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C:\Users\adest\Documents\A-DOKUMENTY_NOVÉ\GYMNÁZIUM BLOVICE\ZD_DPS_EÚ GYM BLOVICE\ROZPOČET. VV_OPR\"/>
    </mc:Choice>
  </mc:AlternateContent>
  <xr:revisionPtr revIDLastSave="0" documentId="13_ncr:1_{00EC08F3-24C5-4463-AC44-90FC6040C4C6}" xr6:coauthVersionLast="47" xr6:coauthVersionMax="47" xr10:uidLastSave="{00000000-0000-0000-0000-000000000000}"/>
  <bookViews>
    <workbookView xWindow="-120" yWindow="-120" windowWidth="29040" windowHeight="15720" activeTab="8" xr2:uid="{00000000-000D-0000-FFFF-FFFF00000000}"/>
  </bookViews>
  <sheets>
    <sheet name="Pokyny pro vyplnění" sheetId="11" r:id="rId1"/>
    <sheet name="Stavba" sheetId="1" r:id="rId2"/>
    <sheet name="VzorPolozky" sheetId="10" state="hidden" r:id="rId3"/>
    <sheet name="OVN 01 Naklady" sheetId="12" r:id="rId4"/>
    <sheet name="SO 01.1 01 Pol" sheetId="13" r:id="rId5"/>
    <sheet name="SO 01.1 03 Pol" sheetId="14" r:id="rId6"/>
    <sheet name="SO 01.1 041 Pol" sheetId="15" r:id="rId7"/>
    <sheet name="SO 01.1 042 Pol" sheetId="16" r:id="rId8"/>
    <sheet name="SO 01.2 01 Pol" sheetId="17" r:id="rId9"/>
    <sheet name="TZB 01 Pol" sheetId="18" r:id="rId10"/>
  </sheets>
  <externalReferences>
    <externalReference r:id="rId11"/>
  </externalReferences>
  <definedNames>
    <definedName name="CelkemDPHVypocet" localSheetId="1">Stavba!$H$52</definedName>
    <definedName name="CenaCelkem">Stavba!$G$29</definedName>
    <definedName name="CenaCelkemBezDPH">Stavba!$G$28</definedName>
    <definedName name="CenaCelkemVypocet" localSheetId="1">Stavba!$I$52</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'OVN 01 Naklady'!$1:$7</definedName>
    <definedName name="_xlnm.Print_Titles" localSheetId="4">'SO 01.1 01 Pol'!$1:$7</definedName>
    <definedName name="_xlnm.Print_Titles" localSheetId="5">'SO 01.1 03 Pol'!$1:$7</definedName>
    <definedName name="_xlnm.Print_Titles" localSheetId="6">'SO 01.1 041 Pol'!$1:$7</definedName>
    <definedName name="_xlnm.Print_Titles" localSheetId="7">'SO 01.1 042 Pol'!$1:$7</definedName>
    <definedName name="_xlnm.Print_Titles" localSheetId="8">'SO 01.2 01 Pol'!$1:$7</definedName>
    <definedName name="_xlnm.Print_Titles" localSheetId="9">'TZB 01 Pol'!$1:$7</definedName>
    <definedName name="oadresa">Stavba!$D$6</definedName>
    <definedName name="Objednatel" localSheetId="1">Stavba!$D$5</definedName>
    <definedName name="Objekt" localSheetId="1">Stavba!$B$38</definedName>
    <definedName name="_xlnm.Print_Area" localSheetId="3">'OVN 01 Naklady'!$A$1:$Y$31</definedName>
    <definedName name="_xlnm.Print_Area" localSheetId="4">'SO 01.1 01 Pol'!$A$1:$Y$694</definedName>
    <definedName name="_xlnm.Print_Area" localSheetId="5">'SO 01.1 03 Pol'!$A$1:$Y$120</definedName>
    <definedName name="_xlnm.Print_Area" localSheetId="6">'SO 01.1 041 Pol'!$A$1:$Y$45</definedName>
    <definedName name="_xlnm.Print_Area" localSheetId="7">'SO 01.1 042 Pol'!$A$1:$Y$31</definedName>
    <definedName name="_xlnm.Print_Area" localSheetId="8">'SO 01.2 01 Pol'!$A$1:$Y$622</definedName>
    <definedName name="_xlnm.Print_Area" localSheetId="1">Stavba!$A$1:$J$125</definedName>
    <definedName name="_xlnm.Print_Area" localSheetId="9">'TZB 01 Pol'!$A$1:$Y$188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Stavba!$F$52</definedName>
    <definedName name="ZakladDPHZakl">Stavba!$G$25</definedName>
    <definedName name="ZakladDPHZaklVypocet" localSheetId="1">Stavba!$G$52</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4" i="1" l="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G51" i="1"/>
  <c r="F51" i="1"/>
  <c r="G50" i="1"/>
  <c r="F50" i="1"/>
  <c r="G49" i="1"/>
  <c r="F49" i="1"/>
  <c r="G48" i="1"/>
  <c r="F48" i="1"/>
  <c r="G47" i="1"/>
  <c r="F47" i="1"/>
  <c r="G46" i="1"/>
  <c r="F46" i="1"/>
  <c r="G45" i="1"/>
  <c r="F45" i="1"/>
  <c r="G44" i="1"/>
  <c r="F44" i="1"/>
  <c r="G43" i="1"/>
  <c r="F43" i="1"/>
  <c r="G41" i="1"/>
  <c r="F41" i="1"/>
  <c r="G40" i="1"/>
  <c r="F40" i="1"/>
  <c r="G39" i="1"/>
  <c r="H39" i="1" s="1"/>
  <c r="H52" i="1" s="1"/>
  <c r="F39" i="1"/>
  <c r="G187" i="18"/>
  <c r="G9" i="18"/>
  <c r="G8" i="18" s="1"/>
  <c r="I9" i="18"/>
  <c r="I8" i="18" s="1"/>
  <c r="K9" i="18"/>
  <c r="K8" i="18" s="1"/>
  <c r="M9" i="18"/>
  <c r="O9" i="18"/>
  <c r="Q9" i="18"/>
  <c r="V9" i="18"/>
  <c r="G12" i="18"/>
  <c r="I12" i="18"/>
  <c r="K12" i="18"/>
  <c r="M12" i="18"/>
  <c r="O12" i="18"/>
  <c r="Q12" i="18"/>
  <c r="V12" i="18"/>
  <c r="V8" i="18" s="1"/>
  <c r="G13" i="18"/>
  <c r="M13" i="18" s="1"/>
  <c r="I13" i="18"/>
  <c r="K13" i="18"/>
  <c r="O13" i="18"/>
  <c r="Q13" i="18"/>
  <c r="V13" i="18"/>
  <c r="G14" i="18"/>
  <c r="M14" i="18" s="1"/>
  <c r="I14" i="18"/>
  <c r="K14" i="18"/>
  <c r="O14" i="18"/>
  <c r="Q14" i="18"/>
  <c r="V14" i="18"/>
  <c r="G15" i="18"/>
  <c r="M15" i="18" s="1"/>
  <c r="I15" i="18"/>
  <c r="K15" i="18"/>
  <c r="O15" i="18"/>
  <c r="Q15" i="18"/>
  <c r="Q8" i="18" s="1"/>
  <c r="V15" i="18"/>
  <c r="G16" i="18"/>
  <c r="I16" i="18"/>
  <c r="K16" i="18"/>
  <c r="M16" i="18"/>
  <c r="O16" i="18"/>
  <c r="Q16" i="18"/>
  <c r="V16" i="18"/>
  <c r="G17" i="18"/>
  <c r="I17" i="18"/>
  <c r="K17" i="18"/>
  <c r="M17" i="18"/>
  <c r="O17" i="18"/>
  <c r="O8" i="18" s="1"/>
  <c r="Q17" i="18"/>
  <c r="V17" i="18"/>
  <c r="G18" i="18"/>
  <c r="I18" i="18"/>
  <c r="K18" i="18"/>
  <c r="M18" i="18"/>
  <c r="O18" i="18"/>
  <c r="Q18" i="18"/>
  <c r="V18" i="18"/>
  <c r="I19" i="18"/>
  <c r="G20" i="18"/>
  <c r="M20" i="18" s="1"/>
  <c r="M19" i="18" s="1"/>
  <c r="I20" i="18"/>
  <c r="K20" i="18"/>
  <c r="O20" i="18"/>
  <c r="Q20" i="18"/>
  <c r="Q19" i="18" s="1"/>
  <c r="V20" i="18"/>
  <c r="V19" i="18" s="1"/>
  <c r="G23" i="18"/>
  <c r="M23" i="18" s="1"/>
  <c r="I23" i="18"/>
  <c r="K23" i="18"/>
  <c r="O23" i="18"/>
  <c r="O19" i="18" s="1"/>
  <c r="Q23" i="18"/>
  <c r="V23" i="18"/>
  <c r="G24" i="18"/>
  <c r="I24" i="18"/>
  <c r="K24" i="18"/>
  <c r="M24" i="18"/>
  <c r="O24" i="18"/>
  <c r="Q24" i="18"/>
  <c r="V24" i="18"/>
  <c r="G25" i="18"/>
  <c r="I25" i="18"/>
  <c r="K25" i="18"/>
  <c r="M25" i="18"/>
  <c r="O25" i="18"/>
  <c r="Q25" i="18"/>
  <c r="V25" i="18"/>
  <c r="G26" i="18"/>
  <c r="I26" i="18"/>
  <c r="K26" i="18"/>
  <c r="K19" i="18" s="1"/>
  <c r="M26" i="18"/>
  <c r="O26" i="18"/>
  <c r="Q26" i="18"/>
  <c r="V26" i="18"/>
  <c r="G27" i="18"/>
  <c r="M27" i="18" s="1"/>
  <c r="I27" i="18"/>
  <c r="K27" i="18"/>
  <c r="O27" i="18"/>
  <c r="Q27" i="18"/>
  <c r="V27" i="18"/>
  <c r="G28" i="18"/>
  <c r="G29" i="18"/>
  <c r="M29" i="18" s="1"/>
  <c r="M28" i="18" s="1"/>
  <c r="I29" i="18"/>
  <c r="K29" i="18"/>
  <c r="O29" i="18"/>
  <c r="O28" i="18" s="1"/>
  <c r="Q29" i="18"/>
  <c r="Q28" i="18" s="1"/>
  <c r="V29" i="18"/>
  <c r="V28" i="18" s="1"/>
  <c r="G32" i="18"/>
  <c r="I32" i="18"/>
  <c r="K32" i="18"/>
  <c r="M32" i="18"/>
  <c r="O32" i="18"/>
  <c r="Q32" i="18"/>
  <c r="V32" i="18"/>
  <c r="G33" i="18"/>
  <c r="I33" i="18"/>
  <c r="K33" i="18"/>
  <c r="K28" i="18" s="1"/>
  <c r="M33" i="18"/>
  <c r="O33" i="18"/>
  <c r="Q33" i="18"/>
  <c r="V33" i="18"/>
  <c r="G34" i="18"/>
  <c r="I34" i="18"/>
  <c r="K34" i="18"/>
  <c r="M34" i="18"/>
  <c r="O34" i="18"/>
  <c r="Q34" i="18"/>
  <c r="V34" i="18"/>
  <c r="G35" i="18"/>
  <c r="M35" i="18" s="1"/>
  <c r="I35" i="18"/>
  <c r="I28" i="18" s="1"/>
  <c r="K35" i="18"/>
  <c r="O35" i="18"/>
  <c r="Q35" i="18"/>
  <c r="V35" i="18"/>
  <c r="G36" i="18"/>
  <c r="M36" i="18" s="1"/>
  <c r="I36" i="18"/>
  <c r="K36" i="18"/>
  <c r="O36" i="18"/>
  <c r="Q36" i="18"/>
  <c r="V36" i="18"/>
  <c r="G38" i="18"/>
  <c r="I38" i="18"/>
  <c r="K38" i="18"/>
  <c r="M38" i="18"/>
  <c r="O38" i="18"/>
  <c r="O37" i="18" s="1"/>
  <c r="Q38" i="18"/>
  <c r="Q37" i="18" s="1"/>
  <c r="V38" i="18"/>
  <c r="G41" i="18"/>
  <c r="I41" i="18"/>
  <c r="K41" i="18"/>
  <c r="K37" i="18" s="1"/>
  <c r="M41" i="18"/>
  <c r="O41" i="18"/>
  <c r="Q41" i="18"/>
  <c r="V41" i="18"/>
  <c r="G42" i="18"/>
  <c r="I42" i="18"/>
  <c r="I37" i="18" s="1"/>
  <c r="K42" i="18"/>
  <c r="M42" i="18"/>
  <c r="O42" i="18"/>
  <c r="Q42" i="18"/>
  <c r="V42" i="18"/>
  <c r="G43" i="18"/>
  <c r="M43" i="18" s="1"/>
  <c r="I43" i="18"/>
  <c r="K43" i="18"/>
  <c r="O43" i="18"/>
  <c r="Q43" i="18"/>
  <c r="V43" i="18"/>
  <c r="G44" i="18"/>
  <c r="G37" i="18" s="1"/>
  <c r="I44" i="18"/>
  <c r="K44" i="18"/>
  <c r="O44" i="18"/>
  <c r="Q44" i="18"/>
  <c r="V44" i="18"/>
  <c r="V37" i="18" s="1"/>
  <c r="G45" i="18"/>
  <c r="M45" i="18" s="1"/>
  <c r="I45" i="18"/>
  <c r="K45" i="18"/>
  <c r="O45" i="18"/>
  <c r="Q45" i="18"/>
  <c r="V45" i="18"/>
  <c r="G46" i="18"/>
  <c r="G47" i="18"/>
  <c r="I47" i="18"/>
  <c r="K47" i="18"/>
  <c r="K46" i="18" s="1"/>
  <c r="M47" i="18"/>
  <c r="M46" i="18" s="1"/>
  <c r="O47" i="18"/>
  <c r="O46" i="18" s="1"/>
  <c r="Q47" i="18"/>
  <c r="Q46" i="18" s="1"/>
  <c r="V47" i="18"/>
  <c r="V46" i="18" s="1"/>
  <c r="G49" i="18"/>
  <c r="I49" i="18"/>
  <c r="I46" i="18" s="1"/>
  <c r="K49" i="18"/>
  <c r="M49" i="18"/>
  <c r="O49" i="18"/>
  <c r="Q49" i="18"/>
  <c r="V49" i="18"/>
  <c r="G50" i="18"/>
  <c r="I50" i="18"/>
  <c r="K50" i="18"/>
  <c r="M50" i="18"/>
  <c r="O50" i="18"/>
  <c r="Q50" i="18"/>
  <c r="V50" i="18"/>
  <c r="G51" i="18"/>
  <c r="M51" i="18" s="1"/>
  <c r="I51" i="18"/>
  <c r="K51" i="18"/>
  <c r="O51" i="18"/>
  <c r="Q51" i="18"/>
  <c r="V51" i="18"/>
  <c r="G52" i="18"/>
  <c r="G53" i="18"/>
  <c r="I53" i="18"/>
  <c r="K53" i="18"/>
  <c r="M53" i="18"/>
  <c r="O53" i="18"/>
  <c r="O52" i="18" s="1"/>
  <c r="Q53" i="18"/>
  <c r="Q52" i="18" s="1"/>
  <c r="V53" i="18"/>
  <c r="V52" i="18" s="1"/>
  <c r="G56" i="18"/>
  <c r="I56" i="18"/>
  <c r="K56" i="18"/>
  <c r="K52" i="18" s="1"/>
  <c r="M56" i="18"/>
  <c r="O56" i="18"/>
  <c r="Q56" i="18"/>
  <c r="V56" i="18"/>
  <c r="G57" i="18"/>
  <c r="I57" i="18"/>
  <c r="K57" i="18"/>
  <c r="M57" i="18"/>
  <c r="O57" i="18"/>
  <c r="Q57" i="18"/>
  <c r="V57" i="18"/>
  <c r="G58" i="18"/>
  <c r="M58" i="18" s="1"/>
  <c r="I58" i="18"/>
  <c r="K58" i="18"/>
  <c r="O58" i="18"/>
  <c r="Q58" i="18"/>
  <c r="V58" i="18"/>
  <c r="G59" i="18"/>
  <c r="M59" i="18" s="1"/>
  <c r="I59" i="18"/>
  <c r="I52" i="18" s="1"/>
  <c r="K59" i="18"/>
  <c r="O59" i="18"/>
  <c r="Q59" i="18"/>
  <c r="V59" i="18"/>
  <c r="G60" i="18"/>
  <c r="M60" i="18" s="1"/>
  <c r="I60" i="18"/>
  <c r="K60" i="18"/>
  <c r="O60" i="18"/>
  <c r="Q60" i="18"/>
  <c r="V60" i="18"/>
  <c r="G62" i="18"/>
  <c r="I62" i="18"/>
  <c r="K62" i="18"/>
  <c r="K61" i="18" s="1"/>
  <c r="M62" i="18"/>
  <c r="O62" i="18"/>
  <c r="O61" i="18" s="1"/>
  <c r="Q62" i="18"/>
  <c r="Q61" i="18" s="1"/>
  <c r="V62" i="18"/>
  <c r="V61" i="18" s="1"/>
  <c r="G65" i="18"/>
  <c r="I65" i="18"/>
  <c r="I61" i="18" s="1"/>
  <c r="K65" i="18"/>
  <c r="M65" i="18"/>
  <c r="O65" i="18"/>
  <c r="Q65" i="18"/>
  <c r="V65" i="18"/>
  <c r="G66" i="18"/>
  <c r="I66" i="18"/>
  <c r="K66" i="18"/>
  <c r="M66" i="18"/>
  <c r="O66" i="18"/>
  <c r="Q66" i="18"/>
  <c r="V66" i="18"/>
  <c r="G67" i="18"/>
  <c r="M67" i="18" s="1"/>
  <c r="I67" i="18"/>
  <c r="K67" i="18"/>
  <c r="O67" i="18"/>
  <c r="Q67" i="18"/>
  <c r="V67" i="18"/>
  <c r="G68" i="18"/>
  <c r="G61" i="18" s="1"/>
  <c r="I68" i="18"/>
  <c r="K68" i="18"/>
  <c r="O68" i="18"/>
  <c r="Q68" i="18"/>
  <c r="V68" i="18"/>
  <c r="G69" i="18"/>
  <c r="I69" i="18"/>
  <c r="K69" i="18"/>
  <c r="M69" i="18"/>
  <c r="O69" i="18"/>
  <c r="Q69" i="18"/>
  <c r="V69" i="18"/>
  <c r="G71" i="18"/>
  <c r="I71" i="18"/>
  <c r="I70" i="18" s="1"/>
  <c r="K71" i="18"/>
  <c r="K70" i="18" s="1"/>
  <c r="M71" i="18"/>
  <c r="O71" i="18"/>
  <c r="O70" i="18" s="1"/>
  <c r="Q71" i="18"/>
  <c r="Q70" i="18" s="1"/>
  <c r="V71" i="18"/>
  <c r="V70" i="18" s="1"/>
  <c r="G74" i="18"/>
  <c r="M74" i="18" s="1"/>
  <c r="I74" i="18"/>
  <c r="K74" i="18"/>
  <c r="O74" i="18"/>
  <c r="Q74" i="18"/>
  <c r="V74" i="18"/>
  <c r="G75" i="18"/>
  <c r="G70" i="18" s="1"/>
  <c r="I75" i="18"/>
  <c r="K75" i="18"/>
  <c r="O75" i="18"/>
  <c r="Q75" i="18"/>
  <c r="V75" i="18"/>
  <c r="G76" i="18"/>
  <c r="M76" i="18" s="1"/>
  <c r="I76" i="18"/>
  <c r="K76" i="18"/>
  <c r="O76" i="18"/>
  <c r="Q76" i="18"/>
  <c r="V76" i="18"/>
  <c r="G77" i="18"/>
  <c r="M77" i="18" s="1"/>
  <c r="I77" i="18"/>
  <c r="K77" i="18"/>
  <c r="O77" i="18"/>
  <c r="Q77" i="18"/>
  <c r="V77" i="18"/>
  <c r="G78" i="18"/>
  <c r="I78" i="18"/>
  <c r="K78" i="18"/>
  <c r="M78" i="18"/>
  <c r="O78" i="18"/>
  <c r="Q78" i="18"/>
  <c r="V78" i="18"/>
  <c r="G80" i="18"/>
  <c r="I80" i="18"/>
  <c r="I79" i="18" s="1"/>
  <c r="K80" i="18"/>
  <c r="K79" i="18" s="1"/>
  <c r="M80" i="18"/>
  <c r="O80" i="18"/>
  <c r="O79" i="18" s="1"/>
  <c r="Q80" i="18"/>
  <c r="Q79" i="18" s="1"/>
  <c r="V80" i="18"/>
  <c r="V79" i="18" s="1"/>
  <c r="G83" i="18"/>
  <c r="M83" i="18" s="1"/>
  <c r="I83" i="18"/>
  <c r="K83" i="18"/>
  <c r="O83" i="18"/>
  <c r="Q83" i="18"/>
  <c r="V83" i="18"/>
  <c r="G84" i="18"/>
  <c r="G79" i="18" s="1"/>
  <c r="I84" i="18"/>
  <c r="K84" i="18"/>
  <c r="O84" i="18"/>
  <c r="Q84" i="18"/>
  <c r="V84" i="18"/>
  <c r="G85" i="18"/>
  <c r="I85" i="18"/>
  <c r="K85" i="18"/>
  <c r="M85" i="18"/>
  <c r="O85" i="18"/>
  <c r="Q85" i="18"/>
  <c r="V85" i="18"/>
  <c r="G86" i="18"/>
  <c r="M86" i="18" s="1"/>
  <c r="I86" i="18"/>
  <c r="K86" i="18"/>
  <c r="O86" i="18"/>
  <c r="Q86" i="18"/>
  <c r="V86" i="18"/>
  <c r="G87" i="18"/>
  <c r="I87" i="18"/>
  <c r="K87" i="18"/>
  <c r="M87" i="18"/>
  <c r="O87" i="18"/>
  <c r="Q87" i="18"/>
  <c r="V87" i="18"/>
  <c r="G89" i="18"/>
  <c r="M89" i="18" s="1"/>
  <c r="I89" i="18"/>
  <c r="I88" i="18" s="1"/>
  <c r="K89" i="18"/>
  <c r="K88" i="18" s="1"/>
  <c r="O89" i="18"/>
  <c r="O88" i="18" s="1"/>
  <c r="Q89" i="18"/>
  <c r="Q88" i="18" s="1"/>
  <c r="V89" i="18"/>
  <c r="V88" i="18" s="1"/>
  <c r="G92" i="18"/>
  <c r="M92" i="18" s="1"/>
  <c r="I92" i="18"/>
  <c r="K92" i="18"/>
  <c r="O92" i="18"/>
  <c r="Q92" i="18"/>
  <c r="V92" i="18"/>
  <c r="G93" i="18"/>
  <c r="M93" i="18" s="1"/>
  <c r="I93" i="18"/>
  <c r="K93" i="18"/>
  <c r="O93" i="18"/>
  <c r="Q93" i="18"/>
  <c r="V93" i="18"/>
  <c r="G94" i="18"/>
  <c r="I94" i="18"/>
  <c r="K94" i="18"/>
  <c r="M94" i="18"/>
  <c r="O94" i="18"/>
  <c r="Q94" i="18"/>
  <c r="V94" i="18"/>
  <c r="G95" i="18"/>
  <c r="M95" i="18" s="1"/>
  <c r="I95" i="18"/>
  <c r="K95" i="18"/>
  <c r="O95" i="18"/>
  <c r="Q95" i="18"/>
  <c r="V95" i="18"/>
  <c r="G96" i="18"/>
  <c r="I96" i="18"/>
  <c r="K96" i="18"/>
  <c r="M96" i="18"/>
  <c r="O96" i="18"/>
  <c r="Q96" i="18"/>
  <c r="V96" i="18"/>
  <c r="V97" i="18"/>
  <c r="G98" i="18"/>
  <c r="M98" i="18" s="1"/>
  <c r="M97" i="18" s="1"/>
  <c r="I98" i="18"/>
  <c r="I97" i="18" s="1"/>
  <c r="K98" i="18"/>
  <c r="K97" i="18" s="1"/>
  <c r="O98" i="18"/>
  <c r="O97" i="18" s="1"/>
  <c r="Q98" i="18"/>
  <c r="Q97" i="18" s="1"/>
  <c r="V98" i="18"/>
  <c r="G100" i="18"/>
  <c r="I100" i="18"/>
  <c r="K100" i="18"/>
  <c r="M100" i="18"/>
  <c r="O100" i="18"/>
  <c r="Q100" i="18"/>
  <c r="V100" i="18"/>
  <c r="G101" i="18"/>
  <c r="I101" i="18"/>
  <c r="K101" i="18"/>
  <c r="M101" i="18"/>
  <c r="O101" i="18"/>
  <c r="Q101" i="18"/>
  <c r="V101" i="18"/>
  <c r="G102" i="18"/>
  <c r="I102" i="18"/>
  <c r="K102" i="18"/>
  <c r="M102" i="18"/>
  <c r="O102" i="18"/>
  <c r="Q102" i="18"/>
  <c r="V102" i="18"/>
  <c r="G104" i="18"/>
  <c r="M104" i="18" s="1"/>
  <c r="I104" i="18"/>
  <c r="I103" i="18" s="1"/>
  <c r="K104" i="18"/>
  <c r="K103" i="18" s="1"/>
  <c r="O104" i="18"/>
  <c r="O103" i="18" s="1"/>
  <c r="Q104" i="18"/>
  <c r="Q103" i="18" s="1"/>
  <c r="V104" i="18"/>
  <c r="V103" i="18" s="1"/>
  <c r="G107" i="18"/>
  <c r="M107" i="18" s="1"/>
  <c r="I107" i="18"/>
  <c r="K107" i="18"/>
  <c r="O107" i="18"/>
  <c r="Q107" i="18"/>
  <c r="V107" i="18"/>
  <c r="G108" i="18"/>
  <c r="M108" i="18" s="1"/>
  <c r="I108" i="18"/>
  <c r="K108" i="18"/>
  <c r="O108" i="18"/>
  <c r="Q108" i="18"/>
  <c r="V108" i="18"/>
  <c r="G109" i="18"/>
  <c r="I109" i="18"/>
  <c r="K109" i="18"/>
  <c r="M109" i="18"/>
  <c r="O109" i="18"/>
  <c r="Q109" i="18"/>
  <c r="V109" i="18"/>
  <c r="G110" i="18"/>
  <c r="M110" i="18" s="1"/>
  <c r="I110" i="18"/>
  <c r="K110" i="18"/>
  <c r="O110" i="18"/>
  <c r="Q110" i="18"/>
  <c r="V110" i="18"/>
  <c r="G111" i="18"/>
  <c r="I111" i="18"/>
  <c r="K111" i="18"/>
  <c r="M111" i="18"/>
  <c r="O111" i="18"/>
  <c r="Q111" i="18"/>
  <c r="V111" i="18"/>
  <c r="V112" i="18"/>
  <c r="G113" i="18"/>
  <c r="M113" i="18" s="1"/>
  <c r="I113" i="18"/>
  <c r="I112" i="18" s="1"/>
  <c r="K113" i="18"/>
  <c r="K112" i="18" s="1"/>
  <c r="O113" i="18"/>
  <c r="O112" i="18" s="1"/>
  <c r="Q113" i="18"/>
  <c r="Q112" i="18" s="1"/>
  <c r="V113" i="18"/>
  <c r="G116" i="18"/>
  <c r="I116" i="18"/>
  <c r="K116" i="18"/>
  <c r="M116" i="18"/>
  <c r="O116" i="18"/>
  <c r="Q116" i="18"/>
  <c r="V116" i="18"/>
  <c r="G117" i="18"/>
  <c r="I117" i="18"/>
  <c r="K117" i="18"/>
  <c r="M117" i="18"/>
  <c r="O117" i="18"/>
  <c r="Q117" i="18"/>
  <c r="V117" i="18"/>
  <c r="G118" i="18"/>
  <c r="I118" i="18"/>
  <c r="K118" i="18"/>
  <c r="M118" i="18"/>
  <c r="O118" i="18"/>
  <c r="Q118" i="18"/>
  <c r="V118" i="18"/>
  <c r="G119" i="18"/>
  <c r="M119" i="18" s="1"/>
  <c r="I119" i="18"/>
  <c r="K119" i="18"/>
  <c r="O119" i="18"/>
  <c r="Q119" i="18"/>
  <c r="V119" i="18"/>
  <c r="G120" i="18"/>
  <c r="M120" i="18" s="1"/>
  <c r="I120" i="18"/>
  <c r="K120" i="18"/>
  <c r="O120" i="18"/>
  <c r="Q120" i="18"/>
  <c r="V120" i="18"/>
  <c r="Q121" i="18"/>
  <c r="V121" i="18"/>
  <c r="G122" i="18"/>
  <c r="M122" i="18" s="1"/>
  <c r="I122" i="18"/>
  <c r="I121" i="18" s="1"/>
  <c r="K122" i="18"/>
  <c r="K121" i="18" s="1"/>
  <c r="O122" i="18"/>
  <c r="O121" i="18" s="1"/>
  <c r="Q122" i="18"/>
  <c r="V122" i="18"/>
  <c r="G125" i="18"/>
  <c r="I125" i="18"/>
  <c r="K125" i="18"/>
  <c r="M125" i="18"/>
  <c r="O125" i="18"/>
  <c r="Q125" i="18"/>
  <c r="V125" i="18"/>
  <c r="G126" i="18"/>
  <c r="M126" i="18" s="1"/>
  <c r="I126" i="18"/>
  <c r="K126" i="18"/>
  <c r="O126" i="18"/>
  <c r="Q126" i="18"/>
  <c r="V126" i="18"/>
  <c r="G127" i="18"/>
  <c r="I127" i="18"/>
  <c r="K127" i="18"/>
  <c r="M127" i="18"/>
  <c r="O127" i="18"/>
  <c r="Q127" i="18"/>
  <c r="V127" i="18"/>
  <c r="G128" i="18"/>
  <c r="M128" i="18" s="1"/>
  <c r="I128" i="18"/>
  <c r="K128" i="18"/>
  <c r="O128" i="18"/>
  <c r="Q128" i="18"/>
  <c r="V128" i="18"/>
  <c r="G129" i="18"/>
  <c r="M129" i="18" s="1"/>
  <c r="I129" i="18"/>
  <c r="K129" i="18"/>
  <c r="O129" i="18"/>
  <c r="Q129" i="18"/>
  <c r="V129" i="18"/>
  <c r="O130" i="18"/>
  <c r="Q130" i="18"/>
  <c r="G131" i="18"/>
  <c r="G130" i="18" s="1"/>
  <c r="I131" i="18"/>
  <c r="I130" i="18" s="1"/>
  <c r="K131" i="18"/>
  <c r="K130" i="18" s="1"/>
  <c r="M131" i="18"/>
  <c r="O131" i="18"/>
  <c r="Q131" i="18"/>
  <c r="V131" i="18"/>
  <c r="G134" i="18"/>
  <c r="I134" i="18"/>
  <c r="K134" i="18"/>
  <c r="M134" i="18"/>
  <c r="O134" i="18"/>
  <c r="Q134" i="18"/>
  <c r="V134" i="18"/>
  <c r="G135" i="18"/>
  <c r="M135" i="18" s="1"/>
  <c r="I135" i="18"/>
  <c r="K135" i="18"/>
  <c r="O135" i="18"/>
  <c r="Q135" i="18"/>
  <c r="V135" i="18"/>
  <c r="G136" i="18"/>
  <c r="M136" i="18" s="1"/>
  <c r="I136" i="18"/>
  <c r="K136" i="18"/>
  <c r="O136" i="18"/>
  <c r="Q136" i="18"/>
  <c r="V136" i="18"/>
  <c r="V130" i="18" s="1"/>
  <c r="G137" i="18"/>
  <c r="M137" i="18" s="1"/>
  <c r="I137" i="18"/>
  <c r="K137" i="18"/>
  <c r="O137" i="18"/>
  <c r="Q137" i="18"/>
  <c r="V137" i="18"/>
  <c r="G138" i="18"/>
  <c r="M138" i="18" s="1"/>
  <c r="I138" i="18"/>
  <c r="K138" i="18"/>
  <c r="O138" i="18"/>
  <c r="Q138" i="18"/>
  <c r="V138" i="18"/>
  <c r="G140" i="18"/>
  <c r="G139" i="18" s="1"/>
  <c r="I140" i="18"/>
  <c r="I139" i="18" s="1"/>
  <c r="K140" i="18"/>
  <c r="K139" i="18" s="1"/>
  <c r="O140" i="18"/>
  <c r="Q140" i="18"/>
  <c r="V140" i="18"/>
  <c r="G143" i="18"/>
  <c r="I143" i="18"/>
  <c r="K143" i="18"/>
  <c r="M143" i="18"/>
  <c r="O143" i="18"/>
  <c r="Q143" i="18"/>
  <c r="V143" i="18"/>
  <c r="V139" i="18" s="1"/>
  <c r="G144" i="18"/>
  <c r="M144" i="18" s="1"/>
  <c r="I144" i="18"/>
  <c r="K144" i="18"/>
  <c r="O144" i="18"/>
  <c r="Q144" i="18"/>
  <c r="V144" i="18"/>
  <c r="G145" i="18"/>
  <c r="M145" i="18" s="1"/>
  <c r="I145" i="18"/>
  <c r="K145" i="18"/>
  <c r="O145" i="18"/>
  <c r="Q145" i="18"/>
  <c r="Q139" i="18" s="1"/>
  <c r="V145" i="18"/>
  <c r="G146" i="18"/>
  <c r="I146" i="18"/>
  <c r="K146" i="18"/>
  <c r="M146" i="18"/>
  <c r="O146" i="18"/>
  <c r="O139" i="18" s="1"/>
  <c r="Q146" i="18"/>
  <c r="V146" i="18"/>
  <c r="G147" i="18"/>
  <c r="I147" i="18"/>
  <c r="K147" i="18"/>
  <c r="M147" i="18"/>
  <c r="O147" i="18"/>
  <c r="Q147" i="18"/>
  <c r="V147" i="18"/>
  <c r="K148" i="18"/>
  <c r="G149" i="18"/>
  <c r="M149" i="18" s="1"/>
  <c r="I149" i="18"/>
  <c r="I148" i="18" s="1"/>
  <c r="K149" i="18"/>
  <c r="O149" i="18"/>
  <c r="Q149" i="18"/>
  <c r="V149" i="18"/>
  <c r="G152" i="18"/>
  <c r="M152" i="18" s="1"/>
  <c r="I152" i="18"/>
  <c r="K152" i="18"/>
  <c r="O152" i="18"/>
  <c r="Q152" i="18"/>
  <c r="Q148" i="18" s="1"/>
  <c r="V152" i="18"/>
  <c r="V148" i="18" s="1"/>
  <c r="G153" i="18"/>
  <c r="M153" i="18" s="1"/>
  <c r="I153" i="18"/>
  <c r="K153" i="18"/>
  <c r="O153" i="18"/>
  <c r="Q153" i="18"/>
  <c r="V153" i="18"/>
  <c r="G154" i="18"/>
  <c r="M154" i="18" s="1"/>
  <c r="I154" i="18"/>
  <c r="K154" i="18"/>
  <c r="O154" i="18"/>
  <c r="O148" i="18" s="1"/>
  <c r="Q154" i="18"/>
  <c r="V154" i="18"/>
  <c r="G155" i="18"/>
  <c r="I155" i="18"/>
  <c r="K155" i="18"/>
  <c r="M155" i="18"/>
  <c r="O155" i="18"/>
  <c r="Q155" i="18"/>
  <c r="V155" i="18"/>
  <c r="G156" i="18"/>
  <c r="M156" i="18" s="1"/>
  <c r="I156" i="18"/>
  <c r="K156" i="18"/>
  <c r="O156" i="18"/>
  <c r="Q156" i="18"/>
  <c r="V156" i="18"/>
  <c r="I157" i="18"/>
  <c r="K157" i="18"/>
  <c r="G158" i="18"/>
  <c r="M158" i="18" s="1"/>
  <c r="I158" i="18"/>
  <c r="K158" i="18"/>
  <c r="O158" i="18"/>
  <c r="Q158" i="18"/>
  <c r="V158" i="18"/>
  <c r="V157" i="18" s="1"/>
  <c r="G160" i="18"/>
  <c r="M160" i="18" s="1"/>
  <c r="I160" i="18"/>
  <c r="K160" i="18"/>
  <c r="O160" i="18"/>
  <c r="O157" i="18" s="1"/>
  <c r="Q160" i="18"/>
  <c r="Q157" i="18" s="1"/>
  <c r="V160" i="18"/>
  <c r="G161" i="18"/>
  <c r="I161" i="18"/>
  <c r="K161" i="18"/>
  <c r="M161" i="18"/>
  <c r="O161" i="18"/>
  <c r="Q161" i="18"/>
  <c r="V161" i="18"/>
  <c r="G162" i="18"/>
  <c r="I162" i="18"/>
  <c r="K162" i="18"/>
  <c r="M162" i="18"/>
  <c r="O162" i="18"/>
  <c r="Q162" i="18"/>
  <c r="V162" i="18"/>
  <c r="K163" i="18"/>
  <c r="G164" i="18"/>
  <c r="M164" i="18" s="1"/>
  <c r="I164" i="18"/>
  <c r="I163" i="18" s="1"/>
  <c r="K164" i="18"/>
  <c r="O164" i="18"/>
  <c r="Q164" i="18"/>
  <c r="V164" i="18"/>
  <c r="G167" i="18"/>
  <c r="M167" i="18" s="1"/>
  <c r="I167" i="18"/>
  <c r="K167" i="18"/>
  <c r="O167" i="18"/>
  <c r="Q167" i="18"/>
  <c r="Q163" i="18" s="1"/>
  <c r="V167" i="18"/>
  <c r="V163" i="18" s="1"/>
  <c r="G168" i="18"/>
  <c r="M168" i="18" s="1"/>
  <c r="I168" i="18"/>
  <c r="K168" i="18"/>
  <c r="O168" i="18"/>
  <c r="Q168" i="18"/>
  <c r="V168" i="18"/>
  <c r="G169" i="18"/>
  <c r="M169" i="18" s="1"/>
  <c r="I169" i="18"/>
  <c r="K169" i="18"/>
  <c r="O169" i="18"/>
  <c r="O163" i="18" s="1"/>
  <c r="Q169" i="18"/>
  <c r="V169" i="18"/>
  <c r="G170" i="18"/>
  <c r="I170" i="18"/>
  <c r="K170" i="18"/>
  <c r="M170" i="18"/>
  <c r="O170" i="18"/>
  <c r="Q170" i="18"/>
  <c r="V170" i="18"/>
  <c r="G171" i="18"/>
  <c r="M171" i="18" s="1"/>
  <c r="I171" i="18"/>
  <c r="K171" i="18"/>
  <c r="O171" i="18"/>
  <c r="Q171" i="18"/>
  <c r="V171" i="18"/>
  <c r="I172" i="18"/>
  <c r="K172" i="18"/>
  <c r="G173" i="18"/>
  <c r="M173" i="18" s="1"/>
  <c r="M172" i="18" s="1"/>
  <c r="I173" i="18"/>
  <c r="K173" i="18"/>
  <c r="O173" i="18"/>
  <c r="Q173" i="18"/>
  <c r="V173" i="18"/>
  <c r="V172" i="18" s="1"/>
  <c r="G175" i="18"/>
  <c r="M175" i="18" s="1"/>
  <c r="I175" i="18"/>
  <c r="K175" i="18"/>
  <c r="O175" i="18"/>
  <c r="O172" i="18" s="1"/>
  <c r="Q175" i="18"/>
  <c r="Q172" i="18" s="1"/>
  <c r="V175" i="18"/>
  <c r="G176" i="18"/>
  <c r="I176" i="18"/>
  <c r="K176" i="18"/>
  <c r="M176" i="18"/>
  <c r="O176" i="18"/>
  <c r="Q176" i="18"/>
  <c r="V176" i="18"/>
  <c r="G177" i="18"/>
  <c r="I177" i="18"/>
  <c r="K177" i="18"/>
  <c r="M177" i="18"/>
  <c r="O177" i="18"/>
  <c r="Q177" i="18"/>
  <c r="V177" i="18"/>
  <c r="K178" i="18"/>
  <c r="G179" i="18"/>
  <c r="M179" i="18" s="1"/>
  <c r="I179" i="18"/>
  <c r="I178" i="18" s="1"/>
  <c r="K179" i="18"/>
  <c r="O179" i="18"/>
  <c r="Q179" i="18"/>
  <c r="V179" i="18"/>
  <c r="G180" i="18"/>
  <c r="M180" i="18" s="1"/>
  <c r="I180" i="18"/>
  <c r="K180" i="18"/>
  <c r="O180" i="18"/>
  <c r="Q180" i="18"/>
  <c r="Q178" i="18" s="1"/>
  <c r="V180" i="18"/>
  <c r="V178" i="18" s="1"/>
  <c r="G181" i="18"/>
  <c r="I181" i="18"/>
  <c r="K181" i="18"/>
  <c r="M181" i="18"/>
  <c r="O181" i="18"/>
  <c r="Q181" i="18"/>
  <c r="V181" i="18"/>
  <c r="G182" i="18"/>
  <c r="M182" i="18" s="1"/>
  <c r="I182" i="18"/>
  <c r="K182" i="18"/>
  <c r="O182" i="18"/>
  <c r="O178" i="18" s="1"/>
  <c r="Q182" i="18"/>
  <c r="V182" i="18"/>
  <c r="G183" i="18"/>
  <c r="I183" i="18"/>
  <c r="K183" i="18"/>
  <c r="M183" i="18"/>
  <c r="O183" i="18"/>
  <c r="Q183" i="18"/>
  <c r="V183" i="18"/>
  <c r="G184" i="18"/>
  <c r="M184" i="18" s="1"/>
  <c r="I184" i="18"/>
  <c r="K184" i="18"/>
  <c r="O184" i="18"/>
  <c r="Q184" i="18"/>
  <c r="V184" i="18"/>
  <c r="G185" i="18"/>
  <c r="I185" i="18"/>
  <c r="K185" i="18"/>
  <c r="M185" i="18"/>
  <c r="O185" i="18"/>
  <c r="Q185" i="18"/>
  <c r="V185" i="18"/>
  <c r="AE187" i="18"/>
  <c r="G621" i="17"/>
  <c r="BA567" i="17"/>
  <c r="BA273" i="17"/>
  <c r="BA242" i="17"/>
  <c r="BA235" i="17"/>
  <c r="BA203" i="17"/>
  <c r="BA191" i="17"/>
  <c r="BA155" i="17"/>
  <c r="BA152" i="17"/>
  <c r="BA148" i="17"/>
  <c r="BA141" i="17"/>
  <c r="BA130" i="17"/>
  <c r="BA118" i="17"/>
  <c r="BA89" i="17"/>
  <c r="BA69" i="17"/>
  <c r="BA62" i="17"/>
  <c r="BA59" i="17"/>
  <c r="BA55" i="17"/>
  <c r="BA33" i="17"/>
  <c r="BA27" i="17"/>
  <c r="BA10" i="17"/>
  <c r="G9" i="17"/>
  <c r="I9" i="17"/>
  <c r="I8" i="17" s="1"/>
  <c r="K9" i="17"/>
  <c r="K8" i="17" s="1"/>
  <c r="M9" i="17"/>
  <c r="O9" i="17"/>
  <c r="O8" i="17" s="1"/>
  <c r="Q9" i="17"/>
  <c r="Q8" i="17" s="1"/>
  <c r="V9" i="17"/>
  <c r="V8" i="17" s="1"/>
  <c r="G12" i="17"/>
  <c r="M12" i="17" s="1"/>
  <c r="I12" i="17"/>
  <c r="K12" i="17"/>
  <c r="O12" i="17"/>
  <c r="Q12" i="17"/>
  <c r="V12" i="17"/>
  <c r="G13" i="17"/>
  <c r="G8" i="17" s="1"/>
  <c r="I13" i="17"/>
  <c r="K13" i="17"/>
  <c r="O13" i="17"/>
  <c r="Q13" i="17"/>
  <c r="V13" i="17"/>
  <c r="G16" i="17"/>
  <c r="I16" i="17"/>
  <c r="K16" i="17"/>
  <c r="M16" i="17"/>
  <c r="O16" i="17"/>
  <c r="Q16" i="17"/>
  <c r="V16" i="17"/>
  <c r="G19" i="17"/>
  <c r="I19" i="17"/>
  <c r="K19" i="17"/>
  <c r="M19" i="17"/>
  <c r="O19" i="17"/>
  <c r="Q19" i="17"/>
  <c r="V19" i="17"/>
  <c r="G22" i="17"/>
  <c r="I22" i="17"/>
  <c r="K22" i="17"/>
  <c r="M22" i="17"/>
  <c r="O22" i="17"/>
  <c r="Q22" i="17"/>
  <c r="V22" i="17"/>
  <c r="G26" i="17"/>
  <c r="M26" i="17" s="1"/>
  <c r="I26" i="17"/>
  <c r="K26" i="17"/>
  <c r="O26" i="17"/>
  <c r="Q26" i="17"/>
  <c r="V26" i="17"/>
  <c r="G29" i="17"/>
  <c r="M29" i="17" s="1"/>
  <c r="I29" i="17"/>
  <c r="K29" i="17"/>
  <c r="O29" i="17"/>
  <c r="Q29" i="17"/>
  <c r="V29" i="17"/>
  <c r="G32" i="17"/>
  <c r="M32" i="17" s="1"/>
  <c r="I32" i="17"/>
  <c r="K32" i="17"/>
  <c r="O32" i="17"/>
  <c r="Q32" i="17"/>
  <c r="V32" i="17"/>
  <c r="K35" i="17"/>
  <c r="G36" i="17"/>
  <c r="I36" i="17"/>
  <c r="K36" i="17"/>
  <c r="M36" i="17"/>
  <c r="O36" i="17"/>
  <c r="O35" i="17" s="1"/>
  <c r="Q36" i="17"/>
  <c r="Q35" i="17" s="1"/>
  <c r="V36" i="17"/>
  <c r="V35" i="17" s="1"/>
  <c r="G39" i="17"/>
  <c r="G35" i="17" s="1"/>
  <c r="I39" i="17"/>
  <c r="I35" i="17" s="1"/>
  <c r="K39" i="17"/>
  <c r="O39" i="17"/>
  <c r="Q39" i="17"/>
  <c r="V39" i="17"/>
  <c r="I41" i="17"/>
  <c r="K41" i="17"/>
  <c r="G42" i="17"/>
  <c r="M42" i="17" s="1"/>
  <c r="M41" i="17" s="1"/>
  <c r="I42" i="17"/>
  <c r="K42" i="17"/>
  <c r="O42" i="17"/>
  <c r="Q42" i="17"/>
  <c r="V42" i="17"/>
  <c r="V41" i="17" s="1"/>
  <c r="G44" i="17"/>
  <c r="M44" i="17" s="1"/>
  <c r="I44" i="17"/>
  <c r="K44" i="17"/>
  <c r="O44" i="17"/>
  <c r="O41" i="17" s="1"/>
  <c r="Q44" i="17"/>
  <c r="V44" i="17"/>
  <c r="G46" i="17"/>
  <c r="I46" i="17"/>
  <c r="K46" i="17"/>
  <c r="M46" i="17"/>
  <c r="O46" i="17"/>
  <c r="Q46" i="17"/>
  <c r="Q41" i="17" s="1"/>
  <c r="V46" i="17"/>
  <c r="G47" i="17"/>
  <c r="I47" i="17"/>
  <c r="K47" i="17"/>
  <c r="M47" i="17"/>
  <c r="O47" i="17"/>
  <c r="Q47" i="17"/>
  <c r="V47" i="17"/>
  <c r="K50" i="17"/>
  <c r="G51" i="17"/>
  <c r="M51" i="17" s="1"/>
  <c r="I51" i="17"/>
  <c r="I50" i="17" s="1"/>
  <c r="K51" i="17"/>
  <c r="O51" i="17"/>
  <c r="Q51" i="17"/>
  <c r="Q50" i="17" s="1"/>
  <c r="V51" i="17"/>
  <c r="G54" i="17"/>
  <c r="G50" i="17" s="1"/>
  <c r="I54" i="17"/>
  <c r="K54" i="17"/>
  <c r="O54" i="17"/>
  <c r="O50" i="17" s="1"/>
  <c r="Q54" i="17"/>
  <c r="V54" i="17"/>
  <c r="G58" i="17"/>
  <c r="I58" i="17"/>
  <c r="K58" i="17"/>
  <c r="M58" i="17"/>
  <c r="O58" i="17"/>
  <c r="Q58" i="17"/>
  <c r="V58" i="17"/>
  <c r="V50" i="17" s="1"/>
  <c r="G61" i="17"/>
  <c r="M61" i="17" s="1"/>
  <c r="I61" i="17"/>
  <c r="K61" i="17"/>
  <c r="O61" i="17"/>
  <c r="Q61" i="17"/>
  <c r="V61" i="17"/>
  <c r="G63" i="17"/>
  <c r="I63" i="17"/>
  <c r="K63" i="17"/>
  <c r="M63" i="17"/>
  <c r="O63" i="17"/>
  <c r="Q63" i="17"/>
  <c r="V63" i="17"/>
  <c r="G65" i="17"/>
  <c r="M65" i="17" s="1"/>
  <c r="I65" i="17"/>
  <c r="K65" i="17"/>
  <c r="O65" i="17"/>
  <c r="Q65" i="17"/>
  <c r="V65" i="17"/>
  <c r="I67" i="17"/>
  <c r="G68" i="17"/>
  <c r="M68" i="17" s="1"/>
  <c r="I68" i="17"/>
  <c r="K68" i="17"/>
  <c r="O68" i="17"/>
  <c r="O67" i="17" s="1"/>
  <c r="Q68" i="17"/>
  <c r="Q67" i="17" s="1"/>
  <c r="V68" i="17"/>
  <c r="V67" i="17" s="1"/>
  <c r="G78" i="17"/>
  <c r="G67" i="17" s="1"/>
  <c r="I78" i="17"/>
  <c r="K78" i="17"/>
  <c r="O78" i="17"/>
  <c r="Q78" i="17"/>
  <c r="V78" i="17"/>
  <c r="G88" i="17"/>
  <c r="I88" i="17"/>
  <c r="K88" i="17"/>
  <c r="M88" i="17"/>
  <c r="O88" i="17"/>
  <c r="Q88" i="17"/>
  <c r="V88" i="17"/>
  <c r="G114" i="17"/>
  <c r="I114" i="17"/>
  <c r="K114" i="17"/>
  <c r="M114" i="17"/>
  <c r="O114" i="17"/>
  <c r="Q114" i="17"/>
  <c r="V114" i="17"/>
  <c r="G117" i="17"/>
  <c r="I117" i="17"/>
  <c r="K117" i="17"/>
  <c r="K67" i="17" s="1"/>
  <c r="M117" i="17"/>
  <c r="O117" i="17"/>
  <c r="Q117" i="17"/>
  <c r="V117" i="17"/>
  <c r="G120" i="17"/>
  <c r="M120" i="17" s="1"/>
  <c r="I120" i="17"/>
  <c r="I119" i="17" s="1"/>
  <c r="K120" i="17"/>
  <c r="K119" i="17" s="1"/>
  <c r="O120" i="17"/>
  <c r="O119" i="17" s="1"/>
  <c r="Q120" i="17"/>
  <c r="Q119" i="17" s="1"/>
  <c r="V120" i="17"/>
  <c r="G127" i="17"/>
  <c r="I127" i="17"/>
  <c r="K127" i="17"/>
  <c r="M127" i="17"/>
  <c r="O127" i="17"/>
  <c r="Q127" i="17"/>
  <c r="V127" i="17"/>
  <c r="V119" i="17" s="1"/>
  <c r="G129" i="17"/>
  <c r="M129" i="17" s="1"/>
  <c r="I129" i="17"/>
  <c r="K129" i="17"/>
  <c r="O129" i="17"/>
  <c r="Q129" i="17"/>
  <c r="V129" i="17"/>
  <c r="G140" i="17"/>
  <c r="I140" i="17"/>
  <c r="K140" i="17"/>
  <c r="M140" i="17"/>
  <c r="O140" i="17"/>
  <c r="Q140" i="17"/>
  <c r="V140" i="17"/>
  <c r="G147" i="17"/>
  <c r="M147" i="17" s="1"/>
  <c r="I147" i="17"/>
  <c r="K147" i="17"/>
  <c r="O147" i="17"/>
  <c r="Q147" i="17"/>
  <c r="V147" i="17"/>
  <c r="G151" i="17"/>
  <c r="M151" i="17" s="1"/>
  <c r="I151" i="17"/>
  <c r="K151" i="17"/>
  <c r="O151" i="17"/>
  <c r="Q151" i="17"/>
  <c r="V151" i="17"/>
  <c r="G154" i="17"/>
  <c r="M154" i="17" s="1"/>
  <c r="I154" i="17"/>
  <c r="K154" i="17"/>
  <c r="O154" i="17"/>
  <c r="Q154" i="17"/>
  <c r="V154" i="17"/>
  <c r="G190" i="17"/>
  <c r="M190" i="17" s="1"/>
  <c r="I190" i="17"/>
  <c r="K190" i="17"/>
  <c r="O190" i="17"/>
  <c r="Q190" i="17"/>
  <c r="V190" i="17"/>
  <c r="G202" i="17"/>
  <c r="I202" i="17"/>
  <c r="K202" i="17"/>
  <c r="M202" i="17"/>
  <c r="O202" i="17"/>
  <c r="Q202" i="17"/>
  <c r="V202" i="17"/>
  <c r="G209" i="17"/>
  <c r="I209" i="17"/>
  <c r="K209" i="17"/>
  <c r="M209" i="17"/>
  <c r="O209" i="17"/>
  <c r="Q209" i="17"/>
  <c r="V209" i="17"/>
  <c r="G211" i="17"/>
  <c r="I211" i="17"/>
  <c r="K211" i="17"/>
  <c r="M211" i="17"/>
  <c r="O211" i="17"/>
  <c r="Q211" i="17"/>
  <c r="V211" i="17"/>
  <c r="G215" i="17"/>
  <c r="M215" i="17" s="1"/>
  <c r="I215" i="17"/>
  <c r="K215" i="17"/>
  <c r="O215" i="17"/>
  <c r="Q215" i="17"/>
  <c r="V215" i="17"/>
  <c r="G219" i="17"/>
  <c r="M219" i="17" s="1"/>
  <c r="I219" i="17"/>
  <c r="K219" i="17"/>
  <c r="O219" i="17"/>
  <c r="Q219" i="17"/>
  <c r="V219" i="17"/>
  <c r="G221" i="17"/>
  <c r="I221" i="17"/>
  <c r="K221" i="17"/>
  <c r="M221" i="17"/>
  <c r="O221" i="17"/>
  <c r="Q221" i="17"/>
  <c r="V221" i="17"/>
  <c r="G223" i="17"/>
  <c r="M223" i="17" s="1"/>
  <c r="I223" i="17"/>
  <c r="K223" i="17"/>
  <c r="O223" i="17"/>
  <c r="Q223" i="17"/>
  <c r="V223" i="17"/>
  <c r="O224" i="17"/>
  <c r="G225" i="17"/>
  <c r="G224" i="17" s="1"/>
  <c r="I225" i="17"/>
  <c r="I224" i="17" s="1"/>
  <c r="K225" i="17"/>
  <c r="O225" i="17"/>
  <c r="Q225" i="17"/>
  <c r="V225" i="17"/>
  <c r="V224" i="17" s="1"/>
  <c r="G230" i="17"/>
  <c r="M230" i="17" s="1"/>
  <c r="I230" i="17"/>
  <c r="K230" i="17"/>
  <c r="K224" i="17" s="1"/>
  <c r="O230" i="17"/>
  <c r="Q230" i="17"/>
  <c r="Q224" i="17" s="1"/>
  <c r="V230" i="17"/>
  <c r="Q233" i="17"/>
  <c r="V233" i="17"/>
  <c r="G234" i="17"/>
  <c r="M234" i="17" s="1"/>
  <c r="M233" i="17" s="1"/>
  <c r="I234" i="17"/>
  <c r="I233" i="17" s="1"/>
  <c r="K234" i="17"/>
  <c r="K233" i="17" s="1"/>
  <c r="O234" i="17"/>
  <c r="O233" i="17" s="1"/>
  <c r="Q234" i="17"/>
  <c r="V234" i="17"/>
  <c r="G240" i="17"/>
  <c r="M240" i="17"/>
  <c r="O240" i="17"/>
  <c r="Q240" i="17"/>
  <c r="V240" i="17"/>
  <c r="G241" i="17"/>
  <c r="I241" i="17"/>
  <c r="I240" i="17" s="1"/>
  <c r="K241" i="17"/>
  <c r="K240" i="17" s="1"/>
  <c r="M241" i="17"/>
  <c r="O241" i="17"/>
  <c r="Q241" i="17"/>
  <c r="V241" i="17"/>
  <c r="K243" i="17"/>
  <c r="G244" i="17"/>
  <c r="M244" i="17" s="1"/>
  <c r="I244" i="17"/>
  <c r="K244" i="17"/>
  <c r="O244" i="17"/>
  <c r="Q244" i="17"/>
  <c r="Q243" i="17" s="1"/>
  <c r="V244" i="17"/>
  <c r="V243" i="17" s="1"/>
  <c r="G247" i="17"/>
  <c r="G243" i="17" s="1"/>
  <c r="I247" i="17"/>
  <c r="I243" i="17" s="1"/>
  <c r="K247" i="17"/>
  <c r="O247" i="17"/>
  <c r="O243" i="17" s="1"/>
  <c r="Q247" i="17"/>
  <c r="V247" i="17"/>
  <c r="G249" i="17"/>
  <c r="M249" i="17" s="1"/>
  <c r="M248" i="17" s="1"/>
  <c r="I249" i="17"/>
  <c r="K249" i="17"/>
  <c r="K248" i="17" s="1"/>
  <c r="O249" i="17"/>
  <c r="Q249" i="17"/>
  <c r="V249" i="17"/>
  <c r="G259" i="17"/>
  <c r="I259" i="17"/>
  <c r="I248" i="17" s="1"/>
  <c r="K259" i="17"/>
  <c r="M259" i="17"/>
  <c r="O259" i="17"/>
  <c r="O248" i="17" s="1"/>
  <c r="Q259" i="17"/>
  <c r="V259" i="17"/>
  <c r="G262" i="17"/>
  <c r="I262" i="17"/>
  <c r="K262" i="17"/>
  <c r="M262" i="17"/>
  <c r="O262" i="17"/>
  <c r="Q262" i="17"/>
  <c r="V262" i="17"/>
  <c r="G263" i="17"/>
  <c r="M263" i="17" s="1"/>
  <c r="I263" i="17"/>
  <c r="K263" i="17"/>
  <c r="O263" i="17"/>
  <c r="Q263" i="17"/>
  <c r="V263" i="17"/>
  <c r="G266" i="17"/>
  <c r="M266" i="17" s="1"/>
  <c r="I266" i="17"/>
  <c r="K266" i="17"/>
  <c r="O266" i="17"/>
  <c r="Q266" i="17"/>
  <c r="V266" i="17"/>
  <c r="V248" i="17" s="1"/>
  <c r="G267" i="17"/>
  <c r="M267" i="17" s="1"/>
  <c r="I267" i="17"/>
  <c r="K267" i="17"/>
  <c r="O267" i="17"/>
  <c r="Q267" i="17"/>
  <c r="V267" i="17"/>
  <c r="G268" i="17"/>
  <c r="I268" i="17"/>
  <c r="K268" i="17"/>
  <c r="M268" i="17"/>
  <c r="O268" i="17"/>
  <c r="Q268" i="17"/>
  <c r="Q248" i="17" s="1"/>
  <c r="V268" i="17"/>
  <c r="O269" i="17"/>
  <c r="G270" i="17"/>
  <c r="G269" i="17" s="1"/>
  <c r="I270" i="17"/>
  <c r="I269" i="17" s="1"/>
  <c r="K270" i="17"/>
  <c r="K269" i="17" s="1"/>
  <c r="M270" i="17"/>
  <c r="O270" i="17"/>
  <c r="Q270" i="17"/>
  <c r="Q269" i="17" s="1"/>
  <c r="V270" i="17"/>
  <c r="V269" i="17" s="1"/>
  <c r="G272" i="17"/>
  <c r="M272" i="17" s="1"/>
  <c r="I272" i="17"/>
  <c r="K272" i="17"/>
  <c r="O272" i="17"/>
  <c r="Q272" i="17"/>
  <c r="V272" i="17"/>
  <c r="G275" i="17"/>
  <c r="M275" i="17" s="1"/>
  <c r="I275" i="17"/>
  <c r="K275" i="17"/>
  <c r="O275" i="17"/>
  <c r="O274" i="17" s="1"/>
  <c r="Q275" i="17"/>
  <c r="Q274" i="17" s="1"/>
  <c r="V275" i="17"/>
  <c r="V274" i="17" s="1"/>
  <c r="G277" i="17"/>
  <c r="M277" i="17" s="1"/>
  <c r="I277" i="17"/>
  <c r="K277" i="17"/>
  <c r="K274" i="17" s="1"/>
  <c r="O277" i="17"/>
  <c r="Q277" i="17"/>
  <c r="V277" i="17"/>
  <c r="G279" i="17"/>
  <c r="I279" i="17"/>
  <c r="K279" i="17"/>
  <c r="M279" i="17"/>
  <c r="O279" i="17"/>
  <c r="Q279" i="17"/>
  <c r="V279" i="17"/>
  <c r="G281" i="17"/>
  <c r="I281" i="17"/>
  <c r="K281" i="17"/>
  <c r="M281" i="17"/>
  <c r="O281" i="17"/>
  <c r="Q281" i="17"/>
  <c r="V281" i="17"/>
  <c r="G283" i="17"/>
  <c r="M283" i="17" s="1"/>
  <c r="I283" i="17"/>
  <c r="I274" i="17" s="1"/>
  <c r="K283" i="17"/>
  <c r="O283" i="17"/>
  <c r="Q283" i="17"/>
  <c r="V283" i="17"/>
  <c r="G286" i="17"/>
  <c r="M286" i="17" s="1"/>
  <c r="I286" i="17"/>
  <c r="K286" i="17"/>
  <c r="O286" i="17"/>
  <c r="Q286" i="17"/>
  <c r="V286" i="17"/>
  <c r="G291" i="17"/>
  <c r="M291" i="17" s="1"/>
  <c r="I291" i="17"/>
  <c r="K291" i="17"/>
  <c r="O291" i="17"/>
  <c r="Q291" i="17"/>
  <c r="V291" i="17"/>
  <c r="G294" i="17"/>
  <c r="I294" i="17"/>
  <c r="K294" i="17"/>
  <c r="M294" i="17"/>
  <c r="O294" i="17"/>
  <c r="Q294" i="17"/>
  <c r="V294" i="17"/>
  <c r="G297" i="17"/>
  <c r="I297" i="17"/>
  <c r="K297" i="17"/>
  <c r="M297" i="17"/>
  <c r="O297" i="17"/>
  <c r="Q297" i="17"/>
  <c r="V297" i="17"/>
  <c r="G300" i="17"/>
  <c r="I300" i="17"/>
  <c r="K300" i="17"/>
  <c r="M300" i="17"/>
  <c r="O300" i="17"/>
  <c r="Q300" i="17"/>
  <c r="V300" i="17"/>
  <c r="G305" i="17"/>
  <c r="M305" i="17" s="1"/>
  <c r="I305" i="17"/>
  <c r="K305" i="17"/>
  <c r="O305" i="17"/>
  <c r="Q305" i="17"/>
  <c r="V305" i="17"/>
  <c r="G307" i="17"/>
  <c r="G274" i="17" s="1"/>
  <c r="I307" i="17"/>
  <c r="K307" i="17"/>
  <c r="O307" i="17"/>
  <c r="Q307" i="17"/>
  <c r="V307" i="17"/>
  <c r="G310" i="17"/>
  <c r="M310" i="17" s="1"/>
  <c r="I310" i="17"/>
  <c r="K310" i="17"/>
  <c r="O310" i="17"/>
  <c r="Q310" i="17"/>
  <c r="V310" i="17"/>
  <c r="G312" i="17"/>
  <c r="M312" i="17" s="1"/>
  <c r="I312" i="17"/>
  <c r="K312" i="17"/>
  <c r="O312" i="17"/>
  <c r="Q312" i="17"/>
  <c r="V312" i="17"/>
  <c r="I314" i="17"/>
  <c r="K314" i="17"/>
  <c r="M314" i="17"/>
  <c r="O314" i="17"/>
  <c r="Q314" i="17"/>
  <c r="G315" i="17"/>
  <c r="G314" i="17" s="1"/>
  <c r="I315" i="17"/>
  <c r="K315" i="17"/>
  <c r="M315" i="17"/>
  <c r="O315" i="17"/>
  <c r="Q315" i="17"/>
  <c r="V315" i="17"/>
  <c r="V314" i="17" s="1"/>
  <c r="I317" i="17"/>
  <c r="G318" i="17"/>
  <c r="M318" i="17" s="1"/>
  <c r="I318" i="17"/>
  <c r="K318" i="17"/>
  <c r="O318" i="17"/>
  <c r="O317" i="17" s="1"/>
  <c r="Q318" i="17"/>
  <c r="Q317" i="17" s="1"/>
  <c r="V318" i="17"/>
  <c r="V317" i="17" s="1"/>
  <c r="G321" i="17"/>
  <c r="G317" i="17" s="1"/>
  <c r="I321" i="17"/>
  <c r="K321" i="17"/>
  <c r="O321" i="17"/>
  <c r="Q321" i="17"/>
  <c r="V321" i="17"/>
  <c r="G323" i="17"/>
  <c r="I323" i="17"/>
  <c r="K323" i="17"/>
  <c r="M323" i="17"/>
  <c r="O323" i="17"/>
  <c r="Q323" i="17"/>
  <c r="V323" i="17"/>
  <c r="G325" i="17"/>
  <c r="I325" i="17"/>
  <c r="K325" i="17"/>
  <c r="M325" i="17"/>
  <c r="O325" i="17"/>
  <c r="Q325" i="17"/>
  <c r="V325" i="17"/>
  <c r="G326" i="17"/>
  <c r="I326" i="17"/>
  <c r="K326" i="17"/>
  <c r="K317" i="17" s="1"/>
  <c r="M326" i="17"/>
  <c r="O326" i="17"/>
  <c r="Q326" i="17"/>
  <c r="V326" i="17"/>
  <c r="G328" i="17"/>
  <c r="M328" i="17" s="1"/>
  <c r="I328" i="17"/>
  <c r="K328" i="17"/>
  <c r="O328" i="17"/>
  <c r="Q328" i="17"/>
  <c r="V328" i="17"/>
  <c r="G331" i="17"/>
  <c r="M331" i="17" s="1"/>
  <c r="I331" i="17"/>
  <c r="K331" i="17"/>
  <c r="O331" i="17"/>
  <c r="O330" i="17" s="1"/>
  <c r="Q331" i="17"/>
  <c r="Q330" i="17" s="1"/>
  <c r="V331" i="17"/>
  <c r="V330" i="17" s="1"/>
  <c r="G339" i="17"/>
  <c r="M339" i="17" s="1"/>
  <c r="I339" i="17"/>
  <c r="K339" i="17"/>
  <c r="K330" i="17" s="1"/>
  <c r="O339" i="17"/>
  <c r="Q339" i="17"/>
  <c r="V339" i="17"/>
  <c r="G348" i="17"/>
  <c r="I348" i="17"/>
  <c r="K348" i="17"/>
  <c r="M348" i="17"/>
  <c r="O348" i="17"/>
  <c r="Q348" i="17"/>
  <c r="V348" i="17"/>
  <c r="G352" i="17"/>
  <c r="I352" i="17"/>
  <c r="K352" i="17"/>
  <c r="M352" i="17"/>
  <c r="O352" i="17"/>
  <c r="Q352" i="17"/>
  <c r="V352" i="17"/>
  <c r="G356" i="17"/>
  <c r="M356" i="17" s="1"/>
  <c r="I356" i="17"/>
  <c r="I330" i="17" s="1"/>
  <c r="K356" i="17"/>
  <c r="O356" i="17"/>
  <c r="Q356" i="17"/>
  <c r="V356" i="17"/>
  <c r="G359" i="17"/>
  <c r="M359" i="17" s="1"/>
  <c r="I359" i="17"/>
  <c r="K359" i="17"/>
  <c r="O359" i="17"/>
  <c r="Q359" i="17"/>
  <c r="V359" i="17"/>
  <c r="G362" i="17"/>
  <c r="M362" i="17" s="1"/>
  <c r="I362" i="17"/>
  <c r="K362" i="17"/>
  <c r="O362" i="17"/>
  <c r="Q362" i="17"/>
  <c r="V362" i="17"/>
  <c r="G364" i="17"/>
  <c r="I364" i="17"/>
  <c r="K364" i="17"/>
  <c r="M364" i="17"/>
  <c r="O364" i="17"/>
  <c r="Q364" i="17"/>
  <c r="V364" i="17"/>
  <c r="G373" i="17"/>
  <c r="I373" i="17"/>
  <c r="K373" i="17"/>
  <c r="M373" i="17"/>
  <c r="O373" i="17"/>
  <c r="Q373" i="17"/>
  <c r="V373" i="17"/>
  <c r="G375" i="17"/>
  <c r="I375" i="17"/>
  <c r="K375" i="17"/>
  <c r="M375" i="17"/>
  <c r="O375" i="17"/>
  <c r="Q375" i="17"/>
  <c r="V375" i="17"/>
  <c r="G377" i="17"/>
  <c r="M377" i="17" s="1"/>
  <c r="I377" i="17"/>
  <c r="K377" i="17"/>
  <c r="O377" i="17"/>
  <c r="Q377" i="17"/>
  <c r="V377" i="17"/>
  <c r="G380" i="17"/>
  <c r="G330" i="17" s="1"/>
  <c r="I380" i="17"/>
  <c r="K380" i="17"/>
  <c r="O380" i="17"/>
  <c r="Q380" i="17"/>
  <c r="V380" i="17"/>
  <c r="G382" i="17"/>
  <c r="M382" i="17" s="1"/>
  <c r="I382" i="17"/>
  <c r="K382" i="17"/>
  <c r="O382" i="17"/>
  <c r="Q382" i="17"/>
  <c r="V382" i="17"/>
  <c r="G384" i="17"/>
  <c r="M384" i="17" s="1"/>
  <c r="I384" i="17"/>
  <c r="K384" i="17"/>
  <c r="O384" i="17"/>
  <c r="Q384" i="17"/>
  <c r="V384" i="17"/>
  <c r="G393" i="17"/>
  <c r="I393" i="17"/>
  <c r="K393" i="17"/>
  <c r="M393" i="17"/>
  <c r="O393" i="17"/>
  <c r="Q393" i="17"/>
  <c r="V393" i="17"/>
  <c r="G394" i="17"/>
  <c r="I394" i="17"/>
  <c r="K394" i="17"/>
  <c r="M394" i="17"/>
  <c r="O394" i="17"/>
  <c r="Q394" i="17"/>
  <c r="V394" i="17"/>
  <c r="I396" i="17"/>
  <c r="G397" i="17"/>
  <c r="M397" i="17" s="1"/>
  <c r="I397" i="17"/>
  <c r="K397" i="17"/>
  <c r="O397" i="17"/>
  <c r="O396" i="17" s="1"/>
  <c r="Q397" i="17"/>
  <c r="Q396" i="17" s="1"/>
  <c r="V397" i="17"/>
  <c r="V396" i="17" s="1"/>
  <c r="G403" i="17"/>
  <c r="G396" i="17" s="1"/>
  <c r="I403" i="17"/>
  <c r="K403" i="17"/>
  <c r="O403" i="17"/>
  <c r="Q403" i="17"/>
  <c r="V403" i="17"/>
  <c r="G406" i="17"/>
  <c r="I406" i="17"/>
  <c r="K406" i="17"/>
  <c r="M406" i="17"/>
  <c r="O406" i="17"/>
  <c r="Q406" i="17"/>
  <c r="V406" i="17"/>
  <c r="G414" i="17"/>
  <c r="I414" i="17"/>
  <c r="K414" i="17"/>
  <c r="M414" i="17"/>
  <c r="O414" i="17"/>
  <c r="Q414" i="17"/>
  <c r="V414" i="17"/>
  <c r="G416" i="17"/>
  <c r="I416" i="17"/>
  <c r="K416" i="17"/>
  <c r="K396" i="17" s="1"/>
  <c r="M416" i="17"/>
  <c r="O416" i="17"/>
  <c r="Q416" i="17"/>
  <c r="V416" i="17"/>
  <c r="G418" i="17"/>
  <c r="M418" i="17" s="1"/>
  <c r="I418" i="17"/>
  <c r="K418" i="17"/>
  <c r="O418" i="17"/>
  <c r="Q418" i="17"/>
  <c r="V418" i="17"/>
  <c r="G420" i="17"/>
  <c r="M420" i="17" s="1"/>
  <c r="I420" i="17"/>
  <c r="K420" i="17"/>
  <c r="O420" i="17"/>
  <c r="Q420" i="17"/>
  <c r="V420" i="17"/>
  <c r="G422" i="17"/>
  <c r="M422" i="17" s="1"/>
  <c r="I422" i="17"/>
  <c r="K422" i="17"/>
  <c r="O422" i="17"/>
  <c r="Q422" i="17"/>
  <c r="V422" i="17"/>
  <c r="G423" i="17"/>
  <c r="M423" i="17" s="1"/>
  <c r="I423" i="17"/>
  <c r="K423" i="17"/>
  <c r="O423" i="17"/>
  <c r="Q423" i="17"/>
  <c r="V423" i="17"/>
  <c r="G426" i="17"/>
  <c r="G425" i="17" s="1"/>
  <c r="I426" i="17"/>
  <c r="K426" i="17"/>
  <c r="M426" i="17"/>
  <c r="O426" i="17"/>
  <c r="Q426" i="17"/>
  <c r="V426" i="17"/>
  <c r="V425" i="17" s="1"/>
  <c r="G429" i="17"/>
  <c r="M429" i="17" s="1"/>
  <c r="I429" i="17"/>
  <c r="I425" i="17" s="1"/>
  <c r="K429" i="17"/>
  <c r="K425" i="17" s="1"/>
  <c r="O429" i="17"/>
  <c r="Q429" i="17"/>
  <c r="Q425" i="17" s="1"/>
  <c r="V429" i="17"/>
  <c r="G432" i="17"/>
  <c r="M432" i="17" s="1"/>
  <c r="I432" i="17"/>
  <c r="K432" i="17"/>
  <c r="O432" i="17"/>
  <c r="Q432" i="17"/>
  <c r="V432" i="17"/>
  <c r="G435" i="17"/>
  <c r="M435" i="17" s="1"/>
  <c r="I435" i="17"/>
  <c r="K435" i="17"/>
  <c r="O435" i="17"/>
  <c r="Q435" i="17"/>
  <c r="V435" i="17"/>
  <c r="G439" i="17"/>
  <c r="I439" i="17"/>
  <c r="K439" i="17"/>
  <c r="M439" i="17"/>
  <c r="O439" i="17"/>
  <c r="O425" i="17" s="1"/>
  <c r="Q439" i="17"/>
  <c r="V439" i="17"/>
  <c r="G442" i="17"/>
  <c r="I442" i="17"/>
  <c r="K442" i="17"/>
  <c r="M442" i="17"/>
  <c r="O442" i="17"/>
  <c r="Q442" i="17"/>
  <c r="V442" i="17"/>
  <c r="G443" i="17"/>
  <c r="I443" i="17"/>
  <c r="K443" i="17"/>
  <c r="M443" i="17"/>
  <c r="O443" i="17"/>
  <c r="Q443" i="17"/>
  <c r="V443" i="17"/>
  <c r="G446" i="17"/>
  <c r="M446" i="17" s="1"/>
  <c r="I446" i="17"/>
  <c r="K446" i="17"/>
  <c r="O446" i="17"/>
  <c r="Q446" i="17"/>
  <c r="V446" i="17"/>
  <c r="G449" i="17"/>
  <c r="M449" i="17" s="1"/>
  <c r="I449" i="17"/>
  <c r="K449" i="17"/>
  <c r="O449" i="17"/>
  <c r="Q449" i="17"/>
  <c r="V449" i="17"/>
  <c r="G451" i="17"/>
  <c r="M451" i="17" s="1"/>
  <c r="I451" i="17"/>
  <c r="K451" i="17"/>
  <c r="O451" i="17"/>
  <c r="Q451" i="17"/>
  <c r="V451" i="17"/>
  <c r="G453" i="17"/>
  <c r="M453" i="17" s="1"/>
  <c r="I453" i="17"/>
  <c r="K453" i="17"/>
  <c r="O453" i="17"/>
  <c r="Q453" i="17"/>
  <c r="V453" i="17"/>
  <c r="G456" i="17"/>
  <c r="I456" i="17"/>
  <c r="K456" i="17"/>
  <c r="M456" i="17"/>
  <c r="O456" i="17"/>
  <c r="Q456" i="17"/>
  <c r="V456" i="17"/>
  <c r="G458" i="17"/>
  <c r="I458" i="17"/>
  <c r="K458" i="17"/>
  <c r="M458" i="17"/>
  <c r="O458" i="17"/>
  <c r="Q458" i="17"/>
  <c r="V458" i="17"/>
  <c r="G460" i="17"/>
  <c r="M460" i="17" s="1"/>
  <c r="I460" i="17"/>
  <c r="K460" i="17"/>
  <c r="O460" i="17"/>
  <c r="Q460" i="17"/>
  <c r="V460" i="17"/>
  <c r="G461" i="17"/>
  <c r="M461" i="17" s="1"/>
  <c r="I461" i="17"/>
  <c r="K461" i="17"/>
  <c r="O461" i="17"/>
  <c r="Q461" i="17"/>
  <c r="V461" i="17"/>
  <c r="G464" i="17"/>
  <c r="I464" i="17"/>
  <c r="K464" i="17"/>
  <c r="K463" i="17" s="1"/>
  <c r="M464" i="17"/>
  <c r="O464" i="17"/>
  <c r="O463" i="17" s="1"/>
  <c r="Q464" i="17"/>
  <c r="Q463" i="17" s="1"/>
  <c r="V464" i="17"/>
  <c r="G466" i="17"/>
  <c r="I466" i="17"/>
  <c r="I463" i="17" s="1"/>
  <c r="K466" i="17"/>
  <c r="M466" i="17"/>
  <c r="O466" i="17"/>
  <c r="Q466" i="17"/>
  <c r="V466" i="17"/>
  <c r="G468" i="17"/>
  <c r="I468" i="17"/>
  <c r="K468" i="17"/>
  <c r="M468" i="17"/>
  <c r="O468" i="17"/>
  <c r="Q468" i="17"/>
  <c r="V468" i="17"/>
  <c r="G471" i="17"/>
  <c r="M471" i="17" s="1"/>
  <c r="I471" i="17"/>
  <c r="K471" i="17"/>
  <c r="O471" i="17"/>
  <c r="Q471" i="17"/>
  <c r="V471" i="17"/>
  <c r="V463" i="17" s="1"/>
  <c r="G474" i="17"/>
  <c r="G463" i="17" s="1"/>
  <c r="I474" i="17"/>
  <c r="K474" i="17"/>
  <c r="O474" i="17"/>
  <c r="Q474" i="17"/>
  <c r="V474" i="17"/>
  <c r="G477" i="17"/>
  <c r="M477" i="17" s="1"/>
  <c r="I477" i="17"/>
  <c r="K477" i="17"/>
  <c r="O477" i="17"/>
  <c r="Q477" i="17"/>
  <c r="V477" i="17"/>
  <c r="G480" i="17"/>
  <c r="M480" i="17" s="1"/>
  <c r="I480" i="17"/>
  <c r="K480" i="17"/>
  <c r="O480" i="17"/>
  <c r="Q480" i="17"/>
  <c r="V480" i="17"/>
  <c r="G482" i="17"/>
  <c r="I482" i="17"/>
  <c r="K482" i="17"/>
  <c r="M482" i="17"/>
  <c r="O482" i="17"/>
  <c r="Q482" i="17"/>
  <c r="V482" i="17"/>
  <c r="G485" i="17"/>
  <c r="I485" i="17"/>
  <c r="K485" i="17"/>
  <c r="M485" i="17"/>
  <c r="O485" i="17"/>
  <c r="Q485" i="17"/>
  <c r="V485" i="17"/>
  <c r="G487" i="17"/>
  <c r="M487" i="17" s="1"/>
  <c r="I487" i="17"/>
  <c r="K487" i="17"/>
  <c r="O487" i="17"/>
  <c r="Q487" i="17"/>
  <c r="V487" i="17"/>
  <c r="G490" i="17"/>
  <c r="M490" i="17" s="1"/>
  <c r="I490" i="17"/>
  <c r="K490" i="17"/>
  <c r="O490" i="17"/>
  <c r="Q490" i="17"/>
  <c r="V490" i="17"/>
  <c r="G492" i="17"/>
  <c r="M492" i="17" s="1"/>
  <c r="I492" i="17"/>
  <c r="K492" i="17"/>
  <c r="O492" i="17"/>
  <c r="Q492" i="17"/>
  <c r="V492" i="17"/>
  <c r="G493" i="17"/>
  <c r="I493" i="17"/>
  <c r="K493" i="17"/>
  <c r="M493" i="17"/>
  <c r="O493" i="17"/>
  <c r="Q493" i="17"/>
  <c r="V493" i="17"/>
  <c r="G496" i="17"/>
  <c r="I496" i="17"/>
  <c r="K496" i="17"/>
  <c r="M496" i="17"/>
  <c r="O496" i="17"/>
  <c r="Q496" i="17"/>
  <c r="V496" i="17"/>
  <c r="G501" i="17"/>
  <c r="I501" i="17"/>
  <c r="K501" i="17"/>
  <c r="M501" i="17"/>
  <c r="O501" i="17"/>
  <c r="Q501" i="17"/>
  <c r="V501" i="17"/>
  <c r="G502" i="17"/>
  <c r="M502" i="17" s="1"/>
  <c r="I502" i="17"/>
  <c r="K502" i="17"/>
  <c r="O502" i="17"/>
  <c r="Q502" i="17"/>
  <c r="V502" i="17"/>
  <c r="G504" i="17"/>
  <c r="M504" i="17" s="1"/>
  <c r="I504" i="17"/>
  <c r="K504" i="17"/>
  <c r="O504" i="17"/>
  <c r="Q504" i="17"/>
  <c r="V504" i="17"/>
  <c r="G505" i="17"/>
  <c r="M505" i="17" s="1"/>
  <c r="I505" i="17"/>
  <c r="K505" i="17"/>
  <c r="O505" i="17"/>
  <c r="Q505" i="17"/>
  <c r="V505" i="17"/>
  <c r="G510" i="17"/>
  <c r="M510" i="17" s="1"/>
  <c r="I510" i="17"/>
  <c r="K510" i="17"/>
  <c r="O510" i="17"/>
  <c r="Q510" i="17"/>
  <c r="V510" i="17"/>
  <c r="G511" i="17"/>
  <c r="I511" i="17"/>
  <c r="K511" i="17"/>
  <c r="M511" i="17"/>
  <c r="O511" i="17"/>
  <c r="Q511" i="17"/>
  <c r="V511" i="17"/>
  <c r="G516" i="17"/>
  <c r="I516" i="17"/>
  <c r="K516" i="17"/>
  <c r="M516" i="17"/>
  <c r="O516" i="17"/>
  <c r="Q516" i="17"/>
  <c r="V516" i="17"/>
  <c r="G518" i="17"/>
  <c r="M518" i="17" s="1"/>
  <c r="I518" i="17"/>
  <c r="K518" i="17"/>
  <c r="O518" i="17"/>
  <c r="Q518" i="17"/>
  <c r="V518" i="17"/>
  <c r="G520" i="17"/>
  <c r="M520" i="17" s="1"/>
  <c r="I520" i="17"/>
  <c r="K520" i="17"/>
  <c r="O520" i="17"/>
  <c r="Q520" i="17"/>
  <c r="V520" i="17"/>
  <c r="G525" i="17"/>
  <c r="M525" i="17" s="1"/>
  <c r="I525" i="17"/>
  <c r="K525" i="17"/>
  <c r="O525" i="17"/>
  <c r="Q525" i="17"/>
  <c r="V525" i="17"/>
  <c r="O527" i="17"/>
  <c r="G528" i="17"/>
  <c r="I528" i="17"/>
  <c r="I527" i="17" s="1"/>
  <c r="K528" i="17"/>
  <c r="M528" i="17"/>
  <c r="O528" i="17"/>
  <c r="Q528" i="17"/>
  <c r="V528" i="17"/>
  <c r="G531" i="17"/>
  <c r="G527" i="17" s="1"/>
  <c r="I531" i="17"/>
  <c r="K531" i="17"/>
  <c r="K527" i="17" s="1"/>
  <c r="M531" i="17"/>
  <c r="M527" i="17" s="1"/>
  <c r="O531" i="17"/>
  <c r="Q531" i="17"/>
  <c r="V531" i="17"/>
  <c r="V527" i="17" s="1"/>
  <c r="G533" i="17"/>
  <c r="I533" i="17"/>
  <c r="K533" i="17"/>
  <c r="M533" i="17"/>
  <c r="O533" i="17"/>
  <c r="Q533" i="17"/>
  <c r="V533" i="17"/>
  <c r="G536" i="17"/>
  <c r="M536" i="17" s="1"/>
  <c r="I536" i="17"/>
  <c r="K536" i="17"/>
  <c r="O536" i="17"/>
  <c r="Q536" i="17"/>
  <c r="V536" i="17"/>
  <c r="G538" i="17"/>
  <c r="M538" i="17" s="1"/>
  <c r="I538" i="17"/>
  <c r="K538" i="17"/>
  <c r="O538" i="17"/>
  <c r="Q538" i="17"/>
  <c r="Q527" i="17" s="1"/>
  <c r="V538" i="17"/>
  <c r="G540" i="17"/>
  <c r="M540" i="17" s="1"/>
  <c r="I540" i="17"/>
  <c r="K540" i="17"/>
  <c r="O540" i="17"/>
  <c r="Q540" i="17"/>
  <c r="V540" i="17"/>
  <c r="G543" i="17"/>
  <c r="G542" i="17" s="1"/>
  <c r="I543" i="17"/>
  <c r="K543" i="17"/>
  <c r="M543" i="17"/>
  <c r="O543" i="17"/>
  <c r="Q543" i="17"/>
  <c r="V543" i="17"/>
  <c r="V542" i="17" s="1"/>
  <c r="G552" i="17"/>
  <c r="M552" i="17" s="1"/>
  <c r="I552" i="17"/>
  <c r="I542" i="17" s="1"/>
  <c r="K552" i="17"/>
  <c r="K542" i="17" s="1"/>
  <c r="O552" i="17"/>
  <c r="Q552" i="17"/>
  <c r="Q542" i="17" s="1"/>
  <c r="V552" i="17"/>
  <c r="G554" i="17"/>
  <c r="M554" i="17" s="1"/>
  <c r="I554" i="17"/>
  <c r="K554" i="17"/>
  <c r="O554" i="17"/>
  <c r="Q554" i="17"/>
  <c r="V554" i="17"/>
  <c r="G555" i="17"/>
  <c r="M555" i="17" s="1"/>
  <c r="I555" i="17"/>
  <c r="K555" i="17"/>
  <c r="O555" i="17"/>
  <c r="Q555" i="17"/>
  <c r="V555" i="17"/>
  <c r="G556" i="17"/>
  <c r="I556" i="17"/>
  <c r="K556" i="17"/>
  <c r="M556" i="17"/>
  <c r="O556" i="17"/>
  <c r="O542" i="17" s="1"/>
  <c r="Q556" i="17"/>
  <c r="V556" i="17"/>
  <c r="G557" i="17"/>
  <c r="I557" i="17"/>
  <c r="K557" i="17"/>
  <c r="M557" i="17"/>
  <c r="O557" i="17"/>
  <c r="Q557" i="17"/>
  <c r="V557" i="17"/>
  <c r="G558" i="17"/>
  <c r="I558" i="17"/>
  <c r="K558" i="17"/>
  <c r="M558" i="17"/>
  <c r="O558" i="17"/>
  <c r="Q558" i="17"/>
  <c r="V558" i="17"/>
  <c r="G559" i="17"/>
  <c r="I559" i="17"/>
  <c r="K559" i="17"/>
  <c r="M559" i="17"/>
  <c r="O559" i="17"/>
  <c r="Q559" i="17"/>
  <c r="V559" i="17"/>
  <c r="G560" i="17"/>
  <c r="M560" i="17" s="1"/>
  <c r="I560" i="17"/>
  <c r="K560" i="17"/>
  <c r="O560" i="17"/>
  <c r="Q560" i="17"/>
  <c r="V560" i="17"/>
  <c r="G561" i="17"/>
  <c r="M561" i="17" s="1"/>
  <c r="I561" i="17"/>
  <c r="K561" i="17"/>
  <c r="O561" i="17"/>
  <c r="Q561" i="17"/>
  <c r="V561" i="17"/>
  <c r="G562" i="17"/>
  <c r="M562" i="17" s="1"/>
  <c r="I562" i="17"/>
  <c r="K562" i="17"/>
  <c r="O562" i="17"/>
  <c r="Q562" i="17"/>
  <c r="V562" i="17"/>
  <c r="G563" i="17"/>
  <c r="I563" i="17"/>
  <c r="K563" i="17"/>
  <c r="M563" i="17"/>
  <c r="O563" i="17"/>
  <c r="Q563" i="17"/>
  <c r="V563" i="17"/>
  <c r="G566" i="17"/>
  <c r="M566" i="17" s="1"/>
  <c r="I566" i="17"/>
  <c r="I565" i="17" s="1"/>
  <c r="K566" i="17"/>
  <c r="K565" i="17" s="1"/>
  <c r="O566" i="17"/>
  <c r="Q566" i="17"/>
  <c r="Q565" i="17" s="1"/>
  <c r="V566" i="17"/>
  <c r="G568" i="17"/>
  <c r="M568" i="17" s="1"/>
  <c r="I568" i="17"/>
  <c r="K568" i="17"/>
  <c r="O568" i="17"/>
  <c r="O565" i="17" s="1"/>
  <c r="Q568" i="17"/>
  <c r="V568" i="17"/>
  <c r="V565" i="17" s="1"/>
  <c r="G570" i="17"/>
  <c r="V570" i="17"/>
  <c r="G571" i="17"/>
  <c r="I571" i="17"/>
  <c r="K571" i="17"/>
  <c r="K570" i="17" s="1"/>
  <c r="M571" i="17"/>
  <c r="M570" i="17" s="1"/>
  <c r="O571" i="17"/>
  <c r="O570" i="17" s="1"/>
  <c r="Q571" i="17"/>
  <c r="Q570" i="17" s="1"/>
  <c r="V571" i="17"/>
  <c r="G576" i="17"/>
  <c r="I576" i="17"/>
  <c r="I570" i="17" s="1"/>
  <c r="K576" i="17"/>
  <c r="M576" i="17"/>
  <c r="O576" i="17"/>
  <c r="Q576" i="17"/>
  <c r="V576" i="17"/>
  <c r="G581" i="17"/>
  <c r="I581" i="17"/>
  <c r="K581" i="17"/>
  <c r="M581" i="17"/>
  <c r="O581" i="17"/>
  <c r="Q581" i="17"/>
  <c r="V581" i="17"/>
  <c r="K584" i="17"/>
  <c r="Q584" i="17"/>
  <c r="V584" i="17"/>
  <c r="G585" i="17"/>
  <c r="M585" i="17" s="1"/>
  <c r="M584" i="17" s="1"/>
  <c r="I585" i="17"/>
  <c r="I584" i="17" s="1"/>
  <c r="K585" i="17"/>
  <c r="O585" i="17"/>
  <c r="O584" i="17" s="1"/>
  <c r="Q585" i="17"/>
  <c r="V585" i="17"/>
  <c r="Q611" i="17"/>
  <c r="G612" i="17"/>
  <c r="M612" i="17" s="1"/>
  <c r="I612" i="17"/>
  <c r="K612" i="17"/>
  <c r="K611" i="17" s="1"/>
  <c r="O612" i="17"/>
  <c r="Q612" i="17"/>
  <c r="V612" i="17"/>
  <c r="G613" i="17"/>
  <c r="I613" i="17"/>
  <c r="I611" i="17" s="1"/>
  <c r="K613" i="17"/>
  <c r="M613" i="17"/>
  <c r="O613" i="17"/>
  <c r="O611" i="17" s="1"/>
  <c r="Q613" i="17"/>
  <c r="V613" i="17"/>
  <c r="G615" i="17"/>
  <c r="I615" i="17"/>
  <c r="K615" i="17"/>
  <c r="M615" i="17"/>
  <c r="O615" i="17"/>
  <c r="Q615" i="17"/>
  <c r="V615" i="17"/>
  <c r="G617" i="17"/>
  <c r="M617" i="17" s="1"/>
  <c r="I617" i="17"/>
  <c r="K617" i="17"/>
  <c r="O617" i="17"/>
  <c r="Q617" i="17"/>
  <c r="V617" i="17"/>
  <c r="G618" i="17"/>
  <c r="M618" i="17" s="1"/>
  <c r="I618" i="17"/>
  <c r="K618" i="17"/>
  <c r="O618" i="17"/>
  <c r="Q618" i="17"/>
  <c r="V618" i="17"/>
  <c r="V611" i="17" s="1"/>
  <c r="G619" i="17"/>
  <c r="M619" i="17" s="1"/>
  <c r="I619" i="17"/>
  <c r="K619" i="17"/>
  <c r="O619" i="17"/>
  <c r="Q619" i="17"/>
  <c r="V619" i="17"/>
  <c r="AE621" i="17"/>
  <c r="AF621" i="17"/>
  <c r="G30" i="16"/>
  <c r="G9" i="16"/>
  <c r="G8" i="16" s="1"/>
  <c r="I9" i="16"/>
  <c r="I8" i="16" s="1"/>
  <c r="K9" i="16"/>
  <c r="K8" i="16" s="1"/>
  <c r="M9" i="16"/>
  <c r="O9" i="16"/>
  <c r="Q9" i="16"/>
  <c r="V9" i="16"/>
  <c r="G10" i="16"/>
  <c r="I10" i="16"/>
  <c r="K10" i="16"/>
  <c r="M10" i="16"/>
  <c r="O10" i="16"/>
  <c r="Q10" i="16"/>
  <c r="V10" i="16"/>
  <c r="V8" i="16" s="1"/>
  <c r="G11" i="16"/>
  <c r="M11" i="16" s="1"/>
  <c r="I11" i="16"/>
  <c r="K11" i="16"/>
  <c r="O11" i="16"/>
  <c r="Q11" i="16"/>
  <c r="V11" i="16"/>
  <c r="G12" i="16"/>
  <c r="M12" i="16" s="1"/>
  <c r="I12" i="16"/>
  <c r="K12" i="16"/>
  <c r="O12" i="16"/>
  <c r="Q12" i="16"/>
  <c r="V12" i="16"/>
  <c r="G13" i="16"/>
  <c r="I13" i="16"/>
  <c r="K13" i="16"/>
  <c r="M13" i="16"/>
  <c r="O13" i="16"/>
  <c r="Q13" i="16"/>
  <c r="V13" i="16"/>
  <c r="G14" i="16"/>
  <c r="I14" i="16"/>
  <c r="K14" i="16"/>
  <c r="M14" i="16"/>
  <c r="O14" i="16"/>
  <c r="Q14" i="16"/>
  <c r="V14" i="16"/>
  <c r="G15" i="16"/>
  <c r="I15" i="16"/>
  <c r="K15" i="16"/>
  <c r="M15" i="16"/>
  <c r="O15" i="16"/>
  <c r="O8" i="16" s="1"/>
  <c r="Q15" i="16"/>
  <c r="V15" i="16"/>
  <c r="G16" i="16"/>
  <c r="I16" i="16"/>
  <c r="K16" i="16"/>
  <c r="M16" i="16"/>
  <c r="O16" i="16"/>
  <c r="Q16" i="16"/>
  <c r="V16" i="16"/>
  <c r="G17" i="16"/>
  <c r="I17" i="16"/>
  <c r="K17" i="16"/>
  <c r="M17" i="16"/>
  <c r="O17" i="16"/>
  <c r="Q17" i="16"/>
  <c r="V17" i="16"/>
  <c r="G18" i="16"/>
  <c r="M18" i="16" s="1"/>
  <c r="I18" i="16"/>
  <c r="K18" i="16"/>
  <c r="O18" i="16"/>
  <c r="Q18" i="16"/>
  <c r="V18" i="16"/>
  <c r="G19" i="16"/>
  <c r="AF30" i="16" s="1"/>
  <c r="I19" i="16"/>
  <c r="K19" i="16"/>
  <c r="O19" i="16"/>
  <c r="Q19" i="16"/>
  <c r="V19" i="16"/>
  <c r="G20" i="16"/>
  <c r="M20" i="16" s="1"/>
  <c r="I20" i="16"/>
  <c r="K20" i="16"/>
  <c r="O20" i="16"/>
  <c r="Q20" i="16"/>
  <c r="Q8" i="16" s="1"/>
  <c r="V20" i="16"/>
  <c r="G21" i="16"/>
  <c r="I21" i="16"/>
  <c r="K21" i="16"/>
  <c r="M21" i="16"/>
  <c r="O21" i="16"/>
  <c r="Q21" i="16"/>
  <c r="V21" i="16"/>
  <c r="G22" i="16"/>
  <c r="I22" i="16"/>
  <c r="K22" i="16"/>
  <c r="M22" i="16"/>
  <c r="O22" i="16"/>
  <c r="Q22" i="16"/>
  <c r="V22" i="16"/>
  <c r="G23" i="16"/>
  <c r="G24" i="16"/>
  <c r="M24" i="16" s="1"/>
  <c r="M23" i="16" s="1"/>
  <c r="I24" i="16"/>
  <c r="I23" i="16" s="1"/>
  <c r="K24" i="16"/>
  <c r="O24" i="16"/>
  <c r="O23" i="16" s="1"/>
  <c r="Q24" i="16"/>
  <c r="Q23" i="16" s="1"/>
  <c r="V24" i="16"/>
  <c r="V23" i="16" s="1"/>
  <c r="G25" i="16"/>
  <c r="I25" i="16"/>
  <c r="K25" i="16"/>
  <c r="M25" i="16"/>
  <c r="O25" i="16"/>
  <c r="Q25" i="16"/>
  <c r="V25" i="16"/>
  <c r="G26" i="16"/>
  <c r="I26" i="16"/>
  <c r="K26" i="16"/>
  <c r="M26" i="16"/>
  <c r="O26" i="16"/>
  <c r="Q26" i="16"/>
  <c r="V26" i="16"/>
  <c r="G27" i="16"/>
  <c r="I27" i="16"/>
  <c r="K27" i="16"/>
  <c r="M27" i="16"/>
  <c r="O27" i="16"/>
  <c r="Q27" i="16"/>
  <c r="V27" i="16"/>
  <c r="G28" i="16"/>
  <c r="I28" i="16"/>
  <c r="K28" i="16"/>
  <c r="K23" i="16" s="1"/>
  <c r="M28" i="16"/>
  <c r="O28" i="16"/>
  <c r="Q28" i="16"/>
  <c r="V28" i="16"/>
  <c r="AE30" i="16"/>
  <c r="G44" i="15"/>
  <c r="G9" i="15"/>
  <c r="G8" i="15" s="1"/>
  <c r="I9" i="15"/>
  <c r="I8" i="15" s="1"/>
  <c r="K9" i="15"/>
  <c r="K8" i="15" s="1"/>
  <c r="M9" i="15"/>
  <c r="O9" i="15"/>
  <c r="Q9" i="15"/>
  <c r="V9" i="15"/>
  <c r="G10" i="15"/>
  <c r="I10" i="15"/>
  <c r="K10" i="15"/>
  <c r="M10" i="15"/>
  <c r="O10" i="15"/>
  <c r="Q10" i="15"/>
  <c r="V10" i="15"/>
  <c r="V8" i="15" s="1"/>
  <c r="G11" i="15"/>
  <c r="M11" i="15" s="1"/>
  <c r="I11" i="15"/>
  <c r="K11" i="15"/>
  <c r="O11" i="15"/>
  <c r="Q11" i="15"/>
  <c r="V11" i="15"/>
  <c r="G12" i="15"/>
  <c r="M12" i="15" s="1"/>
  <c r="I12" i="15"/>
  <c r="K12" i="15"/>
  <c r="O12" i="15"/>
  <c r="Q12" i="15"/>
  <c r="V12" i="15"/>
  <c r="G13" i="15"/>
  <c r="M13" i="15" s="1"/>
  <c r="I13" i="15"/>
  <c r="K13" i="15"/>
  <c r="O13" i="15"/>
  <c r="Q13" i="15"/>
  <c r="V13" i="15"/>
  <c r="G14" i="15"/>
  <c r="I14" i="15"/>
  <c r="K14" i="15"/>
  <c r="M14" i="15"/>
  <c r="O14" i="15"/>
  <c r="Q14" i="15"/>
  <c r="V14" i="15"/>
  <c r="G15" i="15"/>
  <c r="I15" i="15"/>
  <c r="K15" i="15"/>
  <c r="M15" i="15"/>
  <c r="O15" i="15"/>
  <c r="O8" i="15" s="1"/>
  <c r="Q15" i="15"/>
  <c r="V15" i="15"/>
  <c r="G16" i="15"/>
  <c r="I16" i="15"/>
  <c r="K16" i="15"/>
  <c r="M16" i="15"/>
  <c r="O16" i="15"/>
  <c r="Q16" i="15"/>
  <c r="V16" i="15"/>
  <c r="G17" i="15"/>
  <c r="I17" i="15"/>
  <c r="K17" i="15"/>
  <c r="M17" i="15"/>
  <c r="O17" i="15"/>
  <c r="Q17" i="15"/>
  <c r="V17" i="15"/>
  <c r="G18" i="15"/>
  <c r="M18" i="15" s="1"/>
  <c r="I18" i="15"/>
  <c r="K18" i="15"/>
  <c r="O18" i="15"/>
  <c r="Q18" i="15"/>
  <c r="V18" i="15"/>
  <c r="G19" i="15"/>
  <c r="M19" i="15" s="1"/>
  <c r="I19" i="15"/>
  <c r="K19" i="15"/>
  <c r="O19" i="15"/>
  <c r="Q19" i="15"/>
  <c r="V19" i="15"/>
  <c r="G20" i="15"/>
  <c r="M20" i="15" s="1"/>
  <c r="I20" i="15"/>
  <c r="K20" i="15"/>
  <c r="O20" i="15"/>
  <c r="Q20" i="15"/>
  <c r="Q8" i="15" s="1"/>
  <c r="V20" i="15"/>
  <c r="G21" i="15"/>
  <c r="I21" i="15"/>
  <c r="K21" i="15"/>
  <c r="M21" i="15"/>
  <c r="O21" i="15"/>
  <c r="Q21" i="15"/>
  <c r="V21" i="15"/>
  <c r="G22" i="15"/>
  <c r="I22" i="15"/>
  <c r="K22" i="15"/>
  <c r="M22" i="15"/>
  <c r="O22" i="15"/>
  <c r="Q22" i="15"/>
  <c r="V22" i="15"/>
  <c r="G23" i="15"/>
  <c r="M23" i="15" s="1"/>
  <c r="I23" i="15"/>
  <c r="K23" i="15"/>
  <c r="O23" i="15"/>
  <c r="Q23" i="15"/>
  <c r="V23" i="15"/>
  <c r="G26" i="15"/>
  <c r="M26" i="15" s="1"/>
  <c r="I26" i="15"/>
  <c r="K26" i="15"/>
  <c r="O26" i="15"/>
  <c r="Q26" i="15"/>
  <c r="V26" i="15"/>
  <c r="G30" i="15"/>
  <c r="M30" i="15" s="1"/>
  <c r="I30" i="15"/>
  <c r="K30" i="15"/>
  <c r="O30" i="15"/>
  <c r="Q30" i="15"/>
  <c r="V30" i="15"/>
  <c r="G34" i="15"/>
  <c r="I34" i="15"/>
  <c r="K34" i="15"/>
  <c r="M34" i="15"/>
  <c r="O34" i="15"/>
  <c r="Q34" i="15"/>
  <c r="V34" i="15"/>
  <c r="G38" i="15"/>
  <c r="I38" i="15"/>
  <c r="K38" i="15"/>
  <c r="M38" i="15"/>
  <c r="O38" i="15"/>
  <c r="Q38" i="15"/>
  <c r="V38" i="15"/>
  <c r="G39" i="15"/>
  <c r="I39" i="15"/>
  <c r="K39" i="15"/>
  <c r="M39" i="15"/>
  <c r="O39" i="15"/>
  <c r="Q39" i="15"/>
  <c r="V39" i="15"/>
  <c r="G40" i="15"/>
  <c r="I40" i="15"/>
  <c r="K40" i="15"/>
  <c r="M40" i="15"/>
  <c r="O40" i="15"/>
  <c r="Q40" i="15"/>
  <c r="V40" i="15"/>
  <c r="G41" i="15"/>
  <c r="M41" i="15" s="1"/>
  <c r="I41" i="15"/>
  <c r="K41" i="15"/>
  <c r="O41" i="15"/>
  <c r="Q41" i="15"/>
  <c r="V41" i="15"/>
  <c r="G42" i="15"/>
  <c r="M42" i="15" s="1"/>
  <c r="I42" i="15"/>
  <c r="K42" i="15"/>
  <c r="O42" i="15"/>
  <c r="Q42" i="15"/>
  <c r="V42" i="15"/>
  <c r="AE44" i="15"/>
  <c r="G119" i="14"/>
  <c r="BA109" i="14"/>
  <c r="BA36" i="14"/>
  <c r="BA27" i="14"/>
  <c r="BA24" i="14"/>
  <c r="BA22" i="14"/>
  <c r="BA17" i="14"/>
  <c r="BA15" i="14"/>
  <c r="BA10" i="14"/>
  <c r="G9" i="14"/>
  <c r="M9" i="14" s="1"/>
  <c r="I9" i="14"/>
  <c r="I8" i="14" s="1"/>
  <c r="K9" i="14"/>
  <c r="K8" i="14" s="1"/>
  <c r="O9" i="14"/>
  <c r="O8" i="14" s="1"/>
  <c r="Q9" i="14"/>
  <c r="Q8" i="14" s="1"/>
  <c r="V9" i="14"/>
  <c r="V8" i="14" s="1"/>
  <c r="G14" i="14"/>
  <c r="M14" i="14" s="1"/>
  <c r="I14" i="14"/>
  <c r="K14" i="14"/>
  <c r="O14" i="14"/>
  <c r="Q14" i="14"/>
  <c r="V14" i="14"/>
  <c r="G16" i="14"/>
  <c r="M16" i="14" s="1"/>
  <c r="I16" i="14"/>
  <c r="K16" i="14"/>
  <c r="O16" i="14"/>
  <c r="Q16" i="14"/>
  <c r="V16" i="14"/>
  <c r="G21" i="14"/>
  <c r="I21" i="14"/>
  <c r="K21" i="14"/>
  <c r="M21" i="14"/>
  <c r="O21" i="14"/>
  <c r="Q21" i="14"/>
  <c r="V21" i="14"/>
  <c r="G23" i="14"/>
  <c r="I23" i="14"/>
  <c r="K23" i="14"/>
  <c r="M23" i="14"/>
  <c r="O23" i="14"/>
  <c r="Q23" i="14"/>
  <c r="V23" i="14"/>
  <c r="G26" i="14"/>
  <c r="I26" i="14"/>
  <c r="K26" i="14"/>
  <c r="M26" i="14"/>
  <c r="O26" i="14"/>
  <c r="Q26" i="14"/>
  <c r="V26" i="14"/>
  <c r="G29" i="14"/>
  <c r="M29" i="14" s="1"/>
  <c r="I29" i="14"/>
  <c r="K29" i="14"/>
  <c r="O29" i="14"/>
  <c r="Q29" i="14"/>
  <c r="V29" i="14"/>
  <c r="G31" i="14"/>
  <c r="M31" i="14" s="1"/>
  <c r="I31" i="14"/>
  <c r="K31" i="14"/>
  <c r="O31" i="14"/>
  <c r="Q31" i="14"/>
  <c r="V31" i="14"/>
  <c r="G35" i="14"/>
  <c r="M35" i="14" s="1"/>
  <c r="I35" i="14"/>
  <c r="K35" i="14"/>
  <c r="O35" i="14"/>
  <c r="Q35" i="14"/>
  <c r="V35" i="14"/>
  <c r="G40" i="14"/>
  <c r="M40" i="14" s="1"/>
  <c r="I40" i="14"/>
  <c r="K40" i="14"/>
  <c r="O40" i="14"/>
  <c r="Q40" i="14"/>
  <c r="V40" i="14"/>
  <c r="G44" i="14"/>
  <c r="G43" i="14" s="1"/>
  <c r="I44" i="14"/>
  <c r="I43" i="14" s="1"/>
  <c r="K44" i="14"/>
  <c r="K43" i="14" s="1"/>
  <c r="O44" i="14"/>
  <c r="Q44" i="14"/>
  <c r="Q43" i="14" s="1"/>
  <c r="V44" i="14"/>
  <c r="G47" i="14"/>
  <c r="M47" i="14" s="1"/>
  <c r="I47" i="14"/>
  <c r="K47" i="14"/>
  <c r="O47" i="14"/>
  <c r="Q47" i="14"/>
  <c r="V47" i="14"/>
  <c r="V43" i="14" s="1"/>
  <c r="G50" i="14"/>
  <c r="M50" i="14" s="1"/>
  <c r="I50" i="14"/>
  <c r="K50" i="14"/>
  <c r="O50" i="14"/>
  <c r="Q50" i="14"/>
  <c r="V50" i="14"/>
  <c r="G53" i="14"/>
  <c r="M53" i="14" s="1"/>
  <c r="I53" i="14"/>
  <c r="K53" i="14"/>
  <c r="O53" i="14"/>
  <c r="Q53" i="14"/>
  <c r="V53" i="14"/>
  <c r="G55" i="14"/>
  <c r="I55" i="14"/>
  <c r="K55" i="14"/>
  <c r="M55" i="14"/>
  <c r="O55" i="14"/>
  <c r="O43" i="14" s="1"/>
  <c r="Q55" i="14"/>
  <c r="V55" i="14"/>
  <c r="G57" i="14"/>
  <c r="I57" i="14"/>
  <c r="K57" i="14"/>
  <c r="M57" i="14"/>
  <c r="O57" i="14"/>
  <c r="Q57" i="14"/>
  <c r="V57" i="14"/>
  <c r="G61" i="14"/>
  <c r="I61" i="14"/>
  <c r="K61" i="14"/>
  <c r="M61" i="14"/>
  <c r="O61" i="14"/>
  <c r="Q61" i="14"/>
  <c r="V61" i="14"/>
  <c r="G69" i="14"/>
  <c r="M69" i="14" s="1"/>
  <c r="I69" i="14"/>
  <c r="K69" i="14"/>
  <c r="O69" i="14"/>
  <c r="Q69" i="14"/>
  <c r="V69" i="14"/>
  <c r="G72" i="14"/>
  <c r="M72" i="14" s="1"/>
  <c r="I72" i="14"/>
  <c r="K72" i="14"/>
  <c r="O72" i="14"/>
  <c r="Q72" i="14"/>
  <c r="V72" i="14"/>
  <c r="G76" i="14"/>
  <c r="M76" i="14" s="1"/>
  <c r="I76" i="14"/>
  <c r="K76" i="14"/>
  <c r="O76" i="14"/>
  <c r="Q76" i="14"/>
  <c r="V76" i="14"/>
  <c r="G78" i="14"/>
  <c r="I78" i="14"/>
  <c r="K78" i="14"/>
  <c r="M78" i="14"/>
  <c r="O78" i="14"/>
  <c r="Q78" i="14"/>
  <c r="V78" i="14"/>
  <c r="G80" i="14"/>
  <c r="I80" i="14"/>
  <c r="K80" i="14"/>
  <c r="M80" i="14"/>
  <c r="O80" i="14"/>
  <c r="Q80" i="14"/>
  <c r="V80" i="14"/>
  <c r="G82" i="14"/>
  <c r="M82" i="14" s="1"/>
  <c r="I82" i="14"/>
  <c r="K82" i="14"/>
  <c r="O82" i="14"/>
  <c r="Q82" i="14"/>
  <c r="V82" i="14"/>
  <c r="G84" i="14"/>
  <c r="M84" i="14" s="1"/>
  <c r="I84" i="14"/>
  <c r="K84" i="14"/>
  <c r="O84" i="14"/>
  <c r="Q84" i="14"/>
  <c r="V84" i="14"/>
  <c r="G85" i="14"/>
  <c r="M85" i="14" s="1"/>
  <c r="I85" i="14"/>
  <c r="K85" i="14"/>
  <c r="O85" i="14"/>
  <c r="Q85" i="14"/>
  <c r="V85" i="14"/>
  <c r="G86" i="14"/>
  <c r="M86" i="14" s="1"/>
  <c r="I86" i="14"/>
  <c r="K86" i="14"/>
  <c r="O86" i="14"/>
  <c r="Q86" i="14"/>
  <c r="V86" i="14"/>
  <c r="G87" i="14"/>
  <c r="I87" i="14"/>
  <c r="K87" i="14"/>
  <c r="M87" i="14"/>
  <c r="O87" i="14"/>
  <c r="Q87" i="14"/>
  <c r="V87" i="14"/>
  <c r="G88" i="14"/>
  <c r="I88" i="14"/>
  <c r="K88" i="14"/>
  <c r="M88" i="14"/>
  <c r="O88" i="14"/>
  <c r="Q88" i="14"/>
  <c r="V88" i="14"/>
  <c r="G89" i="14"/>
  <c r="I89" i="14"/>
  <c r="K89" i="14"/>
  <c r="M89" i="14"/>
  <c r="O89" i="14"/>
  <c r="Q89" i="14"/>
  <c r="V89" i="14"/>
  <c r="G90" i="14"/>
  <c r="M90" i="14" s="1"/>
  <c r="I90" i="14"/>
  <c r="K90" i="14"/>
  <c r="O90" i="14"/>
  <c r="Q90" i="14"/>
  <c r="V90" i="14"/>
  <c r="G91" i="14"/>
  <c r="M91" i="14" s="1"/>
  <c r="I91" i="14"/>
  <c r="K91" i="14"/>
  <c r="O91" i="14"/>
  <c r="Q91" i="14"/>
  <c r="V91" i="14"/>
  <c r="G92" i="14"/>
  <c r="M92" i="14" s="1"/>
  <c r="I92" i="14"/>
  <c r="K92" i="14"/>
  <c r="O92" i="14"/>
  <c r="Q92" i="14"/>
  <c r="V92" i="14"/>
  <c r="G93" i="14"/>
  <c r="I93" i="14"/>
  <c r="K93" i="14"/>
  <c r="M93" i="14"/>
  <c r="O93" i="14"/>
  <c r="Q93" i="14"/>
  <c r="V93" i="14"/>
  <c r="G94" i="14"/>
  <c r="I94" i="14"/>
  <c r="K94" i="14"/>
  <c r="M94" i="14"/>
  <c r="O94" i="14"/>
  <c r="Q94" i="14"/>
  <c r="V94" i="14"/>
  <c r="G95" i="14"/>
  <c r="M95" i="14" s="1"/>
  <c r="I95" i="14"/>
  <c r="K95" i="14"/>
  <c r="O95" i="14"/>
  <c r="Q95" i="14"/>
  <c r="V95" i="14"/>
  <c r="G96" i="14"/>
  <c r="M96" i="14" s="1"/>
  <c r="I96" i="14"/>
  <c r="K96" i="14"/>
  <c r="O96" i="14"/>
  <c r="Q96" i="14"/>
  <c r="V96" i="14"/>
  <c r="G97" i="14"/>
  <c r="M97" i="14" s="1"/>
  <c r="I97" i="14"/>
  <c r="K97" i="14"/>
  <c r="O97" i="14"/>
  <c r="Q97" i="14"/>
  <c r="V97" i="14"/>
  <c r="G98" i="14"/>
  <c r="M98" i="14" s="1"/>
  <c r="I98" i="14"/>
  <c r="K98" i="14"/>
  <c r="O98" i="14"/>
  <c r="Q98" i="14"/>
  <c r="V98" i="14"/>
  <c r="G99" i="14"/>
  <c r="I99" i="14"/>
  <c r="K99" i="14"/>
  <c r="M99" i="14"/>
  <c r="O99" i="14"/>
  <c r="Q99" i="14"/>
  <c r="V99" i="14"/>
  <c r="G100" i="14"/>
  <c r="I100" i="14"/>
  <c r="K100" i="14"/>
  <c r="M100" i="14"/>
  <c r="O100" i="14"/>
  <c r="Q100" i="14"/>
  <c r="V100" i="14"/>
  <c r="G101" i="14"/>
  <c r="I101" i="14"/>
  <c r="K101" i="14"/>
  <c r="M101" i="14"/>
  <c r="O101" i="14"/>
  <c r="Q101" i="14"/>
  <c r="V101" i="14"/>
  <c r="G102" i="14"/>
  <c r="M102" i="14" s="1"/>
  <c r="I102" i="14"/>
  <c r="K102" i="14"/>
  <c r="O102" i="14"/>
  <c r="Q102" i="14"/>
  <c r="V102" i="14"/>
  <c r="G103" i="14"/>
  <c r="I103" i="14"/>
  <c r="G104" i="14"/>
  <c r="M104" i="14" s="1"/>
  <c r="I104" i="14"/>
  <c r="K104" i="14"/>
  <c r="K103" i="14" s="1"/>
  <c r="O104" i="14"/>
  <c r="O103" i="14" s="1"/>
  <c r="Q104" i="14"/>
  <c r="Q103" i="14" s="1"/>
  <c r="V104" i="14"/>
  <c r="V103" i="14" s="1"/>
  <c r="G106" i="14"/>
  <c r="I106" i="14"/>
  <c r="K106" i="14"/>
  <c r="M106" i="14"/>
  <c r="O106" i="14"/>
  <c r="Q106" i="14"/>
  <c r="V106" i="14"/>
  <c r="G108" i="14"/>
  <c r="I108" i="14"/>
  <c r="K108" i="14"/>
  <c r="M108" i="14"/>
  <c r="O108" i="14"/>
  <c r="Q108" i="14"/>
  <c r="V108" i="14"/>
  <c r="G110" i="14"/>
  <c r="M110" i="14" s="1"/>
  <c r="I110" i="14"/>
  <c r="K110" i="14"/>
  <c r="O110" i="14"/>
  <c r="Q110" i="14"/>
  <c r="V110" i="14"/>
  <c r="G111" i="14"/>
  <c r="I111" i="14"/>
  <c r="K111" i="14"/>
  <c r="O111" i="14"/>
  <c r="G112" i="14"/>
  <c r="M112" i="14" s="1"/>
  <c r="M111" i="14" s="1"/>
  <c r="I112" i="14"/>
  <c r="K112" i="14"/>
  <c r="O112" i="14"/>
  <c r="Q112" i="14"/>
  <c r="Q111" i="14" s="1"/>
  <c r="V112" i="14"/>
  <c r="V111" i="14" s="1"/>
  <c r="G115" i="14"/>
  <c r="K115" i="14"/>
  <c r="V115" i="14"/>
  <c r="G116" i="14"/>
  <c r="I116" i="14"/>
  <c r="I115" i="14" s="1"/>
  <c r="K116" i="14"/>
  <c r="M116" i="14"/>
  <c r="M115" i="14" s="1"/>
  <c r="O116" i="14"/>
  <c r="O115" i="14" s="1"/>
  <c r="Q116" i="14"/>
  <c r="Q115" i="14" s="1"/>
  <c r="V116" i="14"/>
  <c r="AE119" i="14"/>
  <c r="G693" i="13"/>
  <c r="BA511" i="13"/>
  <c r="BA425" i="13"/>
  <c r="BA370" i="13"/>
  <c r="BA334" i="13"/>
  <c r="BA325" i="13"/>
  <c r="BA238" i="13"/>
  <c r="BA209" i="13"/>
  <c r="BA204" i="13"/>
  <c r="BA197" i="13"/>
  <c r="BA146" i="13"/>
  <c r="BA135" i="13"/>
  <c r="BA109" i="13"/>
  <c r="BA99" i="13"/>
  <c r="BA84" i="13"/>
  <c r="BA70" i="13"/>
  <c r="BA63" i="13"/>
  <c r="BA60" i="13"/>
  <c r="BA57" i="13"/>
  <c r="BA27" i="13"/>
  <c r="BA10" i="13"/>
  <c r="G9" i="13"/>
  <c r="I9" i="13"/>
  <c r="I8" i="13" s="1"/>
  <c r="K9" i="13"/>
  <c r="K8" i="13" s="1"/>
  <c r="M9" i="13"/>
  <c r="O9" i="13"/>
  <c r="O8" i="13" s="1"/>
  <c r="Q9" i="13"/>
  <c r="Q8" i="13" s="1"/>
  <c r="V9" i="13"/>
  <c r="V8" i="13" s="1"/>
  <c r="G12" i="13"/>
  <c r="M12" i="13" s="1"/>
  <c r="I12" i="13"/>
  <c r="K12" i="13"/>
  <c r="O12" i="13"/>
  <c r="Q12" i="13"/>
  <c r="V12" i="13"/>
  <c r="G13" i="13"/>
  <c r="G8" i="13" s="1"/>
  <c r="I13" i="13"/>
  <c r="K13" i="13"/>
  <c r="O13" i="13"/>
  <c r="Q13" i="13"/>
  <c r="V13" i="13"/>
  <c r="G16" i="13"/>
  <c r="M16" i="13" s="1"/>
  <c r="I16" i="13"/>
  <c r="K16" i="13"/>
  <c r="O16" i="13"/>
  <c r="Q16" i="13"/>
  <c r="V16" i="13"/>
  <c r="G19" i="13"/>
  <c r="I19" i="13"/>
  <c r="K19" i="13"/>
  <c r="M19" i="13"/>
  <c r="O19" i="13"/>
  <c r="Q19" i="13"/>
  <c r="V19" i="13"/>
  <c r="G22" i="13"/>
  <c r="I22" i="13"/>
  <c r="K22" i="13"/>
  <c r="M22" i="13"/>
  <c r="O22" i="13"/>
  <c r="Q22" i="13"/>
  <c r="V22" i="13"/>
  <c r="G26" i="13"/>
  <c r="M26" i="13" s="1"/>
  <c r="I26" i="13"/>
  <c r="K26" i="13"/>
  <c r="O26" i="13"/>
  <c r="Q26" i="13"/>
  <c r="V26" i="13"/>
  <c r="G29" i="13"/>
  <c r="M29" i="13" s="1"/>
  <c r="I29" i="13"/>
  <c r="K29" i="13"/>
  <c r="O29" i="13"/>
  <c r="Q29" i="13"/>
  <c r="V29" i="13"/>
  <c r="G32" i="13"/>
  <c r="Q32" i="13"/>
  <c r="V32" i="13"/>
  <c r="G33" i="13"/>
  <c r="M33" i="13" s="1"/>
  <c r="M32" i="13" s="1"/>
  <c r="I33" i="13"/>
  <c r="I32" i="13" s="1"/>
  <c r="K33" i="13"/>
  <c r="K32" i="13" s="1"/>
  <c r="O33" i="13"/>
  <c r="O32" i="13" s="1"/>
  <c r="Q33" i="13"/>
  <c r="V33" i="13"/>
  <c r="G36" i="13"/>
  <c r="I36" i="13"/>
  <c r="K36" i="13"/>
  <c r="M36" i="13"/>
  <c r="O36" i="13"/>
  <c r="Q36" i="13"/>
  <c r="V36" i="13"/>
  <c r="G38" i="13"/>
  <c r="I38" i="13"/>
  <c r="K38" i="13"/>
  <c r="M38" i="13"/>
  <c r="O38" i="13"/>
  <c r="Q38" i="13"/>
  <c r="V38" i="13"/>
  <c r="G39" i="13"/>
  <c r="I39" i="13"/>
  <c r="K39" i="13"/>
  <c r="M39" i="13"/>
  <c r="O39" i="13"/>
  <c r="Q39" i="13"/>
  <c r="V39" i="13"/>
  <c r="I44" i="13"/>
  <c r="V44" i="13"/>
  <c r="G45" i="13"/>
  <c r="M45" i="13" s="1"/>
  <c r="M44" i="13" s="1"/>
  <c r="I45" i="13"/>
  <c r="K45" i="13"/>
  <c r="K44" i="13" s="1"/>
  <c r="O45" i="13"/>
  <c r="O44" i="13" s="1"/>
  <c r="Q45" i="13"/>
  <c r="Q44" i="13" s="1"/>
  <c r="V45" i="13"/>
  <c r="G47" i="13"/>
  <c r="M47" i="13" s="1"/>
  <c r="I47" i="13"/>
  <c r="K47" i="13"/>
  <c r="O47" i="13"/>
  <c r="Q47" i="13"/>
  <c r="V47" i="13"/>
  <c r="G49" i="13"/>
  <c r="I49" i="13"/>
  <c r="K49" i="13"/>
  <c r="M49" i="13"/>
  <c r="O49" i="13"/>
  <c r="Q49" i="13"/>
  <c r="V49" i="13"/>
  <c r="G50" i="13"/>
  <c r="I50" i="13"/>
  <c r="K50" i="13"/>
  <c r="M50" i="13"/>
  <c r="O50" i="13"/>
  <c r="Q50" i="13"/>
  <c r="V50" i="13"/>
  <c r="G54" i="13"/>
  <c r="M54" i="13" s="1"/>
  <c r="M53" i="13" s="1"/>
  <c r="I54" i="13"/>
  <c r="I53" i="13" s="1"/>
  <c r="K54" i="13"/>
  <c r="O54" i="13"/>
  <c r="O53" i="13" s="1"/>
  <c r="Q54" i="13"/>
  <c r="Q53" i="13" s="1"/>
  <c r="V54" i="13"/>
  <c r="V53" i="13" s="1"/>
  <c r="G56" i="13"/>
  <c r="M56" i="13" s="1"/>
  <c r="I56" i="13"/>
  <c r="K56" i="13"/>
  <c r="O56" i="13"/>
  <c r="Q56" i="13"/>
  <c r="V56" i="13"/>
  <c r="G59" i="13"/>
  <c r="I59" i="13"/>
  <c r="K59" i="13"/>
  <c r="M59" i="13"/>
  <c r="O59" i="13"/>
  <c r="Q59" i="13"/>
  <c r="V59" i="13"/>
  <c r="G62" i="13"/>
  <c r="I62" i="13"/>
  <c r="K62" i="13"/>
  <c r="M62" i="13"/>
  <c r="O62" i="13"/>
  <c r="Q62" i="13"/>
  <c r="V62" i="13"/>
  <c r="G64" i="13"/>
  <c r="I64" i="13"/>
  <c r="K64" i="13"/>
  <c r="M64" i="13"/>
  <c r="O64" i="13"/>
  <c r="Q64" i="13"/>
  <c r="V64" i="13"/>
  <c r="G66" i="13"/>
  <c r="I66" i="13"/>
  <c r="K66" i="13"/>
  <c r="K53" i="13" s="1"/>
  <c r="M66" i="13"/>
  <c r="O66" i="13"/>
  <c r="Q66" i="13"/>
  <c r="V66" i="13"/>
  <c r="I68" i="13"/>
  <c r="V68" i="13"/>
  <c r="G69" i="13"/>
  <c r="M69" i="13" s="1"/>
  <c r="M68" i="13" s="1"/>
  <c r="I69" i="13"/>
  <c r="K69" i="13"/>
  <c r="K68" i="13" s="1"/>
  <c r="O69" i="13"/>
  <c r="O68" i="13" s="1"/>
  <c r="Q69" i="13"/>
  <c r="Q68" i="13" s="1"/>
  <c r="V69" i="13"/>
  <c r="G76" i="13"/>
  <c r="I76" i="13"/>
  <c r="K76" i="13"/>
  <c r="M76" i="13"/>
  <c r="O76" i="13"/>
  <c r="Q76" i="13"/>
  <c r="V76" i="13"/>
  <c r="G83" i="13"/>
  <c r="I83" i="13"/>
  <c r="K83" i="13"/>
  <c r="M83" i="13"/>
  <c r="O83" i="13"/>
  <c r="Q83" i="13"/>
  <c r="V83" i="13"/>
  <c r="G98" i="13"/>
  <c r="I98" i="13"/>
  <c r="K98" i="13"/>
  <c r="M98" i="13"/>
  <c r="O98" i="13"/>
  <c r="Q98" i="13"/>
  <c r="V98" i="13"/>
  <c r="G101" i="13"/>
  <c r="M101" i="13" s="1"/>
  <c r="I101" i="13"/>
  <c r="I100" i="13" s="1"/>
  <c r="K101" i="13"/>
  <c r="O101" i="13"/>
  <c r="O100" i="13" s="1"/>
  <c r="Q101" i="13"/>
  <c r="Q100" i="13" s="1"/>
  <c r="V101" i="13"/>
  <c r="V100" i="13" s="1"/>
  <c r="G106" i="13"/>
  <c r="M106" i="13" s="1"/>
  <c r="I106" i="13"/>
  <c r="K106" i="13"/>
  <c r="O106" i="13"/>
  <c r="Q106" i="13"/>
  <c r="V106" i="13"/>
  <c r="G108" i="13"/>
  <c r="I108" i="13"/>
  <c r="K108" i="13"/>
  <c r="M108" i="13"/>
  <c r="O108" i="13"/>
  <c r="Q108" i="13"/>
  <c r="V108" i="13"/>
  <c r="G134" i="13"/>
  <c r="I134" i="13"/>
  <c r="K134" i="13"/>
  <c r="M134" i="13"/>
  <c r="O134" i="13"/>
  <c r="Q134" i="13"/>
  <c r="V134" i="13"/>
  <c r="G145" i="13"/>
  <c r="I145" i="13"/>
  <c r="K145" i="13"/>
  <c r="M145" i="13"/>
  <c r="O145" i="13"/>
  <c r="Q145" i="13"/>
  <c r="V145" i="13"/>
  <c r="G196" i="13"/>
  <c r="I196" i="13"/>
  <c r="K196" i="13"/>
  <c r="K100" i="13" s="1"/>
  <c r="M196" i="13"/>
  <c r="O196" i="13"/>
  <c r="Q196" i="13"/>
  <c r="V196" i="13"/>
  <c r="G203" i="13"/>
  <c r="M203" i="13" s="1"/>
  <c r="I203" i="13"/>
  <c r="K203" i="13"/>
  <c r="O203" i="13"/>
  <c r="Q203" i="13"/>
  <c r="V203" i="13"/>
  <c r="G208" i="13"/>
  <c r="M208" i="13" s="1"/>
  <c r="I208" i="13"/>
  <c r="K208" i="13"/>
  <c r="O208" i="13"/>
  <c r="Q208" i="13"/>
  <c r="V208" i="13"/>
  <c r="G237" i="13"/>
  <c r="I237" i="13"/>
  <c r="K237" i="13"/>
  <c r="M237" i="13"/>
  <c r="O237" i="13"/>
  <c r="Q237" i="13"/>
  <c r="V237" i="13"/>
  <c r="G265" i="13"/>
  <c r="I265" i="13"/>
  <c r="K265" i="13"/>
  <c r="M265" i="13"/>
  <c r="O265" i="13"/>
  <c r="Q265" i="13"/>
  <c r="V265" i="13"/>
  <c r="G270" i="13"/>
  <c r="I270" i="13"/>
  <c r="K270" i="13"/>
  <c r="M270" i="13"/>
  <c r="O270" i="13"/>
  <c r="Q270" i="13"/>
  <c r="V270" i="13"/>
  <c r="G273" i="13"/>
  <c r="M273" i="13" s="1"/>
  <c r="I273" i="13"/>
  <c r="K273" i="13"/>
  <c r="O273" i="13"/>
  <c r="Q273" i="13"/>
  <c r="V273" i="13"/>
  <c r="G277" i="13"/>
  <c r="M277" i="13" s="1"/>
  <c r="I277" i="13"/>
  <c r="K277" i="13"/>
  <c r="O277" i="13"/>
  <c r="Q277" i="13"/>
  <c r="V277" i="13"/>
  <c r="G280" i="13"/>
  <c r="M280" i="13" s="1"/>
  <c r="I280" i="13"/>
  <c r="K280" i="13"/>
  <c r="O280" i="13"/>
  <c r="Q280" i="13"/>
  <c r="V280" i="13"/>
  <c r="G283" i="13"/>
  <c r="I283" i="13"/>
  <c r="K283" i="13"/>
  <c r="M283" i="13"/>
  <c r="O283" i="13"/>
  <c r="Q283" i="13"/>
  <c r="V283" i="13"/>
  <c r="G286" i="13"/>
  <c r="I286" i="13"/>
  <c r="K286" i="13"/>
  <c r="M286" i="13"/>
  <c r="O286" i="13"/>
  <c r="Q286" i="13"/>
  <c r="V286" i="13"/>
  <c r="G288" i="13"/>
  <c r="I288" i="13"/>
  <c r="K288" i="13"/>
  <c r="M288" i="13"/>
  <c r="O288" i="13"/>
  <c r="Q288" i="13"/>
  <c r="V288" i="13"/>
  <c r="I289" i="13"/>
  <c r="K289" i="13"/>
  <c r="G290" i="13"/>
  <c r="M290" i="13" s="1"/>
  <c r="I290" i="13"/>
  <c r="K290" i="13"/>
  <c r="O290" i="13"/>
  <c r="Q290" i="13"/>
  <c r="V290" i="13"/>
  <c r="V289" i="13" s="1"/>
  <c r="G320" i="13"/>
  <c r="M320" i="13" s="1"/>
  <c r="I320" i="13"/>
  <c r="K320" i="13"/>
  <c r="O320" i="13"/>
  <c r="O289" i="13" s="1"/>
  <c r="Q320" i="13"/>
  <c r="Q289" i="13" s="1"/>
  <c r="V320" i="13"/>
  <c r="G323" i="13"/>
  <c r="O323" i="13"/>
  <c r="Q323" i="13"/>
  <c r="V323" i="13"/>
  <c r="G324" i="13"/>
  <c r="I324" i="13"/>
  <c r="I323" i="13" s="1"/>
  <c r="K324" i="13"/>
  <c r="K323" i="13" s="1"/>
  <c r="M324" i="13"/>
  <c r="M323" i="13" s="1"/>
  <c r="O324" i="13"/>
  <c r="Q324" i="13"/>
  <c r="V324" i="13"/>
  <c r="K330" i="13"/>
  <c r="O330" i="13"/>
  <c r="G331" i="13"/>
  <c r="M331" i="13" s="1"/>
  <c r="I331" i="13"/>
  <c r="I330" i="13" s="1"/>
  <c r="K331" i="13"/>
  <c r="O331" i="13"/>
  <c r="Q331" i="13"/>
  <c r="Q330" i="13" s="1"/>
  <c r="V331" i="13"/>
  <c r="G333" i="13"/>
  <c r="M333" i="13" s="1"/>
  <c r="I333" i="13"/>
  <c r="K333" i="13"/>
  <c r="O333" i="13"/>
  <c r="Q333" i="13"/>
  <c r="V333" i="13"/>
  <c r="V330" i="13" s="1"/>
  <c r="G335" i="13"/>
  <c r="M335" i="13" s="1"/>
  <c r="I335" i="13"/>
  <c r="K335" i="13"/>
  <c r="O335" i="13"/>
  <c r="Q335" i="13"/>
  <c r="V335" i="13"/>
  <c r="G337" i="13"/>
  <c r="Q337" i="13"/>
  <c r="V337" i="13"/>
  <c r="G338" i="13"/>
  <c r="I338" i="13"/>
  <c r="I337" i="13" s="1"/>
  <c r="K338" i="13"/>
  <c r="M338" i="13"/>
  <c r="M337" i="13" s="1"/>
  <c r="O338" i="13"/>
  <c r="O337" i="13" s="1"/>
  <c r="Q338" i="13"/>
  <c r="V338" i="13"/>
  <c r="G341" i="13"/>
  <c r="I341" i="13"/>
  <c r="K341" i="13"/>
  <c r="K337" i="13" s="1"/>
  <c r="M341" i="13"/>
  <c r="O341" i="13"/>
  <c r="Q341" i="13"/>
  <c r="V341" i="13"/>
  <c r="G343" i="13"/>
  <c r="M343" i="13" s="1"/>
  <c r="I343" i="13"/>
  <c r="K343" i="13"/>
  <c r="O343" i="13"/>
  <c r="O342" i="13" s="1"/>
  <c r="Q343" i="13"/>
  <c r="V343" i="13"/>
  <c r="V342" i="13" s="1"/>
  <c r="G349" i="13"/>
  <c r="M349" i="13" s="1"/>
  <c r="I349" i="13"/>
  <c r="K349" i="13"/>
  <c r="O349" i="13"/>
  <c r="Q349" i="13"/>
  <c r="Q342" i="13" s="1"/>
  <c r="V349" i="13"/>
  <c r="G352" i="13"/>
  <c r="I352" i="13"/>
  <c r="K352" i="13"/>
  <c r="M352" i="13"/>
  <c r="O352" i="13"/>
  <c r="Q352" i="13"/>
  <c r="V352" i="13"/>
  <c r="G353" i="13"/>
  <c r="I353" i="13"/>
  <c r="K353" i="13"/>
  <c r="M353" i="13"/>
  <c r="O353" i="13"/>
  <c r="Q353" i="13"/>
  <c r="V353" i="13"/>
  <c r="G363" i="13"/>
  <c r="I363" i="13"/>
  <c r="K363" i="13"/>
  <c r="K342" i="13" s="1"/>
  <c r="M363" i="13"/>
  <c r="O363" i="13"/>
  <c r="Q363" i="13"/>
  <c r="V363" i="13"/>
  <c r="G364" i="13"/>
  <c r="M364" i="13" s="1"/>
  <c r="I364" i="13"/>
  <c r="K364" i="13"/>
  <c r="O364" i="13"/>
  <c r="Q364" i="13"/>
  <c r="V364" i="13"/>
  <c r="G365" i="13"/>
  <c r="M365" i="13" s="1"/>
  <c r="I365" i="13"/>
  <c r="I342" i="13" s="1"/>
  <c r="K365" i="13"/>
  <c r="O365" i="13"/>
  <c r="Q365" i="13"/>
  <c r="V365" i="13"/>
  <c r="G367" i="13"/>
  <c r="I367" i="13"/>
  <c r="K367" i="13"/>
  <c r="K366" i="13" s="1"/>
  <c r="M367" i="13"/>
  <c r="O367" i="13"/>
  <c r="O366" i="13" s="1"/>
  <c r="Q367" i="13"/>
  <c r="Q366" i="13" s="1"/>
  <c r="V367" i="13"/>
  <c r="G369" i="13"/>
  <c r="I369" i="13"/>
  <c r="K369" i="13"/>
  <c r="M369" i="13"/>
  <c r="O369" i="13"/>
  <c r="Q369" i="13"/>
  <c r="V369" i="13"/>
  <c r="G374" i="13"/>
  <c r="I374" i="13"/>
  <c r="I366" i="13" s="1"/>
  <c r="K374" i="13"/>
  <c r="M374" i="13"/>
  <c r="O374" i="13"/>
  <c r="Q374" i="13"/>
  <c r="V374" i="13"/>
  <c r="G378" i="13"/>
  <c r="I378" i="13"/>
  <c r="K378" i="13"/>
  <c r="M378" i="13"/>
  <c r="O378" i="13"/>
  <c r="Q378" i="13"/>
  <c r="V378" i="13"/>
  <c r="G382" i="13"/>
  <c r="M382" i="13" s="1"/>
  <c r="I382" i="13"/>
  <c r="K382" i="13"/>
  <c r="O382" i="13"/>
  <c r="Q382" i="13"/>
  <c r="V382" i="13"/>
  <c r="V366" i="13" s="1"/>
  <c r="G384" i="13"/>
  <c r="M384" i="13" s="1"/>
  <c r="I384" i="13"/>
  <c r="K384" i="13"/>
  <c r="O384" i="13"/>
  <c r="Q384" i="13"/>
  <c r="V384" i="13"/>
  <c r="G387" i="13"/>
  <c r="I387" i="13"/>
  <c r="K387" i="13"/>
  <c r="M387" i="13"/>
  <c r="O387" i="13"/>
  <c r="Q387" i="13"/>
  <c r="V387" i="13"/>
  <c r="G390" i="13"/>
  <c r="I390" i="13"/>
  <c r="K390" i="13"/>
  <c r="M390" i="13"/>
  <c r="O390" i="13"/>
  <c r="Q390" i="13"/>
  <c r="V390" i="13"/>
  <c r="G393" i="13"/>
  <c r="I393" i="13"/>
  <c r="K393" i="13"/>
  <c r="M393" i="13"/>
  <c r="O393" i="13"/>
  <c r="Q393" i="13"/>
  <c r="V393" i="13"/>
  <c r="G396" i="13"/>
  <c r="M396" i="13" s="1"/>
  <c r="I396" i="13"/>
  <c r="K396" i="13"/>
  <c r="O396" i="13"/>
  <c r="Q396" i="13"/>
  <c r="V396" i="13"/>
  <c r="G399" i="13"/>
  <c r="M399" i="13" s="1"/>
  <c r="I399" i="13"/>
  <c r="K399" i="13"/>
  <c r="O399" i="13"/>
  <c r="Q399" i="13"/>
  <c r="V399" i="13"/>
  <c r="G404" i="13"/>
  <c r="M404" i="13" s="1"/>
  <c r="I404" i="13"/>
  <c r="K404" i="13"/>
  <c r="O404" i="13"/>
  <c r="Q404" i="13"/>
  <c r="V404" i="13"/>
  <c r="G406" i="13"/>
  <c r="I406" i="13"/>
  <c r="K406" i="13"/>
  <c r="M406" i="13"/>
  <c r="O406" i="13"/>
  <c r="Q406" i="13"/>
  <c r="V406" i="13"/>
  <c r="G408" i="13"/>
  <c r="I408" i="13"/>
  <c r="K408" i="13"/>
  <c r="M408" i="13"/>
  <c r="O408" i="13"/>
  <c r="Q408" i="13"/>
  <c r="V408" i="13"/>
  <c r="G411" i="13"/>
  <c r="M411" i="13"/>
  <c r="O411" i="13"/>
  <c r="G412" i="13"/>
  <c r="I412" i="13"/>
  <c r="I411" i="13" s="1"/>
  <c r="K412" i="13"/>
  <c r="K411" i="13" s="1"/>
  <c r="M412" i="13"/>
  <c r="O412" i="13"/>
  <c r="Q412" i="13"/>
  <c r="Q411" i="13" s="1"/>
  <c r="V412" i="13"/>
  <c r="V411" i="13" s="1"/>
  <c r="I414" i="13"/>
  <c r="G415" i="13"/>
  <c r="M415" i="13" s="1"/>
  <c r="M414" i="13" s="1"/>
  <c r="I415" i="13"/>
  <c r="K415" i="13"/>
  <c r="O415" i="13"/>
  <c r="O414" i="13" s="1"/>
  <c r="Q415" i="13"/>
  <c r="Q414" i="13" s="1"/>
  <c r="V415" i="13"/>
  <c r="V414" i="13" s="1"/>
  <c r="G418" i="13"/>
  <c r="I418" i="13"/>
  <c r="K418" i="13"/>
  <c r="M418" i="13"/>
  <c r="O418" i="13"/>
  <c r="Q418" i="13"/>
  <c r="V418" i="13"/>
  <c r="G420" i="13"/>
  <c r="I420" i="13"/>
  <c r="K420" i="13"/>
  <c r="K414" i="13" s="1"/>
  <c r="M420" i="13"/>
  <c r="O420" i="13"/>
  <c r="Q420" i="13"/>
  <c r="V420" i="13"/>
  <c r="G421" i="13"/>
  <c r="I421" i="13"/>
  <c r="K421" i="13"/>
  <c r="M421" i="13"/>
  <c r="O421" i="13"/>
  <c r="Q421" i="13"/>
  <c r="V421" i="13"/>
  <c r="K423" i="13"/>
  <c r="G424" i="13"/>
  <c r="M424" i="13" s="1"/>
  <c r="M423" i="13" s="1"/>
  <c r="I424" i="13"/>
  <c r="I423" i="13" s="1"/>
  <c r="K424" i="13"/>
  <c r="O424" i="13"/>
  <c r="O423" i="13" s="1"/>
  <c r="Q424" i="13"/>
  <c r="Q423" i="13" s="1"/>
  <c r="V424" i="13"/>
  <c r="V423" i="13" s="1"/>
  <c r="G427" i="13"/>
  <c r="M427" i="13" s="1"/>
  <c r="I427" i="13"/>
  <c r="K427" i="13"/>
  <c r="O427" i="13"/>
  <c r="Q427" i="13"/>
  <c r="V427" i="13"/>
  <c r="G429" i="13"/>
  <c r="I429" i="13"/>
  <c r="K429" i="13"/>
  <c r="M429" i="13"/>
  <c r="O429" i="13"/>
  <c r="Q429" i="13"/>
  <c r="V429" i="13"/>
  <c r="G431" i="13"/>
  <c r="I431" i="13"/>
  <c r="K431" i="13"/>
  <c r="M431" i="13"/>
  <c r="O431" i="13"/>
  <c r="Q431" i="13"/>
  <c r="V431" i="13"/>
  <c r="G441" i="13"/>
  <c r="I441" i="13"/>
  <c r="K441" i="13"/>
  <c r="M441" i="13"/>
  <c r="O441" i="13"/>
  <c r="Q441" i="13"/>
  <c r="V441" i="13"/>
  <c r="G443" i="13"/>
  <c r="I443" i="13"/>
  <c r="K443" i="13"/>
  <c r="M443" i="13"/>
  <c r="O443" i="13"/>
  <c r="Q443" i="13"/>
  <c r="V443" i="13"/>
  <c r="G445" i="13"/>
  <c r="M445" i="13" s="1"/>
  <c r="I445" i="13"/>
  <c r="K445" i="13"/>
  <c r="O445" i="13"/>
  <c r="Q445" i="13"/>
  <c r="V445" i="13"/>
  <c r="G447" i="13"/>
  <c r="M447" i="13" s="1"/>
  <c r="I447" i="13"/>
  <c r="K447" i="13"/>
  <c r="O447" i="13"/>
  <c r="Q447" i="13"/>
  <c r="V447" i="13"/>
  <c r="G449" i="13"/>
  <c r="I449" i="13"/>
  <c r="K449" i="13"/>
  <c r="M449" i="13"/>
  <c r="O449" i="13"/>
  <c r="Q449" i="13"/>
  <c r="V449" i="13"/>
  <c r="G452" i="13"/>
  <c r="I452" i="13"/>
  <c r="K452" i="13"/>
  <c r="K451" i="13" s="1"/>
  <c r="M452" i="13"/>
  <c r="O452" i="13"/>
  <c r="Q452" i="13"/>
  <c r="Q451" i="13" s="1"/>
  <c r="V452" i="13"/>
  <c r="V451" i="13" s="1"/>
  <c r="G454" i="13"/>
  <c r="M454" i="13" s="1"/>
  <c r="I454" i="13"/>
  <c r="I451" i="13" s="1"/>
  <c r="K454" i="13"/>
  <c r="O454" i="13"/>
  <c r="Q454" i="13"/>
  <c r="V454" i="13"/>
  <c r="G456" i="13"/>
  <c r="M456" i="13" s="1"/>
  <c r="I456" i="13"/>
  <c r="K456" i="13"/>
  <c r="O456" i="13"/>
  <c r="Q456" i="13"/>
  <c r="V456" i="13"/>
  <c r="G462" i="13"/>
  <c r="M462" i="13" s="1"/>
  <c r="I462" i="13"/>
  <c r="K462" i="13"/>
  <c r="O462" i="13"/>
  <c r="Q462" i="13"/>
  <c r="V462" i="13"/>
  <c r="G465" i="13"/>
  <c r="I465" i="13"/>
  <c r="K465" i="13"/>
  <c r="M465" i="13"/>
  <c r="O465" i="13"/>
  <c r="Q465" i="13"/>
  <c r="V465" i="13"/>
  <c r="G467" i="13"/>
  <c r="I467" i="13"/>
  <c r="K467" i="13"/>
  <c r="M467" i="13"/>
  <c r="O467" i="13"/>
  <c r="Q467" i="13"/>
  <c r="V467" i="13"/>
  <c r="G470" i="13"/>
  <c r="I470" i="13"/>
  <c r="K470" i="13"/>
  <c r="M470" i="13"/>
  <c r="O470" i="13"/>
  <c r="Q470" i="13"/>
  <c r="V470" i="13"/>
  <c r="G472" i="13"/>
  <c r="I472" i="13"/>
  <c r="K472" i="13"/>
  <c r="M472" i="13"/>
  <c r="O472" i="13"/>
  <c r="Q472" i="13"/>
  <c r="V472" i="13"/>
  <c r="G474" i="13"/>
  <c r="M474" i="13" s="1"/>
  <c r="I474" i="13"/>
  <c r="K474" i="13"/>
  <c r="O474" i="13"/>
  <c r="Q474" i="13"/>
  <c r="V474" i="13"/>
  <c r="G485" i="13"/>
  <c r="M485" i="13" s="1"/>
  <c r="I485" i="13"/>
  <c r="K485" i="13"/>
  <c r="O485" i="13"/>
  <c r="Q485" i="13"/>
  <c r="V485" i="13"/>
  <c r="G488" i="13"/>
  <c r="I488" i="13"/>
  <c r="K488" i="13"/>
  <c r="M488" i="13"/>
  <c r="O488" i="13"/>
  <c r="Q488" i="13"/>
  <c r="V488" i="13"/>
  <c r="G490" i="13"/>
  <c r="I490" i="13"/>
  <c r="K490" i="13"/>
  <c r="M490" i="13"/>
  <c r="O490" i="13"/>
  <c r="O451" i="13" s="1"/>
  <c r="Q490" i="13"/>
  <c r="V490" i="13"/>
  <c r="G493" i="13"/>
  <c r="I493" i="13"/>
  <c r="K493" i="13"/>
  <c r="M493" i="13"/>
  <c r="O493" i="13"/>
  <c r="Q493" i="13"/>
  <c r="V493" i="13"/>
  <c r="G496" i="13"/>
  <c r="M496" i="13" s="1"/>
  <c r="I496" i="13"/>
  <c r="K496" i="13"/>
  <c r="O496" i="13"/>
  <c r="Q496" i="13"/>
  <c r="V496" i="13"/>
  <c r="G498" i="13"/>
  <c r="M498" i="13" s="1"/>
  <c r="I498" i="13"/>
  <c r="K498" i="13"/>
  <c r="O498" i="13"/>
  <c r="Q498" i="13"/>
  <c r="V498" i="13"/>
  <c r="G500" i="13"/>
  <c r="V500" i="13"/>
  <c r="G501" i="13"/>
  <c r="I501" i="13"/>
  <c r="I500" i="13" s="1"/>
  <c r="K501" i="13"/>
  <c r="K500" i="13" s="1"/>
  <c r="M501" i="13"/>
  <c r="M500" i="13" s="1"/>
  <c r="O501" i="13"/>
  <c r="O500" i="13" s="1"/>
  <c r="Q501" i="13"/>
  <c r="Q500" i="13" s="1"/>
  <c r="V501" i="13"/>
  <c r="G503" i="13"/>
  <c r="I503" i="13"/>
  <c r="K503" i="13"/>
  <c r="M503" i="13"/>
  <c r="O503" i="13"/>
  <c r="Q503" i="13"/>
  <c r="V503" i="13"/>
  <c r="G509" i="13"/>
  <c r="I509" i="13"/>
  <c r="I508" i="13" s="1"/>
  <c r="K509" i="13"/>
  <c r="K508" i="13" s="1"/>
  <c r="M509" i="13"/>
  <c r="O509" i="13"/>
  <c r="O508" i="13" s="1"/>
  <c r="Q509" i="13"/>
  <c r="Q508" i="13" s="1"/>
  <c r="V509" i="13"/>
  <c r="V508" i="13" s="1"/>
  <c r="G523" i="13"/>
  <c r="M523" i="13" s="1"/>
  <c r="M508" i="13" s="1"/>
  <c r="I523" i="13"/>
  <c r="K523" i="13"/>
  <c r="O523" i="13"/>
  <c r="Q523" i="13"/>
  <c r="V523" i="13"/>
  <c r="G533" i="13"/>
  <c r="M533" i="13" s="1"/>
  <c r="I533" i="13"/>
  <c r="K533" i="13"/>
  <c r="O533" i="13"/>
  <c r="Q533" i="13"/>
  <c r="V533" i="13"/>
  <c r="G535" i="13"/>
  <c r="I535" i="13"/>
  <c r="K535" i="13"/>
  <c r="M535" i="13"/>
  <c r="O535" i="13"/>
  <c r="Q535" i="13"/>
  <c r="V535" i="13"/>
  <c r="G537" i="13"/>
  <c r="I537" i="13"/>
  <c r="K537" i="13"/>
  <c r="M537" i="13"/>
  <c r="O537" i="13"/>
  <c r="Q537" i="13"/>
  <c r="V537" i="13"/>
  <c r="G540" i="13"/>
  <c r="I540" i="13"/>
  <c r="K540" i="13"/>
  <c r="M540" i="13"/>
  <c r="O540" i="13"/>
  <c r="Q540" i="13"/>
  <c r="V540" i="13"/>
  <c r="G543" i="13"/>
  <c r="M543" i="13" s="1"/>
  <c r="I543" i="13"/>
  <c r="K543" i="13"/>
  <c r="O543" i="13"/>
  <c r="Q543" i="13"/>
  <c r="V543" i="13"/>
  <c r="G544" i="13"/>
  <c r="M544" i="13" s="1"/>
  <c r="I544" i="13"/>
  <c r="K544" i="13"/>
  <c r="O544" i="13"/>
  <c r="Q544" i="13"/>
  <c r="V544" i="13"/>
  <c r="G545" i="13"/>
  <c r="M545" i="13" s="1"/>
  <c r="I545" i="13"/>
  <c r="K545" i="13"/>
  <c r="O545" i="13"/>
  <c r="Q545" i="13"/>
  <c r="V545" i="13"/>
  <c r="G546" i="13"/>
  <c r="I546" i="13"/>
  <c r="K546" i="13"/>
  <c r="M546" i="13"/>
  <c r="O546" i="13"/>
  <c r="Q546" i="13"/>
  <c r="V546" i="13"/>
  <c r="G548" i="13"/>
  <c r="I548" i="13"/>
  <c r="K548" i="13"/>
  <c r="M548" i="13"/>
  <c r="O548" i="13"/>
  <c r="Q548" i="13"/>
  <c r="V548" i="13"/>
  <c r="G550" i="13"/>
  <c r="I550" i="13"/>
  <c r="K550" i="13"/>
  <c r="M550" i="13"/>
  <c r="O550" i="13"/>
  <c r="Q550" i="13"/>
  <c r="V550" i="13"/>
  <c r="G552" i="13"/>
  <c r="I552" i="13"/>
  <c r="K552" i="13"/>
  <c r="M552" i="13"/>
  <c r="O552" i="13"/>
  <c r="Q552" i="13"/>
  <c r="V552" i="13"/>
  <c r="G554" i="13"/>
  <c r="M554" i="13" s="1"/>
  <c r="I554" i="13"/>
  <c r="K554" i="13"/>
  <c r="O554" i="13"/>
  <c r="Q554" i="13"/>
  <c r="V554" i="13"/>
  <c r="G556" i="13"/>
  <c r="M556" i="13" s="1"/>
  <c r="I556" i="13"/>
  <c r="K556" i="13"/>
  <c r="O556" i="13"/>
  <c r="Q556" i="13"/>
  <c r="V556" i="13"/>
  <c r="G559" i="13"/>
  <c r="I559" i="13"/>
  <c r="K559" i="13"/>
  <c r="M559" i="13"/>
  <c r="O559" i="13"/>
  <c r="Q559" i="13"/>
  <c r="V559" i="13"/>
  <c r="G561" i="13"/>
  <c r="I561" i="13"/>
  <c r="K561" i="13"/>
  <c r="M561" i="13"/>
  <c r="O561" i="13"/>
  <c r="Q561" i="13"/>
  <c r="V561" i="13"/>
  <c r="G566" i="13"/>
  <c r="I566" i="13"/>
  <c r="K566" i="13"/>
  <c r="M566" i="13"/>
  <c r="O566" i="13"/>
  <c r="Q566" i="13"/>
  <c r="V566" i="13"/>
  <c r="G574" i="13"/>
  <c r="M574" i="13" s="1"/>
  <c r="I574" i="13"/>
  <c r="K574" i="13"/>
  <c r="O574" i="13"/>
  <c r="Q574" i="13"/>
  <c r="V574" i="13"/>
  <c r="G600" i="13"/>
  <c r="M600" i="13" s="1"/>
  <c r="I600" i="13"/>
  <c r="K600" i="13"/>
  <c r="O600" i="13"/>
  <c r="Q600" i="13"/>
  <c r="V600" i="13"/>
  <c r="G607" i="13"/>
  <c r="M607" i="13" s="1"/>
  <c r="I607" i="13"/>
  <c r="K607" i="13"/>
  <c r="O607" i="13"/>
  <c r="Q607" i="13"/>
  <c r="V607" i="13"/>
  <c r="G609" i="13"/>
  <c r="I609" i="13"/>
  <c r="K609" i="13"/>
  <c r="M609" i="13"/>
  <c r="O609" i="13"/>
  <c r="Q609" i="13"/>
  <c r="V609" i="13"/>
  <c r="G612" i="13"/>
  <c r="G611" i="13" s="1"/>
  <c r="I612" i="13"/>
  <c r="I611" i="13" s="1"/>
  <c r="K612" i="13"/>
  <c r="K611" i="13" s="1"/>
  <c r="M612" i="13"/>
  <c r="M611" i="13" s="1"/>
  <c r="O612" i="13"/>
  <c r="Q612" i="13"/>
  <c r="V612" i="13"/>
  <c r="G625" i="13"/>
  <c r="I625" i="13"/>
  <c r="K625" i="13"/>
  <c r="M625" i="13"/>
  <c r="O625" i="13"/>
  <c r="Q625" i="13"/>
  <c r="Q611" i="13" s="1"/>
  <c r="V625" i="13"/>
  <c r="V611" i="13" s="1"/>
  <c r="G627" i="13"/>
  <c r="M627" i="13" s="1"/>
  <c r="I627" i="13"/>
  <c r="K627" i="13"/>
  <c r="O627" i="13"/>
  <c r="Q627" i="13"/>
  <c r="V627" i="13"/>
  <c r="G629" i="13"/>
  <c r="M629" i="13" s="1"/>
  <c r="I629" i="13"/>
  <c r="K629" i="13"/>
  <c r="O629" i="13"/>
  <c r="Q629" i="13"/>
  <c r="V629" i="13"/>
  <c r="G631" i="13"/>
  <c r="I631" i="13"/>
  <c r="K631" i="13"/>
  <c r="M631" i="13"/>
  <c r="O631" i="13"/>
  <c r="Q631" i="13"/>
  <c r="V631" i="13"/>
  <c r="G634" i="13"/>
  <c r="I634" i="13"/>
  <c r="K634" i="13"/>
  <c r="M634" i="13"/>
  <c r="O634" i="13"/>
  <c r="O611" i="13" s="1"/>
  <c r="Q634" i="13"/>
  <c r="V634" i="13"/>
  <c r="G637" i="13"/>
  <c r="M637" i="13" s="1"/>
  <c r="I637" i="13"/>
  <c r="I636" i="13" s="1"/>
  <c r="K637" i="13"/>
  <c r="K636" i="13" s="1"/>
  <c r="O637" i="13"/>
  <c r="Q637" i="13"/>
  <c r="V637" i="13"/>
  <c r="G643" i="13"/>
  <c r="M643" i="13" s="1"/>
  <c r="I643" i="13"/>
  <c r="K643" i="13"/>
  <c r="O643" i="13"/>
  <c r="O636" i="13" s="1"/>
  <c r="Q643" i="13"/>
  <c r="Q636" i="13" s="1"/>
  <c r="V643" i="13"/>
  <c r="V636" i="13" s="1"/>
  <c r="G649" i="13"/>
  <c r="M649" i="13" s="1"/>
  <c r="I649" i="13"/>
  <c r="K649" i="13"/>
  <c r="O649" i="13"/>
  <c r="Q649" i="13"/>
  <c r="V649" i="13"/>
  <c r="G654" i="13"/>
  <c r="I654" i="13"/>
  <c r="K654" i="13"/>
  <c r="M654" i="13"/>
  <c r="O654" i="13"/>
  <c r="Q654" i="13"/>
  <c r="V654" i="13"/>
  <c r="G656" i="13"/>
  <c r="I656" i="13"/>
  <c r="K656" i="13"/>
  <c r="M656" i="13"/>
  <c r="O656" i="13"/>
  <c r="Q656" i="13"/>
  <c r="V656" i="13"/>
  <c r="G657" i="13"/>
  <c r="I657" i="13"/>
  <c r="K657" i="13"/>
  <c r="M657" i="13"/>
  <c r="O657" i="13"/>
  <c r="Q657" i="13"/>
  <c r="V657" i="13"/>
  <c r="G658" i="13"/>
  <c r="I658" i="13"/>
  <c r="K658" i="13"/>
  <c r="M658" i="13"/>
  <c r="O658" i="13"/>
  <c r="Q658" i="13"/>
  <c r="V658" i="13"/>
  <c r="G659" i="13"/>
  <c r="M659" i="13" s="1"/>
  <c r="I659" i="13"/>
  <c r="K659" i="13"/>
  <c r="O659" i="13"/>
  <c r="Q659" i="13"/>
  <c r="V659" i="13"/>
  <c r="G660" i="13"/>
  <c r="M660" i="13" s="1"/>
  <c r="I660" i="13"/>
  <c r="K660" i="13"/>
  <c r="O660" i="13"/>
  <c r="Q660" i="13"/>
  <c r="V660" i="13"/>
  <c r="G661" i="13"/>
  <c r="I661" i="13"/>
  <c r="K661" i="13"/>
  <c r="M661" i="13"/>
  <c r="O661" i="13"/>
  <c r="Q661" i="13"/>
  <c r="V661" i="13"/>
  <c r="G663" i="13"/>
  <c r="I663" i="13"/>
  <c r="O663" i="13"/>
  <c r="G664" i="13"/>
  <c r="I664" i="13"/>
  <c r="K664" i="13"/>
  <c r="K663" i="13" s="1"/>
  <c r="M664" i="13"/>
  <c r="M663" i="13" s="1"/>
  <c r="O664" i="13"/>
  <c r="Q664" i="13"/>
  <c r="Q663" i="13" s="1"/>
  <c r="V664" i="13"/>
  <c r="V663" i="13" s="1"/>
  <c r="G665" i="13"/>
  <c r="K665" i="13"/>
  <c r="G666" i="13"/>
  <c r="M666" i="13" s="1"/>
  <c r="M665" i="13" s="1"/>
  <c r="I666" i="13"/>
  <c r="I665" i="13" s="1"/>
  <c r="K666" i="13"/>
  <c r="O666" i="13"/>
  <c r="O665" i="13" s="1"/>
  <c r="Q666" i="13"/>
  <c r="Q665" i="13" s="1"/>
  <c r="V666" i="13"/>
  <c r="V665" i="13" s="1"/>
  <c r="G681" i="13"/>
  <c r="G682" i="13"/>
  <c r="I682" i="13"/>
  <c r="I681" i="13" s="1"/>
  <c r="K682" i="13"/>
  <c r="K681" i="13" s="1"/>
  <c r="M682" i="13"/>
  <c r="M681" i="13" s="1"/>
  <c r="O682" i="13"/>
  <c r="O681" i="13" s="1"/>
  <c r="Q682" i="13"/>
  <c r="Q681" i="13" s="1"/>
  <c r="V682" i="13"/>
  <c r="G684" i="13"/>
  <c r="I684" i="13"/>
  <c r="K684" i="13"/>
  <c r="M684" i="13"/>
  <c r="O684" i="13"/>
  <c r="Q684" i="13"/>
  <c r="V684" i="13"/>
  <c r="G686" i="13"/>
  <c r="I686" i="13"/>
  <c r="K686" i="13"/>
  <c r="M686" i="13"/>
  <c r="O686" i="13"/>
  <c r="Q686" i="13"/>
  <c r="V686" i="13"/>
  <c r="G687" i="13"/>
  <c r="I687" i="13"/>
  <c r="K687" i="13"/>
  <c r="M687" i="13"/>
  <c r="O687" i="13"/>
  <c r="Q687" i="13"/>
  <c r="V687" i="13"/>
  <c r="G688" i="13"/>
  <c r="M688" i="13" s="1"/>
  <c r="I688" i="13"/>
  <c r="K688" i="13"/>
  <c r="O688" i="13"/>
  <c r="Q688" i="13"/>
  <c r="V688" i="13"/>
  <c r="G690" i="13"/>
  <c r="M690" i="13" s="1"/>
  <c r="I690" i="13"/>
  <c r="K690" i="13"/>
  <c r="O690" i="13"/>
  <c r="Q690" i="13"/>
  <c r="V690" i="13"/>
  <c r="V681" i="13" s="1"/>
  <c r="G691" i="13"/>
  <c r="I691" i="13"/>
  <c r="K691" i="13"/>
  <c r="M691" i="13"/>
  <c r="O691" i="13"/>
  <c r="Q691" i="13"/>
  <c r="V691" i="13"/>
  <c r="AE693" i="13"/>
  <c r="AF693" i="13"/>
  <c r="G30" i="12"/>
  <c r="BA26" i="12"/>
  <c r="BA24" i="12"/>
  <c r="BA19" i="12"/>
  <c r="BA17" i="12"/>
  <c r="BA15" i="12"/>
  <c r="BA13" i="12"/>
  <c r="G8" i="12"/>
  <c r="I8" i="12"/>
  <c r="K8" i="12"/>
  <c r="M8" i="12"/>
  <c r="O8" i="12"/>
  <c r="G9" i="12"/>
  <c r="I9" i="12"/>
  <c r="K9" i="12"/>
  <c r="M9" i="12"/>
  <c r="O9" i="12"/>
  <c r="Q9" i="12"/>
  <c r="Q8" i="12" s="1"/>
  <c r="V9" i="12"/>
  <c r="V8" i="12" s="1"/>
  <c r="G11" i="12"/>
  <c r="G12" i="12"/>
  <c r="I12" i="12"/>
  <c r="K12" i="12"/>
  <c r="M12" i="12"/>
  <c r="O12" i="12"/>
  <c r="O11" i="12" s="1"/>
  <c r="Q12" i="12"/>
  <c r="Q11" i="12" s="1"/>
  <c r="V12" i="12"/>
  <c r="V11" i="12" s="1"/>
  <c r="G14" i="12"/>
  <c r="M14" i="12" s="1"/>
  <c r="I14" i="12"/>
  <c r="I11" i="12" s="1"/>
  <c r="K14" i="12"/>
  <c r="O14" i="12"/>
  <c r="Q14" i="12"/>
  <c r="V14" i="12"/>
  <c r="G16" i="12"/>
  <c r="M16" i="12" s="1"/>
  <c r="I16" i="12"/>
  <c r="K16" i="12"/>
  <c r="O16" i="12"/>
  <c r="Q16" i="12"/>
  <c r="V16" i="12"/>
  <c r="G21" i="12"/>
  <c r="I21" i="12"/>
  <c r="K21" i="12"/>
  <c r="M21" i="12"/>
  <c r="O21" i="12"/>
  <c r="Q21" i="12"/>
  <c r="V21" i="12"/>
  <c r="G23" i="12"/>
  <c r="I23" i="12"/>
  <c r="K23" i="12"/>
  <c r="M23" i="12"/>
  <c r="O23" i="12"/>
  <c r="Q23" i="12"/>
  <c r="V23" i="12"/>
  <c r="G25" i="12"/>
  <c r="I25" i="12"/>
  <c r="K25" i="12"/>
  <c r="M25" i="12"/>
  <c r="O25" i="12"/>
  <c r="Q25" i="12"/>
  <c r="V25" i="12"/>
  <c r="G27" i="12"/>
  <c r="M27" i="12" s="1"/>
  <c r="I27" i="12"/>
  <c r="K27" i="12"/>
  <c r="K11" i="12" s="1"/>
  <c r="O27" i="12"/>
  <c r="Q27" i="12"/>
  <c r="V27" i="12"/>
  <c r="AE30" i="12"/>
  <c r="AF30" i="12"/>
  <c r="I20" i="1"/>
  <c r="I19" i="1"/>
  <c r="I18" i="1"/>
  <c r="I17" i="1"/>
  <c r="I16" i="1"/>
  <c r="I125" i="1"/>
  <c r="J124" i="1" s="1"/>
  <c r="F52" i="1"/>
  <c r="G23" i="1" s="1"/>
  <c r="G52" i="1"/>
  <c r="G25" i="1" s="1"/>
  <c r="A25" i="1" s="1"/>
  <c r="H51" i="1"/>
  <c r="I51" i="1" s="1"/>
  <c r="H50" i="1"/>
  <c r="I50" i="1" s="1"/>
  <c r="H49" i="1"/>
  <c r="I49" i="1" s="1"/>
  <c r="H48" i="1"/>
  <c r="I48" i="1" s="1"/>
  <c r="H47" i="1"/>
  <c r="I47" i="1" s="1"/>
  <c r="H46" i="1"/>
  <c r="I46" i="1" s="1"/>
  <c r="H45" i="1"/>
  <c r="I45" i="1" s="1"/>
  <c r="H44" i="1"/>
  <c r="I44" i="1" s="1"/>
  <c r="H43" i="1"/>
  <c r="I43" i="1" s="1"/>
  <c r="H42" i="1"/>
  <c r="H41" i="1"/>
  <c r="I41" i="1" s="1"/>
  <c r="H40" i="1"/>
  <c r="I40" i="1" s="1"/>
  <c r="J28" i="1"/>
  <c r="J26" i="1"/>
  <c r="G38" i="1"/>
  <c r="F38" i="1"/>
  <c r="J23" i="1"/>
  <c r="J24" i="1"/>
  <c r="J25" i="1"/>
  <c r="J27" i="1"/>
  <c r="E24" i="1"/>
  <c r="E26" i="1"/>
  <c r="J71" i="1" l="1"/>
  <c r="J116" i="1"/>
  <c r="J86" i="1"/>
  <c r="J109" i="1"/>
  <c r="J99" i="1"/>
  <c r="J79" i="1"/>
  <c r="J123" i="1"/>
  <c r="J92" i="1"/>
  <c r="J72" i="1"/>
  <c r="J75" i="1"/>
  <c r="J89" i="1"/>
  <c r="J96" i="1"/>
  <c r="J103" i="1"/>
  <c r="J111" i="1"/>
  <c r="J119" i="1"/>
  <c r="J83" i="1"/>
  <c r="J120" i="1"/>
  <c r="J90" i="1"/>
  <c r="J97" i="1"/>
  <c r="J77" i="1"/>
  <c r="J84" i="1"/>
  <c r="J105" i="1"/>
  <c r="J113" i="1"/>
  <c r="J91" i="1"/>
  <c r="J98" i="1"/>
  <c r="J78" i="1"/>
  <c r="J85" i="1"/>
  <c r="J114" i="1"/>
  <c r="J73" i="1"/>
  <c r="J87" i="1"/>
  <c r="J74" i="1"/>
  <c r="J81" i="1"/>
  <c r="J95" i="1"/>
  <c r="J102" i="1"/>
  <c r="J110" i="1"/>
  <c r="J80" i="1"/>
  <c r="J93" i="1"/>
  <c r="J107" i="1"/>
  <c r="J121" i="1"/>
  <c r="J101" i="1"/>
  <c r="J108" i="1"/>
  <c r="J122" i="1"/>
  <c r="J115" i="1"/>
  <c r="J104" i="1"/>
  <c r="J117" i="1"/>
  <c r="J76" i="1"/>
  <c r="J82" i="1"/>
  <c r="J88" i="1"/>
  <c r="J94" i="1"/>
  <c r="J100" i="1"/>
  <c r="J106" i="1"/>
  <c r="J112" i="1"/>
  <c r="J118" i="1"/>
  <c r="G28" i="1"/>
  <c r="G26" i="1"/>
  <c r="A26" i="1"/>
  <c r="A23" i="1"/>
  <c r="M121" i="18"/>
  <c r="M178" i="18"/>
  <c r="M148" i="18"/>
  <c r="M88" i="18"/>
  <c r="M70" i="18"/>
  <c r="M130" i="18"/>
  <c r="M112" i="18"/>
  <c r="M37" i="18"/>
  <c r="M163" i="18"/>
  <c r="M103" i="18"/>
  <c r="M8" i="18"/>
  <c r="M157" i="18"/>
  <c r="M52" i="18"/>
  <c r="AF187" i="18"/>
  <c r="M140" i="18"/>
  <c r="M139" i="18" s="1"/>
  <c r="G121" i="18"/>
  <c r="G112" i="18"/>
  <c r="G97" i="18"/>
  <c r="G103" i="18"/>
  <c r="G88" i="18"/>
  <c r="M84" i="18"/>
  <c r="M79" i="18" s="1"/>
  <c r="M68" i="18"/>
  <c r="M61" i="18" s="1"/>
  <c r="M75" i="18"/>
  <c r="M44" i="18"/>
  <c r="G172" i="18"/>
  <c r="G157" i="18"/>
  <c r="G19" i="18"/>
  <c r="G178" i="18"/>
  <c r="G163" i="18"/>
  <c r="G148" i="18"/>
  <c r="M542" i="17"/>
  <c r="M565" i="17"/>
  <c r="M425" i="17"/>
  <c r="M330" i="17"/>
  <c r="M611" i="17"/>
  <c r="M317" i="17"/>
  <c r="M67" i="17"/>
  <c r="M463" i="17"/>
  <c r="M396" i="17"/>
  <c r="M119" i="17"/>
  <c r="M269" i="17"/>
  <c r="G611" i="17"/>
  <c r="G248" i="17"/>
  <c r="M225" i="17"/>
  <c r="M224" i="17" s="1"/>
  <c r="M39" i="17"/>
  <c r="M35" i="17" s="1"/>
  <c r="G233" i="17"/>
  <c r="G584" i="17"/>
  <c r="G119" i="17"/>
  <c r="G565" i="17"/>
  <c r="M403" i="17"/>
  <c r="M321" i="17"/>
  <c r="M78" i="17"/>
  <c r="M13" i="17"/>
  <c r="M8" i="17" s="1"/>
  <c r="M474" i="17"/>
  <c r="M380" i="17"/>
  <c r="M307" i="17"/>
  <c r="M274" i="17" s="1"/>
  <c r="M247" i="17"/>
  <c r="M243" i="17" s="1"/>
  <c r="M54" i="17"/>
  <c r="M50" i="17" s="1"/>
  <c r="G41" i="17"/>
  <c r="M19" i="16"/>
  <c r="M8" i="16" s="1"/>
  <c r="M8" i="15"/>
  <c r="AF44" i="15"/>
  <c r="M8" i="14"/>
  <c r="M103" i="14"/>
  <c r="M44" i="14"/>
  <c r="M43" i="14" s="1"/>
  <c r="AF119" i="14"/>
  <c r="G8" i="14"/>
  <c r="M451" i="13"/>
  <c r="M636" i="13"/>
  <c r="M100" i="13"/>
  <c r="M330" i="13"/>
  <c r="M366" i="13"/>
  <c r="M342" i="13"/>
  <c r="M289" i="13"/>
  <c r="G366" i="13"/>
  <c r="G414" i="13"/>
  <c r="G68" i="13"/>
  <c r="G44" i="13"/>
  <c r="G423" i="13"/>
  <c r="G100" i="13"/>
  <c r="G53" i="13"/>
  <c r="G508" i="13"/>
  <c r="M13" i="13"/>
  <c r="M8" i="13" s="1"/>
  <c r="G451" i="13"/>
  <c r="G342" i="13"/>
  <c r="G289" i="13"/>
  <c r="G636" i="13"/>
  <c r="G330" i="13"/>
  <c r="M11" i="12"/>
  <c r="I21" i="1"/>
  <c r="I39" i="1"/>
  <c r="I52" i="1" s="1"/>
  <c r="J125" i="1" l="1"/>
  <c r="G24" i="1"/>
  <c r="A27" i="1" s="1"/>
  <c r="A24" i="1"/>
  <c r="J44" i="1"/>
  <c r="J47" i="1"/>
  <c r="J43" i="1"/>
  <c r="J48" i="1"/>
  <c r="J51" i="1"/>
  <c r="J39" i="1"/>
  <c r="J52" i="1" s="1"/>
  <c r="J50" i="1"/>
  <c r="J49" i="1"/>
  <c r="J41" i="1"/>
  <c r="J46" i="1"/>
  <c r="J45" i="1"/>
  <c r="J40"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C98F4796-CF31-4CFF-B6B0-5A136070BCD0}">
      <text>
        <r>
          <rPr>
            <sz val="9"/>
            <color indexed="81"/>
            <rFont val="Tahoma"/>
            <family val="2"/>
            <charset val="238"/>
          </rPr>
          <t>Jedná se o informaci, zda se jedná o položku, která je do rozpočtu zadána z cenové soustavy RTS, nebo vlastní.</t>
        </r>
      </text>
    </comment>
    <comment ref="T6" authorId="0" shapeId="0" xr:uid="{825F127A-151F-4FA3-B205-BC658DF05F13}">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912DC92D-3DE2-42DC-A4BC-B22E50498F49}">
      <text>
        <r>
          <rPr>
            <sz val="9"/>
            <color indexed="81"/>
            <rFont val="Tahoma"/>
            <family val="2"/>
            <charset val="238"/>
          </rPr>
          <t>Jedná se o informaci, zda se jedná o položku, která je do rozpočtu zadána z cenové soustavy RTS, nebo vlastní.</t>
        </r>
      </text>
    </comment>
    <comment ref="T6" authorId="0" shapeId="0" xr:uid="{A9CC7781-F4D1-430F-B672-6FC681A58481}">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50946D9F-B92D-417F-8D92-3CDED350A638}">
      <text>
        <r>
          <rPr>
            <sz val="9"/>
            <color indexed="81"/>
            <rFont val="Tahoma"/>
            <family val="2"/>
            <charset val="238"/>
          </rPr>
          <t>Jedná se o informaci, zda se jedná o položku, která je do rozpočtu zadána z cenové soustavy RTS, nebo vlastní.</t>
        </r>
      </text>
    </comment>
    <comment ref="T6" authorId="0" shapeId="0" xr:uid="{749F4D13-95BB-470C-9EC9-7BC0DDFD8C7A}">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747EE10C-58C6-4FFE-93B2-65D4778D9435}">
      <text>
        <r>
          <rPr>
            <sz val="9"/>
            <color indexed="81"/>
            <rFont val="Tahoma"/>
            <family val="2"/>
            <charset val="238"/>
          </rPr>
          <t>Jedná se o informaci, zda se jedná o položku, která je do rozpočtu zadána z cenové soustavy RTS, nebo vlastní.</t>
        </r>
      </text>
    </comment>
    <comment ref="T6" authorId="0" shapeId="0" xr:uid="{7B8469E4-DE73-4CC5-9D72-3BAE4AB3F693}">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8E88369E-09F7-40EE-B858-348FD3AB33A3}">
      <text>
        <r>
          <rPr>
            <sz val="9"/>
            <color indexed="81"/>
            <rFont val="Tahoma"/>
            <family val="2"/>
            <charset val="238"/>
          </rPr>
          <t>Jedná se o informaci, zda se jedná o položku, která je do rozpočtu zadána z cenové soustavy RTS, nebo vlastní.</t>
        </r>
      </text>
    </comment>
    <comment ref="T6" authorId="0" shapeId="0" xr:uid="{E1394EEE-24A7-4CED-AE85-73F52D37DF53}">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D0B51A2B-FB24-426D-9365-A7E7A8CAAD0F}">
      <text>
        <r>
          <rPr>
            <sz val="9"/>
            <color indexed="81"/>
            <rFont val="Tahoma"/>
            <family val="2"/>
            <charset val="238"/>
          </rPr>
          <t>Jedná se o informaci, zda se jedná o položku, která je do rozpočtu zadána z cenové soustavy RTS, nebo vlastní.</t>
        </r>
      </text>
    </comment>
    <comment ref="T6" authorId="0" shapeId="0" xr:uid="{31ABF7E5-B856-42A6-8B3E-0DFA2B3F2ED6}">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237924EB-EA70-488C-82DB-2A4D9C42A34D}">
      <text>
        <r>
          <rPr>
            <sz val="9"/>
            <color indexed="81"/>
            <rFont val="Tahoma"/>
            <family val="2"/>
            <charset val="238"/>
          </rPr>
          <t>Jedná se o informaci, zda se jedná o položku, která je do rozpočtu zadána z cenové soustavy RTS, nebo vlastní.</t>
        </r>
      </text>
    </comment>
    <comment ref="T6" authorId="0" shapeId="0" xr:uid="{03CF3B39-D272-4984-A3B5-CD68EBC59894}">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<sst xmlns="http://schemas.openxmlformats.org/spreadsheetml/2006/main" count="7615" uniqueCount="1780">
  <si>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</si>
  <si>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</si>
  <si>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</si>
  <si>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</si>
  <si>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</si>
  <si>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</si>
  <si>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</si>
  <si>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</si>
  <si>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</si>
  <si>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</si>
  <si>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</si>
  <si>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</si>
  <si>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</si>
  <si>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</si>
  <si>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</si>
  <si>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</si>
  <si>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</si>
  <si>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</si>
  <si>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</si>
  <si>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</si>
  <si>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</si>
  <si>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</si>
  <si>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</si>
  <si>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</si>
  <si>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</si>
  <si>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</si>
  <si>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</si>
  <si>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</si>
  <si>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</si>
  <si>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</si>
  <si>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</si>
  <si>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</si>
  <si>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</si>
  <si>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</si>
  <si>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</si>
  <si>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</si>
  <si>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</si>
  <si>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</si>
  <si>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</si>
  <si>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</si>
  <si>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</si>
  <si>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</si>
  <si>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</si>
  <si>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Petr Zdvořák</t>
  </si>
  <si>
    <t>83B/2020</t>
  </si>
  <si>
    <t>Blovice gymnázium - návrh energetických úspor</t>
  </si>
  <si>
    <t>Stavba</t>
  </si>
  <si>
    <t>Ostatní a vedlejší náklady</t>
  </si>
  <si>
    <t>01</t>
  </si>
  <si>
    <t>Stavební objekt</t>
  </si>
  <si>
    <t>SO 01.1</t>
  </si>
  <si>
    <t>Pavilon č. 3</t>
  </si>
  <si>
    <t>Stavební část</t>
  </si>
  <si>
    <t>03</t>
  </si>
  <si>
    <t>Dešťová kanalizace</t>
  </si>
  <si>
    <t>041</t>
  </si>
  <si>
    <t>Silnoproud. elektroinstalace</t>
  </si>
  <si>
    <t>042</t>
  </si>
  <si>
    <t>Hromosvod</t>
  </si>
  <si>
    <t>SO 01.2</t>
  </si>
  <si>
    <t>Tělocvična</t>
  </si>
  <si>
    <t>TZB</t>
  </si>
  <si>
    <t>Vzduchotechnika</t>
  </si>
  <si>
    <t>Celkem za stavbu</t>
  </si>
  <si>
    <t>CZK</t>
  </si>
  <si>
    <t>#POPS</t>
  </si>
  <si>
    <t>Popis stavby: 83B/2020 - Blovice gymnázium - návrh energetických úspor</t>
  </si>
  <si>
    <t>#POPO</t>
  </si>
  <si>
    <t>Popis objektu: OVN - Ostatní a vedlejší náklady</t>
  </si>
  <si>
    <t>#POPR</t>
  </si>
  <si>
    <t>Popis rozpočtu: 01 - Ostatní a vedlejší náklady</t>
  </si>
  <si>
    <t>Popis objektu: SO 01.1 - Pavilon č. 3</t>
  </si>
  <si>
    <t>Popis rozpočtu: 01 - Stavební část</t>
  </si>
  <si>
    <t>Popis rozpočtu: 03 - Dešťová kanalizace</t>
  </si>
  <si>
    <t>Popis rozpočtu: 041 - Silnoproud. elektroinstalace</t>
  </si>
  <si>
    <t>Popis rozpočtu: 042 - Hromosvod</t>
  </si>
  <si>
    <t>Popis objektu: SO 01.2 - Tělocvična</t>
  </si>
  <si>
    <t>Popis objektu: TZB - TZB</t>
  </si>
  <si>
    <t>Popis rozpočtu: 01 - Vzduchotechnika</t>
  </si>
  <si>
    <t>Rekapitulace dílů</t>
  </si>
  <si>
    <t>Typ dílu</t>
  </si>
  <si>
    <t>1</t>
  </si>
  <si>
    <t>Zemní práce</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</si>
  <si>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</si>
  <si>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</si>
  <si>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</si>
  <si>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</si>
  <si>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</si>
  <si>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</si>
  <si>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</si>
  <si>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</si>
  <si>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</si>
  <si>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</si>
  <si>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</si>
  <si>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</si>
  <si>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</si>
  <si>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</si>
  <si>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8</t>
  </si>
  <si>
    <t>Trubní vedení</t>
  </si>
  <si>
    <t>89</t>
  </si>
  <si>
    <t>Ostatní konstrukce na trubním vedení</t>
  </si>
  <si>
    <t>9</t>
  </si>
  <si>
    <t>Ostatní konstrukce, bourání</t>
  </si>
  <si>
    <t>91</t>
  </si>
  <si>
    <t>Doplňující práce na komunikaci</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</si>
  <si>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</si>
  <si>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</si>
  <si>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</si>
  <si>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</si>
  <si>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</si>
  <si>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</si>
  <si>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</si>
  <si>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</si>
  <si>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</si>
  <si>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</si>
  <si>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</si>
  <si>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</si>
  <si>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</si>
  <si>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</si>
  <si>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728-01</t>
  </si>
  <si>
    <t>Zařízení č.1</t>
  </si>
  <si>
    <t>728-02</t>
  </si>
  <si>
    <t>Zařízení č.2</t>
  </si>
  <si>
    <t>728-03</t>
  </si>
  <si>
    <t>Zařízení č.3</t>
  </si>
  <si>
    <t>728-04</t>
  </si>
  <si>
    <t>Zařízení č.4</t>
  </si>
  <si>
    <t>728-05</t>
  </si>
  <si>
    <t>Zařízení č.5</t>
  </si>
  <si>
    <t>728-06</t>
  </si>
  <si>
    <t>Zařízení č.6</t>
  </si>
  <si>
    <t>728-07</t>
  </si>
  <si>
    <t>Zařízení č.7</t>
  </si>
  <si>
    <t>728-08</t>
  </si>
  <si>
    <t>Zařízení č.8</t>
  </si>
  <si>
    <t>728-09</t>
  </si>
  <si>
    <t>Zařízení č.9</t>
  </si>
  <si>
    <t>728-10</t>
  </si>
  <si>
    <t>Zařízení č.10</t>
  </si>
  <si>
    <t>728-11</t>
  </si>
  <si>
    <t>Zařízení č.11</t>
  </si>
  <si>
    <t>728-12</t>
  </si>
  <si>
    <t>Zařízení č.12</t>
  </si>
  <si>
    <t>728-13</t>
  </si>
  <si>
    <t>Zařízení č.13</t>
  </si>
  <si>
    <t>728-14</t>
  </si>
  <si>
    <t>Zařízení č.14</t>
  </si>
  <si>
    <t>728-15</t>
  </si>
  <si>
    <t>Zařízení č.15</t>
  </si>
  <si>
    <t>728-16</t>
  </si>
  <si>
    <t>Zařízení č.16</t>
  </si>
  <si>
    <t>728-17</t>
  </si>
  <si>
    <t>Zařízení č.17</t>
  </si>
  <si>
    <t>728-18</t>
  </si>
  <si>
    <t>Zařízení č.18</t>
  </si>
  <si>
    <t>728-19</t>
  </si>
  <si>
    <t>Zařízení č.19</t>
  </si>
  <si>
    <t>728-20</t>
  </si>
  <si>
    <t>Zařízení č.20</t>
  </si>
  <si>
    <t>740</t>
  </si>
  <si>
    <t>Elektroinstalace</t>
  </si>
  <si>
    <t>762</t>
  </si>
  <si>
    <t>Konstrukce tesařské</t>
  </si>
  <si>
    <t>763</t>
  </si>
  <si>
    <t>Dřevostavby</t>
  </si>
  <si>
    <t>764</t>
  </si>
  <si>
    <t>Konstrukce klempířské</t>
  </si>
  <si>
    <t>765</t>
  </si>
  <si>
    <t>Krytiny tvrdé</t>
  </si>
  <si>
    <t>766</t>
  </si>
  <si>
    <t>Konstrukce truhlářské</t>
  </si>
  <si>
    <t>767</t>
  </si>
  <si>
    <t>Konstrukce zámečnické</t>
  </si>
  <si>
    <t>783</t>
  </si>
  <si>
    <t>Nátěry</t>
  </si>
  <si>
    <t>784</t>
  </si>
  <si>
    <t>Malby</t>
  </si>
  <si>
    <t>799</t>
  </si>
  <si>
    <t>Ostatní</t>
  </si>
  <si>
    <t>M21</t>
  </si>
  <si>
    <t>Elektromontáže</t>
  </si>
  <si>
    <t>M21-2</t>
  </si>
  <si>
    <t>Kontrolní měření, revize, hodinová zúčtovací sazba, další náklady:</t>
  </si>
  <si>
    <t>D96</t>
  </si>
  <si>
    <t>Přesuny suti a vybouraných hmot</t>
  </si>
  <si>
    <t>PSU</t>
  </si>
  <si>
    <t>VN</t>
  </si>
  <si>
    <t>ON</t>
  </si>
  <si>
    <t>Soupis vedlejších a ostatních nákladů</t>
  </si>
  <si>
    <t>#TypZaznamu#</t>
  </si>
  <si>
    <t>STA</t>
  </si>
  <si>
    <t>OVN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</si>
  <si>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</si>
  <si>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</si>
  <si>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</si>
  <si>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</si>
  <si>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</si>
  <si>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</si>
  <si>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</si>
  <si>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</si>
  <si>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</si>
  <si>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</si>
  <si>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</si>
  <si>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</si>
  <si>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</si>
  <si>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</si>
  <si>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</si>
  <si>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</si>
  <si>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</si>
  <si>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</si>
  <si>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</si>
  <si>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</si>
  <si>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</si>
  <si>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</si>
  <si>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</si>
  <si>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</si>
  <si>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</si>
  <si>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</si>
  <si>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</si>
  <si>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</si>
  <si>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</si>
  <si>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</si>
  <si>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22/ II</t>
  </si>
  <si>
    <t>Indiv</t>
  </si>
  <si>
    <t>VRN</t>
  </si>
  <si>
    <t>Běžná</t>
  </si>
  <si>
    <t>POL99_8</t>
  </si>
  <si>
    <t>Veškeré náklady spojené s vybudováním, provozem a odstraněním zařízení staveniště.</t>
  </si>
  <si>
    <t>POP</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</si>
  <si>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</si>
  <si>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</si>
  <si>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</si>
  <si>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</si>
  <si>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</si>
  <si>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</si>
  <si>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005281010R</t>
  </si>
  <si>
    <t>Propagace</t>
  </si>
  <si>
    <t>Náklady spojené s povinnou publicitou, pokud ji objednatel požaduje. Zahrnuje zejména náklady na propagační a informační billboardy, tabule, internetovou propagaci, tiskoviny apod.</t>
  </si>
  <si>
    <t>jedná se o:</t>
  </si>
  <si>
    <t>D+M tištěné plastové pamětní  pamětní desky formátu A3 umístěné na zdivu dle požadavk uobjednatele - 1ks</t>
  </si>
  <si>
    <t>D+M+Dmtž plachtový informační byllboard vyvěšený na určeném místě po dobu výstavby - 1ks</t>
  </si>
  <si>
    <t>005124010R</t>
  </si>
  <si>
    <t>Koordinační činnost</t>
  </si>
  <si>
    <t>Koordinace stavebních a technologických dodávek stavby.</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</si>
  <si>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</si>
  <si>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</si>
  <si>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</si>
  <si>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ON001</t>
  </si>
  <si>
    <t>Zřízení provizorní komunikace ze štěrkodrti pro účely stavebních prací</t>
  </si>
  <si>
    <t>kpl</t>
  </si>
  <si>
    <t>Vlastní</t>
  </si>
  <si>
    <t>Práce</t>
  </si>
  <si>
    <t>POL1_</t>
  </si>
  <si>
    <t>Zřízení provizorní komunikace ze štěrkodrti 0-63 mm pro účely stavebních prací a přístupu mechanizace  - v ploše 210 m2; odstranění zeleně a ornice do hl. 300 mm, zhutnění pláně,  navezení a zhutnění štěrkové drti, následné odstranění štěrkodrti, zavezení zeminou pro zůrodnění, osetí trávou a uvedením do původního stavu.</t>
  </si>
  <si>
    <t>ON002</t>
  </si>
  <si>
    <t>Věžový stavební jeřáb</t>
  </si>
  <si>
    <t>měsíc</t>
  </si>
  <si>
    <t>Stroj</t>
  </si>
  <si>
    <t>POL6_</t>
  </si>
  <si>
    <t>pronájem věžového jeřábu vč. montáže, demontáže a dopravy</t>
  </si>
  <si>
    <t>SUM</t>
  </si>
  <si>
    <t>END</t>
  </si>
  <si>
    <t>Položkový soupis prací a dodávek</t>
  </si>
  <si>
    <t>132201212R00</t>
  </si>
  <si>
    <t xml:space="preserve">Hloubení rýh šířky přes 60 do 200 cm do 1000 m3, v hornině 3, hloubení strojně </t>
  </si>
  <si>
    <t>m3</t>
  </si>
  <si>
    <t>800-1</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</si>
  <si>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</si>
  <si>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SPI</t>
  </si>
  <si>
    <t>stávající bet okap chodník : (42,84+0,7*2+7,1+4,26+5,4+7,85+7,65)*0,8*0,35</t>
  </si>
  <si>
    <t>VV</t>
  </si>
  <si>
    <t>167101101R00</t>
  </si>
  <si>
    <t>Nakládání, skládání, překládání neulehlého výkopku nakládání výkopku  do 100 m3, z horniny 1 až 4</t>
  </si>
  <si>
    <t>174101101R00</t>
  </si>
  <si>
    <t>Zásyp sypaninou se zhutněním jam, šachet, rýh nebo kolem objektů v těchto vykopávkách</t>
  </si>
  <si>
    <t>z jakékoliv horniny s uložením výkopku po vrstvách,</t>
  </si>
  <si>
    <t>pod okap chodník : (42,84+0,7*2+7,1+4,26+5,4+7,85+7,65)*0,7*0,2</t>
  </si>
  <si>
    <t>1622</t>
  </si>
  <si>
    <t>Odvoz zeminy na skládku a poplatek za skládku dle zákona o odpadech, zajistí si dodavatel dle, možností</t>
  </si>
  <si>
    <t>Agregovaná položka</t>
  </si>
  <si>
    <t>POL2_</t>
  </si>
  <si>
    <t>21,42</t>
  </si>
  <si>
    <t>zopět zásyp : -10,71-4,2664</t>
  </si>
  <si>
    <t>181101111R00</t>
  </si>
  <si>
    <t>Úprava pláně v zářezech bez rozlišení horniny, se zhutněním - ručně</t>
  </si>
  <si>
    <t>m2</t>
  </si>
  <si>
    <t>vyrovnáním výškových rozdílů, ploch vodorovných a ploch do sklonu 1 : 5.</t>
  </si>
  <si>
    <t>(42,84+0,7*2+7,1+4,26+5,4+7,85+7,65)*0,8</t>
  </si>
  <si>
    <t>162201102R00</t>
  </si>
  <si>
    <t>Vodorovné přemístění výkopku z horniny 1 až 4, na vzdálenost přes 20  do 50 m</t>
  </si>
  <si>
    <t>po suchu, bez naložení výkopku, avšak se složením bez rozhrnutí, zpáteční cesta vozidla.</t>
  </si>
  <si>
    <t>zopět zásyp : 10,71+4,2664</t>
  </si>
  <si>
    <t>175101201R00</t>
  </si>
  <si>
    <t>Obsyp objektů bez prohození sypaniny</t>
  </si>
  <si>
    <t>RTS 22/ I</t>
  </si>
  <si>
    <t>sypaninou z vhodných hornin tř. 1 - 4 nebo materiálem, uloženým ve vzdálenosti do 30 m od vnějšího kraje objektu, pro jakoukoliv míru zhutnění,</t>
  </si>
  <si>
    <t>kolem obrubníků : 106,66*0,2*0,2</t>
  </si>
  <si>
    <t>113106231R00</t>
  </si>
  <si>
    <t>Rozebrání vozovek a ploch s jakoukoliv výplní spár   v jakékoliv ploše, ze zámkové dlažky, kladených do lože z kameniva</t>
  </si>
  <si>
    <t>822-1</t>
  </si>
  <si>
    <t>s přemístěním hmot na skládku na vzdálenost do 3 m nebo s naložením na dopravní prostředek</t>
  </si>
  <si>
    <t>7,65*1</t>
  </si>
  <si>
    <t>310271630R00</t>
  </si>
  <si>
    <t>Zazdívka otvorů z pórobetonových tvárnic plochy od 1 m2 do 4 m2, tloušťka zdiva 300 mm</t>
  </si>
  <si>
    <t>801-4</t>
  </si>
  <si>
    <t>ve zdivu nadzákladovém, včetně pomocného pracovního lešení</t>
  </si>
  <si>
    <t>0,8*2,1*0,3*10</t>
  </si>
  <si>
    <t>311271178R00</t>
  </si>
  <si>
    <t>Zdivo nosné z tvárnic porobetonových hladkých tloušťky 375 mm, charakteristická pevnost v tlaku fk = 3,93 MPa, součinitel prostupu tepla U=0,442 W/m2.K</t>
  </si>
  <si>
    <t>801-1</t>
  </si>
  <si>
    <t>dozdívky vikýřů : 3,25*0,5*2</t>
  </si>
  <si>
    <t>347091082R00</t>
  </si>
  <si>
    <t>Příplatky k sádrokartonové předstěně, do plochy 5 m2</t>
  </si>
  <si>
    <t>347051222R00</t>
  </si>
  <si>
    <t>Stěny šachet opláštěné sádrokartonovými deskami, 2x CW 50 mm tloušťka stěny 75 mm, 2x opláštěná, tloušťka desky 12,5 mm, protipožární, tl. izolace 50 mm, požární odolnost EI 45</t>
  </si>
  <si>
    <t>s úpravou rohů, koutů a hran konstrukcí, přebroušení a tmelení spár,</t>
  </si>
  <si>
    <t>2NP : 0,81*3,3</t>
  </si>
  <si>
    <t>3NP : (0,81+0,3)*3,3+0,81*3,3+0,9*3,3</t>
  </si>
  <si>
    <t>4NP : (0,81+0,3)*3,3+0,81*3,3+0,9*3,3</t>
  </si>
  <si>
    <t>417321315R00</t>
  </si>
  <si>
    <t>Železobeton ztužujících pásů a věnců třídy C 20/25, Beton čerstvý obyčejný;  C 20/25;  prostředí: X0;  cement: CEM I;  Dmax = 22 mm;  S 3</t>
  </si>
  <si>
    <t>na nadezdívku : (44*2+18,8*2)*0,4*0,2</t>
  </si>
  <si>
    <t>417351115R00</t>
  </si>
  <si>
    <t>Bednění bočnic ztužujících pásů a věnců včetně vzpěr zřízení</t>
  </si>
  <si>
    <t>(44,8*2+18,8*2+44*2+18*2)*0,25</t>
  </si>
  <si>
    <t>417351116R00</t>
  </si>
  <si>
    <t>Bednění bočnic ztužujících pásů a věnců včetně vzpěr odstranění</t>
  </si>
  <si>
    <t>417361821R00</t>
  </si>
  <si>
    <t>Výztuž ztužujících pásů a věnců z betonářské oceli 10 505(R)</t>
  </si>
  <si>
    <t>t</t>
  </si>
  <si>
    <t>Včetně distančních prvků.</t>
  </si>
  <si>
    <t>(44*2+18,8*2)*3,5*0,001</t>
  </si>
  <si>
    <t>564831111R00</t>
  </si>
  <si>
    <t>Podklad ze štěrkodrti s rozprostřením a zhutněním frakce 0-63 mm, tloušťka po zhutnění 100 mm</t>
  </si>
  <si>
    <t>podkl okap chodník : (42,84+0,7*2+7,1+4,26+5,4+7,85+7,65)*0,65</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</si>
  <si>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</si>
  <si>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</si>
  <si>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</si>
  <si>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okap chodník : (42,84+0,7*2+7,1+4,26+5,4+7,85)*0,4</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</si>
  <si>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</si>
  <si>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</si>
  <si>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</si>
  <si>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5001</t>
  </si>
  <si>
    <t>Přeložení a očištění stáv. zámkové dlažby pro znovupoužití</t>
  </si>
  <si>
    <t>Vyskládání rozbrané zámkové dlažby na palety nebo jiné dočasné úložiště, její očištění a vytřídění poškozených kusů</t>
  </si>
  <si>
    <t>59245320RC</t>
  </si>
  <si>
    <t>Dlaždice betonová 40x40x5 cm přírodní</t>
  </si>
  <si>
    <t>Kalkul</t>
  </si>
  <si>
    <t>Specifikace</t>
  </si>
  <si>
    <t>POL3_</t>
  </si>
  <si>
    <t>27,54*1,05</t>
  </si>
  <si>
    <t>59245304R</t>
  </si>
  <si>
    <t>dlažba betonová zámková, dvouvrstvá; kost; šedá; l = 200 mm; š = 165 mm; tl. 60,0 mm</t>
  </si>
  <si>
    <t>SPCM</t>
  </si>
  <si>
    <t>doplnění : 1</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</si>
  <si>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</si>
  <si>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</si>
  <si>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</si>
  <si>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2,4*0,9*13</t>
  </si>
  <si>
    <t>1,2*0,9*4</t>
  </si>
  <si>
    <t>0,6*0,9*7</t>
  </si>
  <si>
    <t>1,6*2,1*10</t>
  </si>
  <si>
    <t>3,2*2,45*1</t>
  </si>
  <si>
    <t>610991004R00</t>
  </si>
  <si>
    <t>Začišťovací okenní lišta pro omítku tl. 15 mm</t>
  </si>
  <si>
    <t>m</t>
  </si>
  <si>
    <t>nalepení a odříznutí po dokončení omítek</t>
  </si>
  <si>
    <t>(0,9*2+2,4)*13</t>
  </si>
  <si>
    <t>(0,9*2+1,2)*4</t>
  </si>
  <si>
    <t>(0,6+0,9)*2*7</t>
  </si>
  <si>
    <t>(2,1*2+1,6)*10</t>
  </si>
  <si>
    <t>(2,45*2+3,2)*1</t>
  </si>
  <si>
    <t>612425931RT2</t>
  </si>
  <si>
    <t>Omítka vápenná vnitřního ostění omítkou štukovou</t>
  </si>
  <si>
    <t>okenního nebo dveřního, z pomocného pracovního lešení o výšce podlahy do 1900 mm a pro zatížení do 1,5 kPa,</t>
  </si>
  <si>
    <t>2,7*1,2*13</t>
  </si>
  <si>
    <t>-2,4*0,9*13</t>
  </si>
  <si>
    <t>(0,9*2+2,4)*0,2*13</t>
  </si>
  <si>
    <t>1,5*1,2*4</t>
  </si>
  <si>
    <t>-1,2*0,9*4</t>
  </si>
  <si>
    <t>(0,9*2+1,2)*0,2*4</t>
  </si>
  <si>
    <t>0,9*1,2*7</t>
  </si>
  <si>
    <t>-0,6*0,9*7</t>
  </si>
  <si>
    <t>(0,9*2+0,6)*0,2*7</t>
  </si>
  <si>
    <t>2,7*2,4*10</t>
  </si>
  <si>
    <t>-1,6*2,1*10</t>
  </si>
  <si>
    <t>(2,1*2+1,6)*0,2*10</t>
  </si>
  <si>
    <t>(2,45*2+3,2)*0,2</t>
  </si>
  <si>
    <t>612401291RT2</t>
  </si>
  <si>
    <t>Omítky malých ploch vnitřních stěn přes 0,09 do 0,25 m2, vápennou štukovou omítkou</t>
  </si>
  <si>
    <t>kus</t>
  </si>
  <si>
    <t>jakoukoliv maltou, z pomocného pracovního lešení o výšce podlahy do 1900 mm a pro zatížení do 1,5 kPa,</t>
  </si>
  <si>
    <t>602015187RT7</t>
  </si>
  <si>
    <t xml:space="preserve">Omítka stěn z hotových směsí vrchní tenkovrstvá, silikonová, zatřená, tloušťka vrstvy 2 mm,  </t>
  </si>
  <si>
    <t>po jednotlivých vrstvách</t>
  </si>
  <si>
    <t>(42,84+18,34+0,7)*2*0,66</t>
  </si>
  <si>
    <t>(-3,4-5,8)*0,66</t>
  </si>
  <si>
    <t>(-1,1-3,2)*0,52</t>
  </si>
  <si>
    <t>602015191R00</t>
  </si>
  <si>
    <t>Omítka stěn z hotových směsí Doplňkové práce pro omítky stěn z hotových směsí  podkladní nátěr pod tenkovrstvé omítky</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</si>
  <si>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</si>
  <si>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</si>
  <si>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</si>
  <si>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pohled jižní : 2,4*0,9*6</t>
  </si>
  <si>
    <t>1,6*2,1*6</t>
  </si>
  <si>
    <t>2,4*2,1*30</t>
  </si>
  <si>
    <t>1,6*2,7*6</t>
  </si>
  <si>
    <t>2,0*1,5*4</t>
  </si>
  <si>
    <t>2,4*1,5*2</t>
  </si>
  <si>
    <t>pohled západní : 1,1*2,4</t>
  </si>
  <si>
    <t>2,4*0,9</t>
  </si>
  <si>
    <t>3,2*2,4</t>
  </si>
  <si>
    <t>1,2*0,9*3</t>
  </si>
  <si>
    <t>3,2*2,1*3</t>
  </si>
  <si>
    <t>2,4*2,1*6</t>
  </si>
  <si>
    <t>0,9*0,9*6</t>
  </si>
  <si>
    <t>pohled severní : 2,4*0,9*6</t>
  </si>
  <si>
    <t>1,2*0,9*2</t>
  </si>
  <si>
    <t>0,6*1,2*21</t>
  </si>
  <si>
    <t>2,65*3,0*6</t>
  </si>
  <si>
    <t>2,65*0,9*2</t>
  </si>
  <si>
    <t>1,6*2,1*4</t>
  </si>
  <si>
    <t>2,4*2,1*23</t>
  </si>
  <si>
    <t>pohled východní : 1,2*0,9*2</t>
  </si>
  <si>
    <t>1,2*1,2*6</t>
  </si>
  <si>
    <t>622319523RV1</t>
  </si>
  <si>
    <t>Zateplení soklu extrudovaným polystyrénem, tloušťky 120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</si>
  <si>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</si>
  <si>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 ?= 0,033 W/mK</t>
  </si>
  <si>
    <t>nadzemní část : (42,84+18,34+0,7)*2*0,66</t>
  </si>
  <si>
    <t>Mezisoučet</t>
  </si>
  <si>
    <t>pod úrovní terénu : (42,84+18,34+0,7)*2*0,4</t>
  </si>
  <si>
    <t>(-3,4-5,8)*0,4</t>
  </si>
  <si>
    <t>(-1,1-3,2)*0,4</t>
  </si>
  <si>
    <t>622318933RT1</t>
  </si>
  <si>
    <t>Zateplení fasády  , sendvičovými deskami z pěnového polystyrenu s příměsí grafitu a vrstvou minerální izolace, tloušťky 120 mm, kontaktní nátěr a silikonová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</si>
  <si>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</si>
  <si>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 0,033 W/mK</t>
  </si>
  <si>
    <t>pohled jižní : (42,84-3,4)*2,32</t>
  </si>
  <si>
    <t>45,04*9,56</t>
  </si>
  <si>
    <t>41,4*1,4</t>
  </si>
  <si>
    <t>-2,4*0,9*6</t>
  </si>
  <si>
    <t>-2,0*1,5*4</t>
  </si>
  <si>
    <t>-2,4*1,5*2</t>
  </si>
  <si>
    <t>-1,6*2,1*6</t>
  </si>
  <si>
    <t>-2,4*2,1*30</t>
  </si>
  <si>
    <t>-1,6*2,7*6</t>
  </si>
  <si>
    <t>pohled západní : 17,64*2,32</t>
  </si>
  <si>
    <t>19,04*9,56</t>
  </si>
  <si>
    <t>3,2*1,4</t>
  </si>
  <si>
    <t>5,4*1,4</t>
  </si>
  <si>
    <t>-2,4*0,9</t>
  </si>
  <si>
    <t>-1,2*0,9*3</t>
  </si>
  <si>
    <t>-3,2*1,93</t>
  </si>
  <si>
    <t>-1,1*1,92</t>
  </si>
  <si>
    <t>-3,2*2,1*3</t>
  </si>
  <si>
    <t>-3,2*0,7</t>
  </si>
  <si>
    <t>-2,4*2,1*4</t>
  </si>
  <si>
    <t>-2,4*0,7*2</t>
  </si>
  <si>
    <t>-0,9*0,9*6</t>
  </si>
  <si>
    <t>pohled severní : (42,84+0,7*3)*2,32</t>
  </si>
  <si>
    <t>2,65*(4,15+4,45)/2*2</t>
  </si>
  <si>
    <t>2,4*1,4</t>
  </si>
  <si>
    <t>20,4*1,4</t>
  </si>
  <si>
    <t>3,6*1,4</t>
  </si>
  <si>
    <t>-1,2*0,9*2</t>
  </si>
  <si>
    <t>-1,6*2,1*4</t>
  </si>
  <si>
    <t>-0,6*1,2*21</t>
  </si>
  <si>
    <t>-2,65*3,0*6</t>
  </si>
  <si>
    <t>-2,65*0,9*2</t>
  </si>
  <si>
    <t>-2,4*2,1*23</t>
  </si>
  <si>
    <t>pohled východní : (18,34-5,8)*2,32</t>
  </si>
  <si>
    <t>3,0*1,4</t>
  </si>
  <si>
    <t>-5,8*(1,0+0,6)/2</t>
  </si>
  <si>
    <t>-1,2*1,2*6</t>
  </si>
  <si>
    <t>622318938RT1</t>
  </si>
  <si>
    <t>Zateplení fasády  , sendvičovými deskami z pěnového polystyrenu s příměsí grafitu a vrstvou minerální izolace, tloušťky 220 mm, kontaktní nátěr a silikonová omítka, hlazená, zrnitost 2 mm</t>
  </si>
  <si>
    <t>(42,6-6,4-6,5)*0,7</t>
  </si>
  <si>
    <t>(42,6-3,4)*0,7</t>
  </si>
  <si>
    <t>19,04*1,2*2</t>
  </si>
  <si>
    <t>-5,8*1,2</t>
  </si>
  <si>
    <t>622319152RT3</t>
  </si>
  <si>
    <t>Zateplení ostění expandovaným polystyrénem, tloušťky 20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</si>
  <si>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</si>
  <si>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0,27*0,52*2</t>
  </si>
  <si>
    <t>0,45*0,52*2</t>
  </si>
  <si>
    <t>622319852RT1</t>
  </si>
  <si>
    <t>Zateplení ostění  , minerálními deskami s podélným vláknem, tloušťky 20 mm, kontaktní nátěr a silikonová omítka, Výrobek izolační pro budovy z minerální vlny (MW) tvar: deska; použití: fasády; tloušťka d = 20,0 mm; hrana: rovná; OH = 100 kg/m3; lambda = 0,037 ...</t>
  </si>
  <si>
    <t>pohled jižní : (2,4+0,9*2)*0,27*6</t>
  </si>
  <si>
    <t>(1,6+2,1*2)*0,17*6</t>
  </si>
  <si>
    <t>(2,4+2,1*2)*0,17*30</t>
  </si>
  <si>
    <t>(1,6+2,7*2)*0,17*6</t>
  </si>
  <si>
    <t>(2,0+1,5*2)*0,27*4</t>
  </si>
  <si>
    <t>(2,4+1,5*2)*0,27*2</t>
  </si>
  <si>
    <t>(2,1*2+41,4)*0,15*3</t>
  </si>
  <si>
    <t>pohled západní : (1,1+1,88*2)*0,47</t>
  </si>
  <si>
    <t>(2,4+0,9*2)*0,27</t>
  </si>
  <si>
    <t>(3,2+1,88*2)*0,27</t>
  </si>
  <si>
    <t>(1,2+0,9*2)*0,27*3</t>
  </si>
  <si>
    <t>(3,2+2,1*2)*0,27*3</t>
  </si>
  <si>
    <t>(2,4+3,0*2)*0,27*6</t>
  </si>
  <si>
    <t>pohled severní : (2,4+0,9*2)*0,27*6</t>
  </si>
  <si>
    <t>(0,6+0,9*2)*0,27*7</t>
  </si>
  <si>
    <t>(1,2+0,9*2)*0,27*2</t>
  </si>
  <si>
    <t>(0,6+1,2*2)*0,27*21</t>
  </si>
  <si>
    <t>(2,65+3,0*2)*0,27*6</t>
  </si>
  <si>
    <t>(2,65+0,9*2)*0,27*2</t>
  </si>
  <si>
    <t>(1,6+2,1*2)*0,17*4</t>
  </si>
  <si>
    <t>(2,4+2,1*2)*0,17*23</t>
  </si>
  <si>
    <t>(2,1*2+20,4)*0,15*3</t>
  </si>
  <si>
    <t>(5,4+2,1*2)*0,15*3</t>
  </si>
  <si>
    <t>pohled východní : (1,2+0,9*2)*0,27*2</t>
  </si>
  <si>
    <t>1,2*3*0,27*6</t>
  </si>
  <si>
    <t>622319863RT1</t>
  </si>
  <si>
    <t>Zateplení parapetu minerálními deskami s podélným vláknem, tloušťky 30 mm, Výrobek izolační pro budovy z minerální vlny (MW) tvar: deska; použití: fasády; tloušťka d = 30,0 mm; hrana: rovná; OH = 100 kg/m3; lambda = 0,037 ...</t>
  </si>
  <si>
    <t>nanesení lepicího tmelu na izolační desky, nalepení desek, natažení stěrky, vtlačení výztužné tkaniny a přehlazení stěrky. Včetně parapetních lišt.</t>
  </si>
  <si>
    <t>?= 0,037 W/mK</t>
  </si>
  <si>
    <t>pohled jižní : 2,4*0,27*6</t>
  </si>
  <si>
    <t>1,6*0,17*6</t>
  </si>
  <si>
    <t>2,4*0,17*30</t>
  </si>
  <si>
    <t>2,0*0,27*4</t>
  </si>
  <si>
    <t>2,4*0,27*2</t>
  </si>
  <si>
    <t>41,4*0,15*3</t>
  </si>
  <si>
    <t xml:space="preserve">pohled západní : </t>
  </si>
  <si>
    <t>2,4*0,27</t>
  </si>
  <si>
    <t>1,2*0,27*3</t>
  </si>
  <si>
    <t>3,2*0,27*3</t>
  </si>
  <si>
    <t>2,4*0,27*6</t>
  </si>
  <si>
    <t>pohled severní : 2,4*0,27*6</t>
  </si>
  <si>
    <t>0,6*0,27*7</t>
  </si>
  <si>
    <t>1,2*0,27*2</t>
  </si>
  <si>
    <t>0,6*0,27*21</t>
  </si>
  <si>
    <t>2,65*0,27*6</t>
  </si>
  <si>
    <t>2,65*0,27*2</t>
  </si>
  <si>
    <t>1,6*0,17*4</t>
  </si>
  <si>
    <t>2,4*0,17*23</t>
  </si>
  <si>
    <t>20,4*0,15*3</t>
  </si>
  <si>
    <t>5,4*0,15*3</t>
  </si>
  <si>
    <t>pohled východní : 1,2*0,27*2</t>
  </si>
  <si>
    <t>1,2*0,27*6</t>
  </si>
  <si>
    <t>622391003R00</t>
  </si>
  <si>
    <t>Příplatek za montáž KZS na podhledu, bez dodávky materiálu</t>
  </si>
  <si>
    <t>622319013R00</t>
  </si>
  <si>
    <t>Profily zakládací hliníkové, pro izolaci tl. 120 mm</t>
  </si>
  <si>
    <t>(42,84+18,34+0,7)*2</t>
  </si>
  <si>
    <t>-3,4-5,8-1,1-3,2</t>
  </si>
  <si>
    <t>622422111R00</t>
  </si>
  <si>
    <t>Oprava vnějších omítek vápenných a vápenocementových hladkých, stupeň členitosti 1 a 2, v množství opravované plochy do 10 %, s barvením na 100% opravované plochy, bez nákladů na umělecké dekorace fasád</t>
  </si>
  <si>
    <t>bez otlučení vadných míst</t>
  </si>
  <si>
    <t>Včetně barvení vždy celé plochy (100%), s výjimkou položek oprav omítek drásaných.</t>
  </si>
  <si>
    <t>73,3736+1093,7808+86,966+214,6574+0,7488+237,614</t>
  </si>
  <si>
    <t>622904112R00</t>
  </si>
  <si>
    <t>Očištění fasád tlakovou vodou, složitost fasády 1 - 2</t>
  </si>
  <si>
    <t>fasáda : 1707,1406</t>
  </si>
  <si>
    <t>sokl pod terén : 44,104</t>
  </si>
  <si>
    <t>319201315R00</t>
  </si>
  <si>
    <t>Vyrovnání povrchu zdiva pod omítku maltou ze SMS tloušťka 10 mm</t>
  </si>
  <si>
    <t>maltou ze suché směsi, bez pomocného lešení,</t>
  </si>
  <si>
    <t>pod zatepl. - sokl pod terén : 44,104</t>
  </si>
  <si>
    <t>62001 R</t>
  </si>
  <si>
    <t>Příplatek za tříbarevné provedení</t>
  </si>
  <si>
    <t>Náklady na zvýšenou pracnost při styku pří různobarevných omítkových systémů</t>
  </si>
  <si>
    <t>73,3736+1093,7808+86,966+214,6574+0,7488</t>
  </si>
  <si>
    <t>622300175R00</t>
  </si>
  <si>
    <t xml:space="preserve">Příslušenství pro zateplovací systém montáž, elektroinstalační krabice do zateplení,  </t>
  </si>
  <si>
    <t>bez dodávky materiálu</t>
  </si>
  <si>
    <t>M62001</t>
  </si>
  <si>
    <t>Krabice se zkušební svorkou hromosvodu podomítková 150x150</t>
  </si>
  <si>
    <t>632451012R00</t>
  </si>
  <si>
    <t>Vyrovnávací potěr ze suché směsi v pásu tloušťky 30 mm</t>
  </si>
  <si>
    <t>pohled jižní : 2,4*0,15*6</t>
  </si>
  <si>
    <t>1,6*0,05*6</t>
  </si>
  <si>
    <t>2,4*0,05*30</t>
  </si>
  <si>
    <t>2,0*0,15*4</t>
  </si>
  <si>
    <t>2,4*0,15*2</t>
  </si>
  <si>
    <t>2,4*0,15</t>
  </si>
  <si>
    <t>1,2*0,15*3</t>
  </si>
  <si>
    <t>3,2*0,15*3</t>
  </si>
  <si>
    <t>2,4*0,15*6</t>
  </si>
  <si>
    <t>pohled severní : 2,4*0,15*6</t>
  </si>
  <si>
    <t>0,6*0,15*7</t>
  </si>
  <si>
    <t>1,2*0,15*2</t>
  </si>
  <si>
    <t>0,6*0,15*21</t>
  </si>
  <si>
    <t>2,65*0,15*6</t>
  </si>
  <si>
    <t>1,6*0,05*4</t>
  </si>
  <si>
    <t>2,4*0,05*23</t>
  </si>
  <si>
    <t>pohled východní : 1,2*0,15*2</t>
  </si>
  <si>
    <t>1,2*0,15*6</t>
  </si>
  <si>
    <t>vnitřní parapety : 2,4*0,2*13</t>
  </si>
  <si>
    <t>1,2*0,2*4</t>
  </si>
  <si>
    <t>0,6*0,2*7</t>
  </si>
  <si>
    <t>1,6*0,2*10</t>
  </si>
  <si>
    <t>632451014R00</t>
  </si>
  <si>
    <t>Vyrovnávací potěr ze suché směsi v pásu tloušťky 50 mm</t>
  </si>
  <si>
    <t>44,8*0,4*2</t>
  </si>
  <si>
    <t>18,0*0,4*2</t>
  </si>
  <si>
    <t>648991113RT2</t>
  </si>
  <si>
    <t>Osazení parapetních desek z plastických hmot Dodávka a osazení parapetních desek z plastických hmot šířky 250 mm</t>
  </si>
  <si>
    <t>a poloplastických hmot na montážní pěnu, zapravení omítky pod parapetem, těsnění spáry mezi parapetem a rámem okna, dodávka silikonu.</t>
  </si>
  <si>
    <t>2,4*13</t>
  </si>
  <si>
    <t>1,2*4</t>
  </si>
  <si>
    <t>0,6*7</t>
  </si>
  <si>
    <t>1,6*10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</si>
  <si>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</si>
  <si>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</si>
  <si>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35*10,0</t>
  </si>
  <si>
    <t>900      RT2</t>
  </si>
  <si>
    <t>HZS, Práce v tarifní třídě 5 (např. tesař)</t>
  </si>
  <si>
    <t>hod</t>
  </si>
  <si>
    <t>Prav.M</t>
  </si>
  <si>
    <t>HZS</t>
  </si>
  <si>
    <t>POL10_</t>
  </si>
  <si>
    <t>Demontáž a zpětná montáž drobných prvků fasády, jako jsou větrací mřížky, konzoly, nástěnky, dvířka, cedule, tabulky a pod.</t>
  </si>
  <si>
    <t>9001</t>
  </si>
  <si>
    <t>Zaslepení stávajících vnitřních svodů kanalizace</t>
  </si>
  <si>
    <t>ZAslepení přerušeného potrubí okapových svodů zátkou a těsnícím materiálem</t>
  </si>
  <si>
    <t>916561111R00</t>
  </si>
  <si>
    <t>Osazení záhonového obrubníku betonového do lože z betonu prostého C 12/15, s boční opěrou z betonu prostého</t>
  </si>
  <si>
    <t>se zřízením lože z betonu prostého C 12/15 tl. 80-100 mm</t>
  </si>
  <si>
    <t>pro nový okapový chodník : 43,64+0,7*4+7,32+39,6+5,5+7,8</t>
  </si>
  <si>
    <t>59217331R</t>
  </si>
  <si>
    <t>obrubník zahradní materiál beton; l = 1000,0 mm; š = 50,0 mm; h = 200,0 mm; barva šedá</t>
  </si>
  <si>
    <t>941941042R00</t>
  </si>
  <si>
    <t>Montáž lešení lehkého pracovního řadového s podlahami šířky od 1,00 do 1,20 m, výšky přes 10 do 30 m</t>
  </si>
  <si>
    <t>800-3</t>
  </si>
  <si>
    <t>včetně kotvení</t>
  </si>
  <si>
    <t>Včetně kotvení lešení.</t>
  </si>
  <si>
    <t>(47,8+21,8)*2*16,11</t>
  </si>
  <si>
    <t>-5,8*(4,4+4,0)/2</t>
  </si>
  <si>
    <t>-3,4*2,98</t>
  </si>
  <si>
    <t>941941292R00</t>
  </si>
  <si>
    <t>Montáž lešení lehkého pracovního řadového s podlahami příplatek za každý další i započatý měsíc použití lešení  šířky od 1,00 do 1,20 m a výšky přes 10 do 30 m</t>
  </si>
  <si>
    <t>2208,02*2</t>
  </si>
  <si>
    <t>941941842R00</t>
  </si>
  <si>
    <t>Demontáž lešení lehkého řadového s podlahami šířky přes 1 do 1,2 m, výšky přes 10 do 30 m</t>
  </si>
  <si>
    <t>941955001R00</t>
  </si>
  <si>
    <t>Lešení lehké pracovní pomocné pomocné, o výšce lešeňové podlahy do 1,2 m</t>
  </si>
  <si>
    <t>podhledy : (42,6-6,4-6,5)*0,7</t>
  </si>
  <si>
    <t>18,8*1,2*2</t>
  </si>
  <si>
    <t>okna zevnitř : 3,0*1,2*13</t>
  </si>
  <si>
    <t>2,0*1,2*4</t>
  </si>
  <si>
    <t>2,0*1,2*10</t>
  </si>
  <si>
    <t>4,0*1,2</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</si>
  <si>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</si>
  <si>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</si>
  <si>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</si>
  <si>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</si>
  <si>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</si>
  <si>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</si>
  <si>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950900030RAC</t>
  </si>
  <si>
    <t>Demontáže střešních konstrukcí Demontáž krovu s bedněním a s krytinou živičnou a plechovou</t>
  </si>
  <si>
    <t>44,8*18,8</t>
  </si>
  <si>
    <t>962032551R00</t>
  </si>
  <si>
    <t xml:space="preserve">Bourání zdiva nadzákladového z pórobetonových tvárnic,  </t>
  </si>
  <si>
    <t>801-3</t>
  </si>
  <si>
    <t>nebo vybourání otvorů průřezové plochy přes 4 m2 ve zdivu nadzákladovém, včetně pomocného lešení o výšce podlahy do 1900 mm a pro zatížení do 1,5 kPa  (150 kg/m2)</t>
  </si>
  <si>
    <t>štíty : 18,8*0,4*1,5*2</t>
  </si>
  <si>
    <t>-3,3*0,4*0,3*2</t>
  </si>
  <si>
    <t>44*0,4*0,13*2</t>
  </si>
  <si>
    <t>968061112R00</t>
  </si>
  <si>
    <t>Vyvěšení nebo zavěšení dřevěných křídel oken, plochy do 1,5 m2</t>
  </si>
  <si>
    <t>oken, dveří a vrat, s uložením a opětovným zavěšením po provedení stavebních změn,</t>
  </si>
  <si>
    <t>7</t>
  </si>
  <si>
    <t>4*2</t>
  </si>
  <si>
    <t>968061113R00</t>
  </si>
  <si>
    <t>Vyvěšení nebo zavěšení dřevěných křídel oken, plochy přes 1,5 m2</t>
  </si>
  <si>
    <t>13</t>
  </si>
  <si>
    <t>10*4</t>
  </si>
  <si>
    <t>968061126R00</t>
  </si>
  <si>
    <t>Vyvěšení nebo zavěšení dřevěných křídel dveří, plochy přes 2 m2</t>
  </si>
  <si>
    <t>968062354R00</t>
  </si>
  <si>
    <t>Vybourání dřevěných rámů oken dvojitých nebo zdvojených, plochy do 1 m2</t>
  </si>
  <si>
    <t>včetně pomocného lešení o výšce podlahy do 1900 mm a pro zatížení do 1,5 kPa  (150 kg/m2),</t>
  </si>
  <si>
    <t>968062355R00</t>
  </si>
  <si>
    <t>Vybourání dřevěných rámů oken dvojitých nebo zdvojených, plochy do 2 m2</t>
  </si>
  <si>
    <t>968062356R00</t>
  </si>
  <si>
    <t>Vybourání dřevěných rámů oken dvojitých nebo zdvojených, plochy do 4 m2</t>
  </si>
  <si>
    <t>968062357R00</t>
  </si>
  <si>
    <t>Vybourání dřevěných rámů oken dvojitých nebo zdvojených, plochy přes 4 m2</t>
  </si>
  <si>
    <t>2,4*2,1*10</t>
  </si>
  <si>
    <t>968062456R00</t>
  </si>
  <si>
    <t>Vybourání dřevěných rámů dveřních zárubní, plochy přes 2 m2</t>
  </si>
  <si>
    <t>3,2*2,45</t>
  </si>
  <si>
    <t>968095001R00</t>
  </si>
  <si>
    <t xml:space="preserve">Vybourání vnitřních parapetů dřevěných, šířky do 25 cm,  </t>
  </si>
  <si>
    <t>2,4*10</t>
  </si>
  <si>
    <t>978015221R00</t>
  </si>
  <si>
    <t>Otlučení omítek vápenných nebo vápenocementových vnějších s vyškrabáním spár, s očištěním zdiva  1. až 4. stupni složitosti, v rozsahu do 10 %</t>
  </si>
  <si>
    <t>965042141R00</t>
  </si>
  <si>
    <t>Bourání podkladů pod dlažby nebo litých celistvých dlažeb a mazanin  betonových nebo z litého asfaltu, tloušťky do 100 mm, plochy přes 4 m2</t>
  </si>
  <si>
    <t>stávající bet okap chodník : (42,84+0,7*2+7,1+4,26+5,4+7,85)*0,5*0,1</t>
  </si>
  <si>
    <t>971033451R00</t>
  </si>
  <si>
    <t>Vybourání otvorů ve zdivu cihelném z jakýchkoliv cihel pálených  na jakoukoliv maltu vápenou nebo vápenocementovou, plochy do 0,25 m2, tloušťky do 450 mm</t>
  </si>
  <si>
    <t>základovém nebo nadzákladovém,</t>
  </si>
  <si>
    <t>Včetně pomocného lešení o výšce podlahy do 1900 mm a pro zatížení do 1,5 kPa  (150 kg/m2).</t>
  </si>
  <si>
    <t>999281211R00</t>
  </si>
  <si>
    <t>Přesun hmot pro opravy a údržbu objektů pro opravy a údržbu vnějších plášťů dosavadních objektů  výšky do 25 m</t>
  </si>
  <si>
    <t>Přesun hmot</t>
  </si>
  <si>
    <t>POL7_</t>
  </si>
  <si>
    <t>oborů 801, 803, 811 a 812</t>
  </si>
  <si>
    <t>711212002R00</t>
  </si>
  <si>
    <t>Izolace proti vodě stěrka hydroizolační  proti vlhkosti</t>
  </si>
  <si>
    <t>800-711</t>
  </si>
  <si>
    <t>dvouvrstvá</t>
  </si>
  <si>
    <t>izolace soklu : ((42,84+18,34+0,7)*2-3,4-5,8-1,1-3,2)*0,45</t>
  </si>
  <si>
    <t>711823121RT4</t>
  </si>
  <si>
    <t>Ochrana konstrukcí nopovou fólií svisle, výška nopu 8 mm, včetně dodávky fólie</t>
  </si>
  <si>
    <t>izolace soklu : ((42,84+18,34+0,7)*2-3,4-5,8-1,1-3,2)*0,5</t>
  </si>
  <si>
    <t>711823129RT4</t>
  </si>
  <si>
    <t>Ochrana konstrukcí nopovou fólií ukončovací lišta,  , včetně dodávky lišty, Lišta</t>
  </si>
  <si>
    <t>998711101R00</t>
  </si>
  <si>
    <t>Přesun hmot pro izolace proti vodě svisle do 6 m</t>
  </si>
  <si>
    <t>50 m vodorovně měřeno od těžiště půdorysné plochy skládky do těžiště půdorysné plochy objektu</t>
  </si>
  <si>
    <t>713131131R00</t>
  </si>
  <si>
    <t>Montáž tepelné izolace stěn lepením</t>
  </si>
  <si>
    <t>800-713</t>
  </si>
  <si>
    <t>Očištění povrchu stěny od prachu, nařezání izolačních desek na požadovaný rozměr, nanesení lepicího tmelu, osazení desek.</t>
  </si>
  <si>
    <t>vnitřní zateplení nadezdívky střechy : (44*2+18*2)*(0,85+0,65)</t>
  </si>
  <si>
    <t>713111111RT2</t>
  </si>
  <si>
    <t>Montáž tepelné izolace stropů kladené vrchem, volně, dvouvrstvá</t>
  </si>
  <si>
    <t>44,0*17,8</t>
  </si>
  <si>
    <t>713131130R00</t>
  </si>
  <si>
    <t>Montáž tepelné izolace stěn vložením do nosné rámové konstrukce</t>
  </si>
  <si>
    <t>237,614*2</t>
  </si>
  <si>
    <t>713135114RS1</t>
  </si>
  <si>
    <t>Montáž tepelné izolace stěn Montáž difúzní fólie do stěn (dřevostaveb) se samolepicím spojem, včetně dodávky fólie, Hřebík</t>
  </si>
  <si>
    <t>(45,14+19,14)*2*2,9</t>
  </si>
  <si>
    <t>-41,4*1,4</t>
  </si>
  <si>
    <t>-20,4*1,4</t>
  </si>
  <si>
    <t>-5,4*1,4</t>
  </si>
  <si>
    <t>-3,6*1,4</t>
  </si>
  <si>
    <t>-2,65*2,9*2</t>
  </si>
  <si>
    <t>-3,2*1,4*2</t>
  </si>
  <si>
    <t>-3,0*1,4</t>
  </si>
  <si>
    <t>63140547R</t>
  </si>
  <si>
    <t>deska izolační univerzální; minerální vlákno; rovná hrana; tl. 140,0 mm; součinitel tepelné vodivosti 0,037 W/mK; R = 3,750 m2K/W; obj. hmotnost 30,00 kg/m3; hydrofobizováno</t>
  </si>
  <si>
    <t>783,2*2*1,05</t>
  </si>
  <si>
    <t>63140571R</t>
  </si>
  <si>
    <t>deska izolační poloměkká, univerzální; minerální vlákno; rovná hrana; tl. 50,0 mm; součinitel tepelné vodivosti 0,035 W/mK; R = 1,400 m2K/W; obj. hmotnost 38,00 kg/m3; hydrofobizováno</t>
  </si>
  <si>
    <t>237,614*1,05</t>
  </si>
  <si>
    <t>631403353R</t>
  </si>
  <si>
    <t>deska izolační minerální vlákno; rovná hrana; orientace vláken rovnoběžná; tl. 80,0 mm; součinitel tepelné vodivosti 0,0350 W/mK; R = 2,250 m2K/W; obj. hmotnost 80,00 kg/m3; hydrofobizováno</t>
  </si>
  <si>
    <t>186*1,02</t>
  </si>
  <si>
    <t>63140575R</t>
  </si>
  <si>
    <t>deska izolační poloměkká, univerzální; minerální vlákno; rovná hrana; tl. 120,0 mm; součinitel tepelné vodivosti 0,035 W/mK; R = 3,400 m2K/W; obj. hmotnost 38,00 kg/m3; hydrofobizováno</t>
  </si>
  <si>
    <t>998713103R00</t>
  </si>
  <si>
    <t>Přesun hmot pro izolace tepelné v objektech výšky do 24 m</t>
  </si>
  <si>
    <t>50 m vodorovně</t>
  </si>
  <si>
    <t>762195000R00</t>
  </si>
  <si>
    <t>Spojovací a ochranné prostředky hřebíky, svory, fixační prkna, impregnace</t>
  </si>
  <si>
    <t>800-762</t>
  </si>
  <si>
    <t>364,723*0,024*0,9</t>
  </si>
  <si>
    <t>762343101R00</t>
  </si>
  <si>
    <t>Montáž roštu pro tepelnou izolaci spodem</t>
  </si>
  <si>
    <t>364,723*2*3</t>
  </si>
  <si>
    <t>762395000R00</t>
  </si>
  <si>
    <t>Spojovací a ochranné prostředky svory, prkna, hřebíky, pásová ocel, vruty, impregnace</t>
  </si>
  <si>
    <t>45,44*10,0*2*0,9*0,024</t>
  </si>
  <si>
    <t>364,723*2*0,12*0,12</t>
  </si>
  <si>
    <t>364,723*2*2*0,05*0,05</t>
  </si>
  <si>
    <t>18,7*0,08*0,08</t>
  </si>
  <si>
    <t>kontralať : (10*38*2)*0,06*0,04</t>
  </si>
  <si>
    <t>762512245R00</t>
  </si>
  <si>
    <t>Položení podlah pod PVC montáž  šroubováním</t>
  </si>
  <si>
    <t>pochozí lávka : 33,2*1,5</t>
  </si>
  <si>
    <t>2,4*1,2*2</t>
  </si>
  <si>
    <t>762595000R00</t>
  </si>
  <si>
    <t>Spojovací a ochranné prostředky hřebíky, vruty, impregnace</t>
  </si>
  <si>
    <t>55,56*0,025</t>
  </si>
  <si>
    <t>762823112RT2</t>
  </si>
  <si>
    <t>Stropnice s dodávkou materiálu  z hraněného řeziva mezi nosnou konstrukci, z hranolů, 8/10 cm</t>
  </si>
  <si>
    <t>pochozí lávka : 33,2*3</t>
  </si>
  <si>
    <t>1,2*4*2</t>
  </si>
  <si>
    <t>762361114R00</t>
  </si>
  <si>
    <t>Spádové klíny montáž  pro rovné střechy s připojením na nosnou konstrukci z řeziva, průřezové plochy do 120 cm2</t>
  </si>
  <si>
    <t>(2,2*2+1,35+1,8*2)*2</t>
  </si>
  <si>
    <t>762895000R00</t>
  </si>
  <si>
    <t>Spojovací a ochranné prostředky hřebíky, svory, impregnace</t>
  </si>
  <si>
    <t>109,2*0,08*0,1</t>
  </si>
  <si>
    <t>762131124RT3</t>
  </si>
  <si>
    <t>Bednění stěn s dodávkou řeziva  z prken hrubých do 32 mm, na sraz, prkna, tloušťky 24 mm</t>
  </si>
  <si>
    <t>45,44*3,57*2</t>
  </si>
  <si>
    <t>19,44*(3,57+5,64)/2*2</t>
  </si>
  <si>
    <t>-2,65*3,57*2</t>
  </si>
  <si>
    <t>762341210RT2</t>
  </si>
  <si>
    <t>Montáž bednění střech rovných o sklonu do 60° z prken hrubých na sraz tloušťky do 32 mm včetně vyřezání otvorů , včetně dodávky prken tloušťky 24 mm</t>
  </si>
  <si>
    <t>bednění</t>
  </si>
  <si>
    <t>45,44*10,0*2</t>
  </si>
  <si>
    <t>762342205R00</t>
  </si>
  <si>
    <t>Montáž kontralatí na vruty, s dodávkou těsnicí pěny pod kontralatě, bez dodávky řeziva</t>
  </si>
  <si>
    <t>45,44*10*2</t>
  </si>
  <si>
    <t>60517102R</t>
  </si>
  <si>
    <t>lať jehličnaté(SM/JD); průřez do 25 cm2; jakost I; l = 2 000 až 3 990 mm</t>
  </si>
  <si>
    <t>rošt : 364,723*2*2*0,05*0,05*1,1</t>
  </si>
  <si>
    <t>kontralať : (10*38*2)*0,06*0,04*1,1</t>
  </si>
  <si>
    <t>60596002R</t>
  </si>
  <si>
    <t>hranol</t>
  </si>
  <si>
    <t>364,723*2*0,12*0,12*1,1</t>
  </si>
  <si>
    <t>18,7*0,08*0,08*1,1</t>
  </si>
  <si>
    <t>60726123R</t>
  </si>
  <si>
    <t>deska dřevoštěpková třívrstvá pro prostředí vlhké; strana broušená; hrana pero/drážka; tl = 25,0 mm</t>
  </si>
  <si>
    <t>55,56*1,1</t>
  </si>
  <si>
    <t>998762103R00</t>
  </si>
  <si>
    <t>Přesun hmot pro konstrukce tesařské v objektech výšky do 24 m</t>
  </si>
  <si>
    <t>763100101RAA</t>
  </si>
  <si>
    <t>Montáž a výroba střešních vazníků příhradový vazník,  , včetně impregnace řeziva</t>
  </si>
  <si>
    <t>AP-PSV</t>
  </si>
  <si>
    <t>19,44*38</t>
  </si>
  <si>
    <t>998763101R00</t>
  </si>
  <si>
    <t>Přesun hmot dřevostaveb v objektech výšky do 6 m</t>
  </si>
  <si>
    <t>800-763</t>
  </si>
  <si>
    <t>POL1_7</t>
  </si>
  <si>
    <t xml:space="preserve">Hmotnosti z položek s pořadovými čísly: : </t>
  </si>
  <si>
    <t xml:space="preserve">64, : </t>
  </si>
  <si>
    <t>Součet: : 26,01772</t>
  </si>
  <si>
    <t>764811244R00</t>
  </si>
  <si>
    <t xml:space="preserve">Krytina hladká ze svitků š. 1000 mm, z pozinkovaného lakovaného plechu, sklon střechy do 30°, plocha střechy přes 25 m2, dodávka a montáž </t>
  </si>
  <si>
    <t>800-764</t>
  </si>
  <si>
    <t>s úpravou krytiny u okapů, prostupů a výčnělků</t>
  </si>
  <si>
    <t>Dodávka a montáž podkladní lepenky, naohýbaného a upraveného svitku včetně spojovacích prostředků a zednické výpomoci.</t>
  </si>
  <si>
    <t>střecha : 45,44*10,0*2</t>
  </si>
  <si>
    <t>mansarda : 45,44*3,57*2</t>
  </si>
  <si>
    <t>764812650R00</t>
  </si>
  <si>
    <t xml:space="preserve">Oplechování  říms, z lakovaného pozinkovaného plechu, rš 330 mm, dodávka a montáž </t>
  </si>
  <si>
    <t>včetně zhotovení rohů, spojů a dilatací</t>
  </si>
  <si>
    <t>0,6*10*3</t>
  </si>
  <si>
    <t>1,4*3</t>
  </si>
  <si>
    <t>2,3*3</t>
  </si>
  <si>
    <t>1,3*3</t>
  </si>
  <si>
    <t>0,6*5*3</t>
  </si>
  <si>
    <t>0,6*2</t>
  </si>
  <si>
    <t>1,4</t>
  </si>
  <si>
    <t>764812220RC1</t>
  </si>
  <si>
    <t>Oplechování okapů, tvrdá krytina, lak.Pz,rš 340 mm</t>
  </si>
  <si>
    <t>K08 : 90,88</t>
  </si>
  <si>
    <t>764812230RC1</t>
  </si>
  <si>
    <t>Oplechování okapů, tvrdá krytina, lak.Pz,rš 365 mm</t>
  </si>
  <si>
    <t>K05 : 90,88</t>
  </si>
  <si>
    <t>764819213R00</t>
  </si>
  <si>
    <t>Odpadní trouby kruhové, průměr 120 mm, z lakovaného pozinkovaného plechu,  , dodávka a montáž</t>
  </si>
  <si>
    <t>včetně kolena, objímky, spojovacího materiálu a zednické výpomoci.</t>
  </si>
  <si>
    <t>K12 : 132</t>
  </si>
  <si>
    <t>764815215R00</t>
  </si>
  <si>
    <t>Žlaby podokapní půlkruhové, z lakovaného pozinkovaného plechu, rš 400 mm, dodávka a montáž</t>
  </si>
  <si>
    <t>včetně háků, čel, rohů, rovných hrdel a dilatací</t>
  </si>
  <si>
    <t>K07 : 45,44*2</t>
  </si>
  <si>
    <t>764815810R00</t>
  </si>
  <si>
    <t>Ostatní prvky ke žlabům a odpadním troubám kotlík žlabový oválného tvaru o rozměru 310/100 mm, z lakovaného pozinkovaného plechu,  , dodávka a montáž</t>
  </si>
  <si>
    <t>764814770R00</t>
  </si>
  <si>
    <t>Ostatní prvky ke střechám ventilační nástavec výšky 500 až 1000 mm se stříškou a lemováním na střeše z hladké krytiny, z lakovaného pozinkovaného plechu, průměr 150 mm, dodávka a montáž</t>
  </si>
  <si>
    <t>764906327RS1</t>
  </si>
  <si>
    <t>Ostatní prvky ke střechám střešní vikýř 600x600 mm, z pozinkovaného plechu s povrchem z polyesteru,  , dodávka a montáž</t>
  </si>
  <si>
    <t>764814520RC1</t>
  </si>
  <si>
    <t>Závětrná lišta z lakovaného Pz plechu, rš 185 mm, (nároží mansardové střechy)</t>
  </si>
  <si>
    <t>K10 : 39,76</t>
  </si>
  <si>
    <t>764813830R00</t>
  </si>
  <si>
    <t>Lemování komínů osazených v ploše, střech s hladkou krytinou, z lakovaného pozinkovaného plechu,  , dodávka a montáž</t>
  </si>
  <si>
    <t>2*2</t>
  </si>
  <si>
    <t>76481001</t>
  </si>
  <si>
    <t>Větrací profil perforovaný pro ukončení mansardové střechy rš 365</t>
  </si>
  <si>
    <t>K04 : 84,95</t>
  </si>
  <si>
    <t>764813150RC1</t>
  </si>
  <si>
    <t>Lemování zdí - oplechování nadpraží z lak.Pz plechu,rš 494 mm</t>
  </si>
  <si>
    <t>K03 : 84,95</t>
  </si>
  <si>
    <t>764814821R00</t>
  </si>
  <si>
    <t>Ostatní prvky ke střechám zachytač sněhu tyčový délky do 500 mm, z lakovaného pozinkovaného plechu,  , dodávka a montáž</t>
  </si>
  <si>
    <t>45,4*2</t>
  </si>
  <si>
    <t>764817175R00</t>
  </si>
  <si>
    <t xml:space="preserve">Oplechování  zdí (atik), z lakovaného pozinkovaného plechu, rš 750 mm, dodávka a montáž </t>
  </si>
  <si>
    <t>K09 : 5,4</t>
  </si>
  <si>
    <t>764906312R00</t>
  </si>
  <si>
    <t>Ostatní prvky ke střechám hřebenáč rovný s těsněním, z pozinkovaného plechu s povrchem z polyesteru, rš 410 mm, dodávka a montáž</t>
  </si>
  <si>
    <t>včetně větrací hřebenové lišty a spojovacích prvků.</t>
  </si>
  <si>
    <t>764816150R00</t>
  </si>
  <si>
    <t>Oplechování parapetů včetně rohů, lepené lepidlem, z lakovaného pozinkovaného plechu, rš 500 mm, dodávka a montáž</t>
  </si>
  <si>
    <t>včetně rohů</t>
  </si>
  <si>
    <t>K13 - 2NP : 41,4+5,4+20,355</t>
  </si>
  <si>
    <t>3NP : 41,4+5,4+20,355</t>
  </si>
  <si>
    <t>4NP : 41,4+5,4+20,355</t>
  </si>
  <si>
    <t>764816134R00</t>
  </si>
  <si>
    <t>Oplechování parapetů včetně rohů, lepené lepidlem, z lakovaného pozinkovaného plechu, rš 345 mm, dodávka a montáž</t>
  </si>
  <si>
    <t>včetně krytek a spojovacích prostředků.</t>
  </si>
  <si>
    <t xml:space="preserve">K02 : </t>
  </si>
  <si>
    <t>1NP : 1,2*7+2,4*15+2*4+2,65*2+0,6*7</t>
  </si>
  <si>
    <t>2NP : 1,2*2+3,2*2+2,4*2+2,65*2+0,6*7</t>
  </si>
  <si>
    <t>3NP : 1,2*2+3,2*2+2,4*2+2,65*2+0,6*7</t>
  </si>
  <si>
    <t>4NP : 1,2*2+3,2*2+2,4*2+2,65*2+0,6*7</t>
  </si>
  <si>
    <t>764410850R00</t>
  </si>
  <si>
    <t>Demontáž oplechování parapetů rš od 100 do 330 mm</t>
  </si>
  <si>
    <t>pohled jižní : 2,4*6</t>
  </si>
  <si>
    <t>1,6*6</t>
  </si>
  <si>
    <t>2,4*30</t>
  </si>
  <si>
    <t>2,4*6</t>
  </si>
  <si>
    <t>2,0*4</t>
  </si>
  <si>
    <t>2,4*2</t>
  </si>
  <si>
    <t>2,4</t>
  </si>
  <si>
    <t>1,2*3</t>
  </si>
  <si>
    <t>3,2*3</t>
  </si>
  <si>
    <t>pohled severní : 2,4*6</t>
  </si>
  <si>
    <t>1,2*2</t>
  </si>
  <si>
    <t>0,6*21</t>
  </si>
  <si>
    <t>2,65*6</t>
  </si>
  <si>
    <t>2,65*2</t>
  </si>
  <si>
    <t>2,4*4</t>
  </si>
  <si>
    <t>2,4*23</t>
  </si>
  <si>
    <t>pohled východní : 1,2*2</t>
  </si>
  <si>
    <t>1,2*6</t>
  </si>
  <si>
    <t>764421850R00</t>
  </si>
  <si>
    <t>Demontáž oplechování říms rš od 250 do 330 mm</t>
  </si>
  <si>
    <t>41,4*3</t>
  </si>
  <si>
    <t>20,4*3</t>
  </si>
  <si>
    <t>5,4*3</t>
  </si>
  <si>
    <t>-2,4*12*3</t>
  </si>
  <si>
    <t>-1,6*2*3</t>
  </si>
  <si>
    <t>-2,4*9*3</t>
  </si>
  <si>
    <t>764001</t>
  </si>
  <si>
    <t>D+M Záchytný lanový systém - 47m + 27 ks kotev</t>
  </si>
  <si>
    <t>zhotovení záchytného lanového systému s délkou ocelového lana 47 metrů a počtem kotev 27 kusů</t>
  </si>
  <si>
    <t>998764103R00</t>
  </si>
  <si>
    <t>Přesun hmot pro konstrukce klempířské v objektech výšky do 24 m</t>
  </si>
  <si>
    <t>765799311R00</t>
  </si>
  <si>
    <t>Montáž ostatních konstrukcí na střeše montáž fólie na krokve přibitím s přelepením spojů</t>
  </si>
  <si>
    <t>800-765</t>
  </si>
  <si>
    <t>včetně spojovacích prostředků.</t>
  </si>
  <si>
    <t>765799313R00</t>
  </si>
  <si>
    <t>Montáž ostatních konstrukcí na střeše montáž fólie na bednění přibitím, přelepení spojů</t>
  </si>
  <si>
    <t>67352317.AR</t>
  </si>
  <si>
    <t>fólie izolační střešní pojistná, hydroizolační; paropropustná; tloušťka 0,25 mm; plošná hmotnost 140 g/m2; PE; sd 1,60 až 2,40 m</t>
  </si>
  <si>
    <t>1273,523*1,15</t>
  </si>
  <si>
    <t>67352270R</t>
  </si>
  <si>
    <t>fólie izolační střešní hydroizolační; paropropustná; tloušťka 0,60 mm; plošná hmotnost 145 g/m2; PP, PP textilie; sd 0,02 až 0,03 m</t>
  </si>
  <si>
    <t>765311723R00</t>
  </si>
  <si>
    <t xml:space="preserve">Krytina pálená doplňky drážková i bobrovka, větrací pás okapní 500/10 cm plastový,  </t>
  </si>
  <si>
    <t>Dodávka a montáž větrací mřížky včetně spojovacích prostředků.</t>
  </si>
  <si>
    <t>K06 : 90,88</t>
  </si>
  <si>
    <t>998765101R00</t>
  </si>
  <si>
    <t>Přesun hmot pro krytiny tvrdé v objektech výšky do 6 m</t>
  </si>
  <si>
    <t>766421821R00</t>
  </si>
  <si>
    <t>Demontáž obložení podhledů palubkami</t>
  </si>
  <si>
    <t>800-766</t>
  </si>
  <si>
    <t>(44,8+42,6)/2*2*(0,35+0,85)</t>
  </si>
  <si>
    <t>(18,8+17,4)/2*2*(0,35+1,2)</t>
  </si>
  <si>
    <t>-5,8*(0,35+1,2)</t>
  </si>
  <si>
    <t>-3,4*(0,35+0,85)</t>
  </si>
  <si>
    <t>-(6,4+6,5)*(0,35+0,85)</t>
  </si>
  <si>
    <t>766421822R00</t>
  </si>
  <si>
    <t>Demontáž obložení podhledů podkladových roštů</t>
  </si>
  <si>
    <t>766711001R00</t>
  </si>
  <si>
    <t xml:space="preserve">Montáž otvorových prvků plastových nebo z dřevěných europrofilů oken a balkonových dveří,  </t>
  </si>
  <si>
    <t>(2,4+0,9)*2*13</t>
  </si>
  <si>
    <t>(1,2+0,9)*2*4</t>
  </si>
  <si>
    <t>(1,6+2,1)*2*10</t>
  </si>
  <si>
    <t>766711021RT1</t>
  </si>
  <si>
    <t>Montáž otvorových prvků plastových nebo z dřevěných europrofilů oken, na turbošrouby</t>
  </si>
  <si>
    <t>(3,2+2,45)*2</t>
  </si>
  <si>
    <t>61101</t>
  </si>
  <si>
    <t>Okno plastové s trojsklem trojkřídlé 240/90 cm dle PD, Uw= 0,95 W/m2K (O01)</t>
  </si>
  <si>
    <t>ks</t>
  </si>
  <si>
    <t>61102</t>
  </si>
  <si>
    <t>Okno plastové s trojsklem dvuokřídlé 120/90 cm dle PD, Uw= 0,95 W/m2K (O02)</t>
  </si>
  <si>
    <t>61103</t>
  </si>
  <si>
    <t>Okno plastové s trojsklem jednokřídlé 60/90 cm dle PD, Uw= 0,95 W/m2K (O03)</t>
  </si>
  <si>
    <t>61104</t>
  </si>
  <si>
    <t>Okno plastové s trojsklem čtyřkřídlé 160/210 cm dle PD, Uw= 0,95 W/m2K (O04)</t>
  </si>
  <si>
    <t>61105</t>
  </si>
  <si>
    <t>Stěna se dvěma dvoukřídlovými dveřmi hliníková prosklená do otvoru 320/245 cm, Uw= 1,20 W/m2K (D1)</t>
  </si>
  <si>
    <t>998766103R00</t>
  </si>
  <si>
    <t>Přesun hmot pro konstrukce truhlářské v objektech výšky do 24 m</t>
  </si>
  <si>
    <t>767001</t>
  </si>
  <si>
    <t>Stávající zábradlí balkon. dveří - oprava, očištění, přebroušení, nový nátěr 1x základ, 2x email</t>
  </si>
  <si>
    <t>784450031RA0</t>
  </si>
  <si>
    <t>Malby z malířských směsí disperzní, penetrace jednonásobná, malba dvojnásobná, v barvě</t>
  </si>
  <si>
    <t>SDK : 21,285</t>
  </si>
  <si>
    <t>979990001 R00</t>
  </si>
  <si>
    <t>Poplatek za skládku stavební suti - zdivo, malta</t>
  </si>
  <si>
    <t>26,21965</t>
  </si>
  <si>
    <t>979990162R00</t>
  </si>
  <si>
    <t>Poplatek za skládku za uložení, dřevo+sklo,  , skupina 17 09 04 z Katalogu odpadů</t>
  </si>
  <si>
    <t>78,65895</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</si>
  <si>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</si>
  <si>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</si>
  <si>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</si>
  <si>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</si>
  <si>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</si>
  <si>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</si>
  <si>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979083114R00</t>
  </si>
  <si>
    <t>Vodorovné přemístění suti přes 2000 m do 3000 m</t>
  </si>
  <si>
    <t>800-6</t>
  </si>
  <si>
    <t>včetně naložení na dopravní prostředek a složení,</t>
  </si>
  <si>
    <t>979082111R00</t>
  </si>
  <si>
    <t>Vnitrostaveništní doprava suti a vybouraných hmot do 10 m</t>
  </si>
  <si>
    <t>979082121R00</t>
  </si>
  <si>
    <t>Vnitrostaveništní doprava suti a vybouraných hmot příplatek k ceně za každých dalších 5 m</t>
  </si>
  <si>
    <t>132201210R00</t>
  </si>
  <si>
    <t xml:space="preserve">Hloubení rýh šířky přes 60 do 200 cm do 50 m3, v hornině 3, hloubení strojně </t>
  </si>
  <si>
    <t>50% : ((36,468+0,9*3)*0,9*1,03)/2</t>
  </si>
  <si>
    <t>((48,654+1+0,95+1)*0,9*1,26)/2</t>
  </si>
  <si>
    <t>((7,1+0,65+0,8+0,6)*0,9*1)/2</t>
  </si>
  <si>
    <t>132201219R00</t>
  </si>
  <si>
    <t xml:space="preserve">Hloubení rýh šířky přes 60 do 200 cm příplatek za lepivost, v hornině 3,  </t>
  </si>
  <si>
    <t>132301210R00</t>
  </si>
  <si>
    <t xml:space="preserve">Hloubení rýh šířky přes 60 do 200 cm do 50 m3, v hornině 4, hloubení strojně </t>
  </si>
  <si>
    <t>132301219R00</t>
  </si>
  <si>
    <t xml:space="preserve">Hloubení rýh šířky přes 60 do 200 cm příplatek za lepivost, v hornině 4,  </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</si>
  <si>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</si>
  <si>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</si>
  <si>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</si>
  <si>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pro šachtu : 2*2*1,9</t>
  </si>
  <si>
    <t>120001101R00</t>
  </si>
  <si>
    <t>Ztížené vykopávky v horninách jakékoliv třídy</t>
  </si>
  <si>
    <t>příplatek k cenám vykopávek za ztížení vykopávky v blízkosti podzemního vedení nebo výbušnin v horninách jakékoliv třídy,</t>
  </si>
  <si>
    <t>51,5313+7,6</t>
  </si>
  <si>
    <t>55,6613</t>
  </si>
  <si>
    <t>výkop : 51,5313*2+7,6</t>
  </si>
  <si>
    <t>-53,9579-1,5*1,5*0,15-0,5*0,5*3,14*1,74</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</si>
  <si>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</si>
  <si>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</si>
  <si>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</si>
  <si>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(36,468+0,9*3)*0,9*0,6</t>
  </si>
  <si>
    <t>(48,654+1+0,95+1)*0,9*0,6</t>
  </si>
  <si>
    <t>(7,1+0,65+0,8+0,6)*0,9*0,6</t>
  </si>
  <si>
    <t>51,5313*2+7,6</t>
  </si>
  <si>
    <t>-55,0013</t>
  </si>
  <si>
    <t>892561111R00</t>
  </si>
  <si>
    <t>Zkoušky těsnosti kanalizačního potrubí zkouška těsnosti kanalizačního potrubí vodou  do DN 125 mm</t>
  </si>
  <si>
    <t>827-1</t>
  </si>
  <si>
    <t>vodou nebo vzduchem,</t>
  </si>
  <si>
    <t>35,74</t>
  </si>
  <si>
    <t>892571111R00</t>
  </si>
  <si>
    <t>Zkoušky těsnosti kanalizačního potrubí zkouška těsnosti kanalizačního potrubí vodou  do DN 200 mm</t>
  </si>
  <si>
    <t>18,439+35,251</t>
  </si>
  <si>
    <t>892581111R00</t>
  </si>
  <si>
    <t>Zkoušky těsnosti kanalizačního potrubí zkouška těsnosti kanalizačního potrubí vodou  do DN 300 mm</t>
  </si>
  <si>
    <t>17,865</t>
  </si>
  <si>
    <t>892575111R00</t>
  </si>
  <si>
    <t>Zkoušky těsnosti kanalizačního potrubí zabezpečení konců a zkouška vzduchem kanalizačního potrubí   do DN 200 mm</t>
  </si>
  <si>
    <t>úsek</t>
  </si>
  <si>
    <t>892585111R00</t>
  </si>
  <si>
    <t>Zkoušky těsnosti kanalizačního potrubí zabezpečení konců a zkouška vzduchem kanalizačního potrubí   do DN 300 mm</t>
  </si>
  <si>
    <t>899711122R00</t>
  </si>
  <si>
    <t>Výstražné fólie výstražná fólie pro kanalizaci, šířka 30 cm</t>
  </si>
  <si>
    <t>50% : (36,468+0,9*3)</t>
  </si>
  <si>
    <t>(48,654+1+0,95+1)</t>
  </si>
  <si>
    <t>(7,1+0,65+0,8+0,6)</t>
  </si>
  <si>
    <t>871313121R00</t>
  </si>
  <si>
    <t>Montáž potrubí z trub z plastů těsněných gumovým kroužkem  DN 150 mm</t>
  </si>
  <si>
    <t>v otevřeném výkopu ve sklonu do 20 %,</t>
  </si>
  <si>
    <t>Dn125 : 4,19+0,856*3+0,7+1,1+1,15</t>
  </si>
  <si>
    <t>9,544+0,988+0,935+1,04+0,85+1,2+1,4</t>
  </si>
  <si>
    <t>0,8+7,02+0,635+0,815+0,605+0,2</t>
  </si>
  <si>
    <t/>
  </si>
  <si>
    <t>Dn 150 : 0,5+17,939</t>
  </si>
  <si>
    <t>871353121R00</t>
  </si>
  <si>
    <t>Montáž potrubí z trub z plastů těsněných gumovým kroužkem  DN 200 mm</t>
  </si>
  <si>
    <t>26,186+9,065</t>
  </si>
  <si>
    <t>871373121R00</t>
  </si>
  <si>
    <t>Montáž potrubí z trub z plastů těsněných gumovým kroužkem  DN 300 mm</t>
  </si>
  <si>
    <t>Dn250 : 3,82+1,94</t>
  </si>
  <si>
    <t>12,105</t>
  </si>
  <si>
    <t>877353123R00</t>
  </si>
  <si>
    <t>Montáž tvarovek na potrubí z trub z plastů těsněných gumovým kroužkem jednoosých DN 200 mm</t>
  </si>
  <si>
    <t>v otevřeném výkopu,</t>
  </si>
  <si>
    <t>877363123R00</t>
  </si>
  <si>
    <t>Montáž tvarovek na potrubí z trub z plastů těsněných gumovým kroužkem jednoosých DN 250 mm</t>
  </si>
  <si>
    <t>877353121R00</t>
  </si>
  <si>
    <t>Montáž tvarovek na potrubí z trub z plastů těsněných gumovým kroužkem odbočných DN 200 mm</t>
  </si>
  <si>
    <t>877363121R00</t>
  </si>
  <si>
    <t>Montáž tvarovek na potrubí z trub z plastů těsněných gumovým kroužkem odbočných DN 250 mm</t>
  </si>
  <si>
    <t>286111121RC</t>
  </si>
  <si>
    <t>Trubka kanalizační KGEM SN 8 PVC 125 x 4,7 x 1000 mm</t>
  </si>
  <si>
    <t>286111122RC</t>
  </si>
  <si>
    <t>Trubka kanalizační KGEM SN 8 PVC 125 x 4,7 x 2000 mm</t>
  </si>
  <si>
    <t>286111122R</t>
  </si>
  <si>
    <t>trubka plastová kanalizační PVC; hladká, s hrdlem; Sn 8 kN/m2; D = 160,0 mm; s = 4,70 mm; l = 2000,0 mm</t>
  </si>
  <si>
    <t>286111126R</t>
  </si>
  <si>
    <t>trubka plastová kanalizační PVC; hladká, s hrdlem; Sn 8 kN/m2; D = 200,0 mm; s = 5,90 mm; l = 2000,0 mm</t>
  </si>
  <si>
    <t>286111127R</t>
  </si>
  <si>
    <t>trubka plastová kanalizační PVC; hladká, s hrdlem; Sn 8 kN/m2; D = 200,0 mm; s = 5,90 mm; l = 6000,0 mm</t>
  </si>
  <si>
    <t>286111132R</t>
  </si>
  <si>
    <t>trubka plastová kanalizační PVC; hladká, s hrdlem; Sn 8 kN/m2; D = 250,0 mm; s = 7,30 mm; l = 2000,0 mm</t>
  </si>
  <si>
    <t>286111133R</t>
  </si>
  <si>
    <t>trubka plastová kanalizační PVC; hladká, s hrdlem; Sn 8 kN/m2; D = 250,0 mm; s = 7,30 mm; l = 6000,0 mm</t>
  </si>
  <si>
    <t>28651657.AR</t>
  </si>
  <si>
    <t>koleno PVC; 45,0 °; D = 125,0 mm; s 1 hrdlem</t>
  </si>
  <si>
    <t>28651670.AR</t>
  </si>
  <si>
    <t>koleno PVC; 15,0 °; D = 250,0 mm; s 1 hrdlem</t>
  </si>
  <si>
    <t>28651672.AR</t>
  </si>
  <si>
    <t>koleno PVC; 45,0 °; D = 250,0 mm; s 1 hrdlem</t>
  </si>
  <si>
    <t>28651692.AR</t>
  </si>
  <si>
    <t>redukce excentrická; PVC; d = 160,0 mm; d2 = 125 mm; l = 180 mm; hladká, hrdlová</t>
  </si>
  <si>
    <t>28651693.AR</t>
  </si>
  <si>
    <t>redukce excentrická; PVC; d = 200,0 mm; d2 = 160 mm; l = 213 mm; hladká, hrdlová</t>
  </si>
  <si>
    <t>286516932R</t>
  </si>
  <si>
    <t>redukce excentrická; PVC; d = 250,0 mm; d2 = 125 mm; hladká, hrdlová</t>
  </si>
  <si>
    <t>28651694.AR</t>
  </si>
  <si>
    <t>redukce excentrická; PVC; d = 250,0 mm; d2 = 200 mm; l = 269 mm; hladká, hrdlová</t>
  </si>
  <si>
    <t>28651704.AR</t>
  </si>
  <si>
    <t>odbočka PVC; 45,0 °; d1 = 160 mm; d2 = 125 mm; l = 360 mm; hladká, hrdlovaná; DN 150,0 mm; DN2 125 mm</t>
  </si>
  <si>
    <t>28651707.AR</t>
  </si>
  <si>
    <t>odbočka PVC; 45,0 °; d1 = 200 mm; d2 = 125 mm; l = 400 mm; hladká, hrdlovaná; DN 200,0 mm; DN2 125 mm</t>
  </si>
  <si>
    <t>28651711.AR</t>
  </si>
  <si>
    <t>odbočka PVC; 45,0 °; d1 = 250 mm; d2 = 125 mm; l = 530 mm; hladká, hrdlovaná; DN 250,0 mm; DN2 125 mm</t>
  </si>
  <si>
    <t>28651714.AR</t>
  </si>
  <si>
    <t>odbočka PVC; 45,0 °; d1 = 250 mm; d2 = 250 mm; l = 680 mm; hladká, hrdlovaná; DN 250,0 mm; DN2 250 mm</t>
  </si>
  <si>
    <t>286516922R</t>
  </si>
  <si>
    <t>redukce excentrická; PVC; d = 200,0 mm; d2 = 125 mm; l = 215 mm, hladká, hrdlová</t>
  </si>
  <si>
    <t>894431612RCB</t>
  </si>
  <si>
    <t>Šachty plastové plastové šachty z dílců D 1000 mm, dno sběrné s výkyvnými hrdly, D 250 mm, délka šachtové roury 1,20 m, poklop litina 40 t</t>
  </si>
  <si>
    <t>AP-HSV</t>
  </si>
  <si>
    <t>Plastové dno, šachtová skruž, těsnění, betonový prstenec,konus, litinový poklop.</t>
  </si>
  <si>
    <t>891</t>
  </si>
  <si>
    <t>Napojení potrubí DN 250 na stávající šachtu</t>
  </si>
  <si>
    <t>Zřízení prostupu ve ve stávající šachtě a napojení mového potrubí včetně utěsnění</t>
  </si>
  <si>
    <t>892</t>
  </si>
  <si>
    <t>Napojení potrubí DN 250 do konstrukcí šachet a jímek</t>
  </si>
  <si>
    <t>Provedení napojení potrubí do konstrukcí šachet nebo jímek do připravených vstupních otvorů - těsnění těsnícím kroužkem, pěnou nebo přízí, zakrácení a úprava konce potrubí do potřebného tvaru</t>
  </si>
  <si>
    <t>893</t>
  </si>
  <si>
    <t>Výsek na stávajícím potrubí pro osazení šachty</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</si>
  <si>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</si>
  <si>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</si>
  <si>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</si>
  <si>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</si>
  <si>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721242110RT2</t>
  </si>
  <si>
    <t>Lapač střešních splavenin D 125 mm, s otáč.kul.kloubem na odtoku, s košem , se suchou a nezámr.klapkou,čistícím víčkem a vylam.těs. kroužky pro připoj.potrub.svodů D 75, 90, 100 a 110 mm, včetně dodávky materiálu</t>
  </si>
  <si>
    <t>800-721</t>
  </si>
  <si>
    <t>včetně dodávky materiálu</t>
  </si>
  <si>
    <t>AYKY-J 4Bx50</t>
  </si>
  <si>
    <t>POL3_0</t>
  </si>
  <si>
    <t>2</t>
  </si>
  <si>
    <t>CYKY-J 3Cx2,5</t>
  </si>
  <si>
    <t>CYKY-J 3Cx1,5</t>
  </si>
  <si>
    <t>CYA 4 ŽZ - lanko + 2x připojovací očko</t>
  </si>
  <si>
    <t>Rozvodná krabice do 4 mm2 vč. zapojení, krytí IP 44</t>
  </si>
  <si>
    <t>6</t>
  </si>
  <si>
    <t>Kabelová chránička D63mm (stoupačky, podlaha atd.)</t>
  </si>
  <si>
    <t>Trubka Ohebná D25/18mm</t>
  </si>
  <si>
    <t>Trubka Ohebná D20/14mm</t>
  </si>
  <si>
    <t>Vkládací plastová lišta 100x40 mm s víkem</t>
  </si>
  <si>
    <t>10</t>
  </si>
  <si>
    <t>Vkládací plastová lišta 60x40 mm s víkem</t>
  </si>
  <si>
    <t>11</t>
  </si>
  <si>
    <t>Vkládací plastová lišta 20x20 mm s víkem</t>
  </si>
  <si>
    <t>12</t>
  </si>
  <si>
    <t>Podružný a spojovací materiál (víčka, svorky, šrouby atd.) ve výši cca 1% celkových nákladů</t>
  </si>
  <si>
    <t>sada</t>
  </si>
  <si>
    <t>Demontáž a odpojení SP5 (původní hlavní kabelová skříň), včetně odpojení 3ks kabelů AYKY</t>
  </si>
  <si>
    <t>14</t>
  </si>
  <si>
    <t>SS200 (hlavní kabelová skříň), nožové pojistky 6x 80A, včetně připojení 4ks kabelů AYKY</t>
  </si>
  <si>
    <t>15</t>
  </si>
  <si>
    <t>Úprava a doplnění RT (rozvaděč tělocvičny), úprava krytu, doplnění a připojení vývodů. Výčet, přístrojů připojen níže.</t>
  </si>
  <si>
    <t>Výčet přístrojů RT:</t>
  </si>
  <si>
    <t>Jistič PL7, char B, 1-pólový, Icn=10kA, In=10A - 1 ks</t>
  </si>
  <si>
    <t>16</t>
  </si>
  <si>
    <t>Úprava a doplnění R2 (rozvaděč 1.patro), úprava plechového krytu, doplnění a připojení vývodů. Výčet, přístrojů připojen níže.</t>
  </si>
  <si>
    <t>Výčet přístrojů R2:</t>
  </si>
  <si>
    <t>Jistič PL7, char B, 1-pólový, Icn=10kA, In=10A - 1ks</t>
  </si>
  <si>
    <t>Jistič PL7, char B, 1-pólový, Icn=10kA, In=13A - 4ks</t>
  </si>
  <si>
    <t>17</t>
  </si>
  <si>
    <t>Úprava a doplnění R3 (rozvaděč 2.patro), úprava plechového krytu, doplnění a připojení přívodu a, vývodů. Výčet přístrojů připojen níže.</t>
  </si>
  <si>
    <t>Výčet přístrojů R3:</t>
  </si>
  <si>
    <t>Jistič PL7, char B, 1-pólový, Icn=10kA, In=13A - 6ks</t>
  </si>
  <si>
    <t>18</t>
  </si>
  <si>
    <t>Úprava a doplnění R4 (rozvaděč 3.patro), úprava plechového krytu, doplnění a připojení přívodu a, vývodů. Výčet přístrojů připojen níže.</t>
  </si>
  <si>
    <t>Výčet přístrojů R4:</t>
  </si>
  <si>
    <t>19</t>
  </si>
  <si>
    <t>Zednická výpomoc při budouvání kabelových tras, stoupacích tras, ukládání kabelů, opětovné zazdění,, začištění a vymalování.</t>
  </si>
  <si>
    <t>20</t>
  </si>
  <si>
    <t>Ekologická likvidace nebezpečných odpadů, vzniklých při stavbě</t>
  </si>
  <si>
    <t>komplet</t>
  </si>
  <si>
    <t>21</t>
  </si>
  <si>
    <t>Kontrolní měření silnoproudých okruhů</t>
  </si>
  <si>
    <t>22</t>
  </si>
  <si>
    <t>Výchozí revize elektroinstalace</t>
  </si>
  <si>
    <t>23</t>
  </si>
  <si>
    <t>Hodinová zúčtovací sazba pro montážní práce v případě změny požadavků investora</t>
  </si>
  <si>
    <t>25</t>
  </si>
  <si>
    <t>Zemní svorka (SR2 / SR3)</t>
  </si>
  <si>
    <t>POL1_9</t>
  </si>
  <si>
    <t>26</t>
  </si>
  <si>
    <t>Podpěra vedení na ploché střechy PV21d</t>
  </si>
  <si>
    <t>R-položka</t>
  </si>
  <si>
    <t>POL12_0</t>
  </si>
  <si>
    <t>Zemnící pásek FeZn 30/4mm, uložený v základech objektu</t>
  </si>
  <si>
    <t>Zemnící drát FeZn O10mm uložený v základech objektu, ve stěnách a podlahách atd.</t>
  </si>
  <si>
    <t>Jímací a svodové vedení AlMgSi O8 mm</t>
  </si>
  <si>
    <t>Pomocný jímač PJ - AlMgSi O8 mm, výška 0,6m</t>
  </si>
  <si>
    <t>Jímací tyč JT - AlMgSi O8 mm, výška 1,5m</t>
  </si>
  <si>
    <t>24</t>
  </si>
  <si>
    <t>Hromosvodová svorka (SS, SP1, SO, SK, ST atd.)</t>
  </si>
  <si>
    <t>Podpěra vedení na šikmé střechy PV22a</t>
  </si>
  <si>
    <t>27</t>
  </si>
  <si>
    <t>Podpěra vedení na stěny PV1s</t>
  </si>
  <si>
    <t>28</t>
  </si>
  <si>
    <t>Nehořlavá tuhá trubka O32/28mm pro skryté svody ve fasádě</t>
  </si>
  <si>
    <t>29</t>
  </si>
  <si>
    <t>Svorka zkušební UP v nástěnné krabici</t>
  </si>
  <si>
    <t>30</t>
  </si>
  <si>
    <t>Antikorozní ochrana spojů vedení v zemi</t>
  </si>
  <si>
    <t>31</t>
  </si>
  <si>
    <t>Antikorozní a mechanická ochrana vývodů uzemnění</t>
  </si>
  <si>
    <t>32</t>
  </si>
  <si>
    <t>34</t>
  </si>
  <si>
    <t>35</t>
  </si>
  <si>
    <t>Výchozí revize elektroinstalace a hromosvodu</t>
  </si>
  <si>
    <t>36</t>
  </si>
  <si>
    <t>33</t>
  </si>
  <si>
    <t>kolem objektu pro zateplení : (12,4+31,9+23,7+25,3+3+15,9+9,4+4,175)*0,8*0,8</t>
  </si>
  <si>
    <t>pod okap chodník : (12,4+31,9+23,7+25,3+3+15,9+9,4+4,175)*0,7*0,6</t>
  </si>
  <si>
    <t>80,496</t>
  </si>
  <si>
    <t>zpět zásyp : -52,8255-4,999</t>
  </si>
  <si>
    <t>kolem objektu pro zateplení : (12,4+31,9+23,7+25,3+3+15,9+9,4+4,175)*0,8</t>
  </si>
  <si>
    <t>zpět zásyp : 52,8255+4,999</t>
  </si>
  <si>
    <t>kolem obrubníků : (12,8+31,1+24,5+25,3+3+15,1+9,4+3,775)*0,2*0,2</t>
  </si>
  <si>
    <t>(12,4+7,18)*1</t>
  </si>
  <si>
    <t>113202111R00</t>
  </si>
  <si>
    <t>Vytrhání obrub z krajníků nebo obrubníků stojatých</t>
  </si>
  <si>
    <t>s vybouráním lože, s přemístěním hmot na skládku na vzdálenost do 3 m nebo naložením na dopravní prostředek</t>
  </si>
  <si>
    <t>u parkoviště pro překop : 0,5</t>
  </si>
  <si>
    <t>311271177RT4</t>
  </si>
  <si>
    <t>Zdivo nosné z tvárnic porobetonových hladkých tloušťky 300 mm, charakteristická pevnost v tlaku fk = 1,50 MPa, součinitel prostupu tepla U=0,33 W/m2.K</t>
  </si>
  <si>
    <t>atiky : (4,7+7,7+9,4+4,475+5,9+4,1+4,6)*0,25</t>
  </si>
  <si>
    <t>19,2*2*0,25</t>
  </si>
  <si>
    <t>311271181R00</t>
  </si>
  <si>
    <t>Zdivo nosné z tvárnic porobetonových pero-drážka tloušťky 375 mm, charakteristická pevnost v tlaku fk = 1,25 MPa, součinitel prostupu tepla U=0,213 W/m2.K</t>
  </si>
  <si>
    <t>zazdívka oken : 5,0*1,6*5</t>
  </si>
  <si>
    <t>věnec atik : (19,2*2+4,7+7,7+9,4+4,055+5,8+4,05+4,65)*0,3*0,25</t>
  </si>
  <si>
    <t>věnec atik : (19,2*2+4,7+7,7+9,4+4,055+5,8+4,05+4,65)*(0,25+0,2)</t>
  </si>
  <si>
    <t>věnec atik : (19,2*2+4,7+7,7+9,4+4,055+5,8+4,05+4,65)*3,5*0,001</t>
  </si>
  <si>
    <t>podkl okap chodník : (12,4+7,18)*1</t>
  </si>
  <si>
    <t>(24,52+23,7+25,3+15,1+9,4+3,775)*0,65</t>
  </si>
  <si>
    <t>okapový chodník : (24,52+23,7+25,3+15,1+9,4+3,775)*0,4</t>
  </si>
  <si>
    <t>1,2*1</t>
  </si>
  <si>
    <t>41,918*1,05</t>
  </si>
  <si>
    <t>5,0*1,6*9</t>
  </si>
  <si>
    <t>5,0*1,3</t>
  </si>
  <si>
    <t>0,9*1,2*13</t>
  </si>
  <si>
    <t>0,9*1,8*2</t>
  </si>
  <si>
    <t>0,9*1,5*8</t>
  </si>
  <si>
    <t>0,6*1,5*2</t>
  </si>
  <si>
    <t>2,4*2,1*2</t>
  </si>
  <si>
    <t>2,0*2,2</t>
  </si>
  <si>
    <t>(1,6*2+5,0)*9</t>
  </si>
  <si>
    <t>(1,3*2+5,0)*1</t>
  </si>
  <si>
    <t>(1,2*2+0,9)*13</t>
  </si>
  <si>
    <t>(1,8*2+0,9)*2</t>
  </si>
  <si>
    <t>(1,5*2+0,9)*8</t>
  </si>
  <si>
    <t>(1,5*2+0,6)*2</t>
  </si>
  <si>
    <t>(2,1*2+2,4)*2</t>
  </si>
  <si>
    <t>(2,2*2+2,0)*1</t>
  </si>
  <si>
    <t>5,3*1,9*9</t>
  </si>
  <si>
    <t>5,3*1,6*1</t>
  </si>
  <si>
    <t>-5,0*1,6*9</t>
  </si>
  <si>
    <t>-5,0*1,3*1</t>
  </si>
  <si>
    <t>(1,6*2+5,0)*0,2*9</t>
  </si>
  <si>
    <t>(1,3*2+5,0)*0,2*1</t>
  </si>
  <si>
    <t>1,2*1,5*13</t>
  </si>
  <si>
    <t>-0,9*1,2*13</t>
  </si>
  <si>
    <t>(1,2*2+0,9)*0,2*13</t>
  </si>
  <si>
    <t>1,2*2,1*2</t>
  </si>
  <si>
    <t>-0,9*1,8*2</t>
  </si>
  <si>
    <t>(1,8*2+0,9)*0,2*2</t>
  </si>
  <si>
    <t>1,2*1,8*8</t>
  </si>
  <si>
    <t>-0,9*1,5*8</t>
  </si>
  <si>
    <t>(1,5*2+0,9)*0,2*8</t>
  </si>
  <si>
    <t>-0,6*1,5*2</t>
  </si>
  <si>
    <t>(1,5*2+0,6)*0,2*2</t>
  </si>
  <si>
    <t>2,7*2,4*2</t>
  </si>
  <si>
    <t>-2,4*2,1*2</t>
  </si>
  <si>
    <t>(2,1*2+2,4)*0,2*2</t>
  </si>
  <si>
    <t>2,3*2,35</t>
  </si>
  <si>
    <t>-2,0*2,2</t>
  </si>
  <si>
    <t>(2,2*2+2,0)*0,2</t>
  </si>
  <si>
    <t>612474611RT3</t>
  </si>
  <si>
    <t>Omítka vnitřní stěn ze suché směsi třívrstvá, vápenocementové jádro, vápenný štuk, na pórobeton, ruční zpracování</t>
  </si>
  <si>
    <t>kompletní souvrství</t>
  </si>
  <si>
    <t>zazděná okna : 5,0*1,6*5</t>
  </si>
  <si>
    <t>601015187RT7</t>
  </si>
  <si>
    <t xml:space="preserve">Omítka stropů a podhledů z hotových směsí vrchní tenkovrstvá, silikonová, zatíraná, tloušťka vrstvy 2 mm,  </t>
  </si>
  <si>
    <t>Včetně pomocného lešení.</t>
  </si>
  <si>
    <t>0,6*(0,15+0,2)/2</t>
  </si>
  <si>
    <t>(4,1+4,0)*0,15</t>
  </si>
  <si>
    <t>4,1*0,6</t>
  </si>
  <si>
    <t>(4,6+4,0)/2*0,6</t>
  </si>
  <si>
    <t>601015191R00</t>
  </si>
  <si>
    <t>Omítka stropů a podhledů z hotových směsí Doplňkové práce pro omítky stropů z hotových směsí podkladní nátěr stropů pod tenkovrstvé omítky</t>
  </si>
  <si>
    <t>5,0*1,3*1</t>
  </si>
  <si>
    <t>1,65*2,5*4</t>
  </si>
  <si>
    <t>(5,6+12,4+30,54+23,94+39,84+3,0+9,4+4,175)*0,3</t>
  </si>
  <si>
    <t>-2,2*0,3</t>
  </si>
  <si>
    <t>prodloužení pod terén : (5,6+12,4+30,54+23,94+39,84+3,0+9,4+4,175-2,2)*0,8</t>
  </si>
  <si>
    <t>nad střechu - spodní část : (4,8+4,3+24,83+4,7+5,02)*0,55</t>
  </si>
  <si>
    <t>622319431RT1</t>
  </si>
  <si>
    <t>Zateplení fasády  , prodyšným polystyrénem s grafitem, tloušťky 80 mm, kontaktní nátěr a silikonová omítka, hlazená, zrnitost 2 mm</t>
  </si>
  <si>
    <t>zateplení 6B markýzy nad vstupem : (3,9+4,4)*(0,75+0,25)+0,75*0,25</t>
  </si>
  <si>
    <t>622391001R00</t>
  </si>
  <si>
    <t>Bez dodávky materiálu.</t>
  </si>
  <si>
    <t>pohled jižní : 30,54*7,63</t>
  </si>
  <si>
    <t>0,3*0,72*2</t>
  </si>
  <si>
    <t>(5,9+4,1+4,6)*4,65</t>
  </si>
  <si>
    <t>-1,65*2,5*4</t>
  </si>
  <si>
    <t>-5,0*1,6*5</t>
  </si>
  <si>
    <t>pohled západní : 19,19*8,35</t>
  </si>
  <si>
    <t>-4,67*(4,1+4,0)/2</t>
  </si>
  <si>
    <t>pohled severní : 30,54*7,63</t>
  </si>
  <si>
    <t>-5,24*4,0</t>
  </si>
  <si>
    <t>-25,3*3,84</t>
  </si>
  <si>
    <t>4,055*3,87</t>
  </si>
  <si>
    <t>9,4*4,15</t>
  </si>
  <si>
    <t>0,3*0,15</t>
  </si>
  <si>
    <t>14,54*3,64</t>
  </si>
  <si>
    <t>0,42*0,51*2</t>
  </si>
  <si>
    <t>3,0*4,15</t>
  </si>
  <si>
    <t>25,3*3,4</t>
  </si>
  <si>
    <t>0,42*0,7</t>
  </si>
  <si>
    <t>4,84*4,1</t>
  </si>
  <si>
    <t>-5,0*1,6*4</t>
  </si>
  <si>
    <t>-5,0*1,3</t>
  </si>
  <si>
    <t>pohled východní : 19,19*8,35</t>
  </si>
  <si>
    <t>zateplení xps nad střechou : -24,0075</t>
  </si>
  <si>
    <t>(2,2*2+2,0)*0,2*1</t>
  </si>
  <si>
    <t>(2,5*2+1,65)*0,42*4</t>
  </si>
  <si>
    <t>5,0*0,2*10</t>
  </si>
  <si>
    <t>0,9*0,2*23</t>
  </si>
  <si>
    <t>0,6*0,2*2</t>
  </si>
  <si>
    <t>2,4*0,2*2</t>
  </si>
  <si>
    <t>K06 : 41,5</t>
  </si>
  <si>
    <t>6,36+38,0085+833,23975+49,432</t>
  </si>
  <si>
    <t>15,34</t>
  </si>
  <si>
    <t>xps pod terén : (5,6+12,4+30,54+23,94+39,84+3,0+9,4+4,175-2,2)*0,8</t>
  </si>
  <si>
    <t>5,0*0,4*10</t>
  </si>
  <si>
    <t>0,9*0,4*23</t>
  </si>
  <si>
    <t>0,6*0,4*2</t>
  </si>
  <si>
    <t>2,4*0,4*2</t>
  </si>
  <si>
    <t>atiky : (4,7+7,7+9,4+4,475+5,9+4,1+4,6)*0,3</t>
  </si>
  <si>
    <t>19,2*2*0,3</t>
  </si>
  <si>
    <t>5,0*10</t>
  </si>
  <si>
    <t>0,9*23</t>
  </si>
  <si>
    <t>89001A</t>
  </si>
  <si>
    <t>Úprava stávajících lapačů splavenin - posunutí, napojení</t>
  </si>
  <si>
    <t>Posunutí lapačů splavenin z důvodu provedení nových okapových svodů: položka obsahuje odkopání do potřebné hloubky, demontáž lapačů, úprava konce potrubí vč. dodávky potřebných tvarovek a kolen pro změnu pozice, očištění lapačů a jejich opětovné osazení vč. zpětného zásypu zeminou</t>
  </si>
  <si>
    <t>pro okap chodník : 12,8+31,1+24,5+25,3+3+15,1+9,4+3,775+1*2</t>
  </si>
  <si>
    <t>941941041R00</t>
  </si>
  <si>
    <t>Montáž lešení lehkého pracovního řadového s podlahami šířky od 1,00 do 1,20 m, výšky do 10 m</t>
  </si>
  <si>
    <t>tělocvična okna zevnitř : 29,5*5,7*2</t>
  </si>
  <si>
    <t>fasáda : 33,63*7,9*2</t>
  </si>
  <si>
    <t>21,95*8,65*2</t>
  </si>
  <si>
    <t>-25,3*4,14</t>
  </si>
  <si>
    <t>-(5,0+4,55)*4,2</t>
  </si>
  <si>
    <t>941941291R00</t>
  </si>
  <si>
    <t>Montáž lešení lehkého pracovního řadového s podlahami příplatek za každý další i započatý měsíc použití lešení  šířky od 1,00 do 1,20 m a výšky do 10 m</t>
  </si>
  <si>
    <t>1102,537*2</t>
  </si>
  <si>
    <t>941941841R00</t>
  </si>
  <si>
    <t>Demontáž lešení lehkého řadového s podlahami šířky přes 1 do 1,2 m, výšky do 10 m</t>
  </si>
  <si>
    <t>941955003R00</t>
  </si>
  <si>
    <t>Lešení lehké pracovní pomocné pomocné, o výšce lešeňové podlahy přes 1,9 do 2,5 m</t>
  </si>
  <si>
    <t>fasády : (4,175+9,4+14,3+3,0+25,3+4,7)*1,2</t>
  </si>
  <si>
    <t>(5,9+4,1+4,6)*1,2</t>
  </si>
  <si>
    <t>38,0*10,0</t>
  </si>
  <si>
    <t>h</t>
  </si>
  <si>
    <t>stávající bet okap chodník : (12,4+30,3+23,7+25,3+3+14,3+9,4+4,175)*0,5*0,1</t>
  </si>
  <si>
    <t>968072247R00</t>
  </si>
  <si>
    <t>Vybourání a vyjmutí kovových rámů a rolet rámů, včetně pomocného lešení o výšce podlahy do 1900 mm a pro zatížení do 1,5 kPa  (150 kg/m2) okenních jednoduchých, plochy přes 4 m2</t>
  </si>
  <si>
    <t>8,0*1,6*14</t>
  </si>
  <si>
    <t>5,0*15</t>
  </si>
  <si>
    <t>96001</t>
  </si>
  <si>
    <t>Dmtž markýzy nad zadním vstupem</t>
  </si>
  <si>
    <t>Odsttranění markýzy vč. pomocných a kotvících prvků</t>
  </si>
  <si>
    <t>96002</t>
  </si>
  <si>
    <t>Odstranění stávající stříšky na betonové markýze</t>
  </si>
  <si>
    <t>Odstranění stávající stříšky vč. vázané dřevěné konstrukce na betonové markýze nad vstupem</t>
  </si>
  <si>
    <t>izolace soklu : (12,4+30,3+23,7+25,3+3+14,3+9,4+4,175)*0,45</t>
  </si>
  <si>
    <t>izolace soklu : (12,4+30,3+23,7+25,3+3+14,3+9,4+4,175)*1</t>
  </si>
  <si>
    <t>izolace soklu : 12,4+30,3+23,7+25,3+3+14,3+9,4+4,175-2,1</t>
  </si>
  <si>
    <t>711191272RT1</t>
  </si>
  <si>
    <t>Provedení izolace proti zemní vlhkosti ostatní svislé uložení, ochranná textilie, bez dodávky materiálu</t>
  </si>
  <si>
    <t>693650454R</t>
  </si>
  <si>
    <t>geotextilie PP; funkce separační,filtrační; plošná hmotnost 200 g/m2</t>
  </si>
  <si>
    <t>122,575*1,2</t>
  </si>
  <si>
    <t>712373111RU3</t>
  </si>
  <si>
    <t>Povlakové krytiny střech do 10° termoplasty kotvené do betonu, 6 kotev/m2, pro tl. izolace do 250 mm, včetně dodávky fólie, tloušťky 1,5 mm</t>
  </si>
  <si>
    <t>30,54*19,19*1,05</t>
  </si>
  <si>
    <t>25,3*4,7*1,05</t>
  </si>
  <si>
    <t>5,9*6,04*1,05</t>
  </si>
  <si>
    <t>2,975*(6,04+3,14)/2*1,05</t>
  </si>
  <si>
    <t>4,6*3,14*1,05</t>
  </si>
  <si>
    <t>9,3*9,4*1,05</t>
  </si>
  <si>
    <t>5,0*7,7*1,05</t>
  </si>
  <si>
    <t>712871801RZ4</t>
  </si>
  <si>
    <t>Samostatné vytažení izolačního povlaku termoplasty 1 vrstva, včetně dodávky fólie, tloušťky 1,5 mm, Fólie hydroizolační polymerní pro střechy</t>
  </si>
  <si>
    <t>na konstrukce převyšující úroveň střechy,</t>
  </si>
  <si>
    <t>vytažení na atiku : 19,24*(0,75+0,55)*2</t>
  </si>
  <si>
    <t>4,7*(0,6+0,55)*2</t>
  </si>
  <si>
    <t>7,7*(0,55+0,55)</t>
  </si>
  <si>
    <t>(9,4+4,055)*(0,55+0,55)</t>
  </si>
  <si>
    <t>(5,85+4,1+4,75)*(0,65+0,55)</t>
  </si>
  <si>
    <t>vytažení na stěny : (4,4+4,78)*0,5</t>
  </si>
  <si>
    <t>(24,83+5,02)*0,5</t>
  </si>
  <si>
    <t>712378007R00</t>
  </si>
  <si>
    <t>Povlakové krytiny střech do 10° termoplasty Doplňkové konstrukce k povlakovým krytinám z fólií rohová lišta vnitřní, RŠ 100 mm, z pozinkovaného plechu s povrchovou úpravou PVC, Lišta</t>
  </si>
  <si>
    <t xml:space="preserve">  včetně dodávek výrobků</t>
  </si>
  <si>
    <t>Úprava délky a připevnění rohové lišty natloukacími hmoždinkami včetně dodávky lišty.</t>
  </si>
  <si>
    <t>K08 : 41,4</t>
  </si>
  <si>
    <t>712378006R00</t>
  </si>
  <si>
    <t>Povlakové krytiny střech do 10° termoplasty Doplňkové konstrukce k povlakovým krytinám z fólií rohová lišta vnější, RŠ 100 mm, z pozinkovaného plechu s povrchovou úpravou PVC, Lišta</t>
  </si>
  <si>
    <t>K09 : 41,4</t>
  </si>
  <si>
    <t>712378003RC1</t>
  </si>
  <si>
    <t>Povlaková krytina střech do 10°, fólie, atiková okapnice  rš 361 + 391  mm</t>
  </si>
  <si>
    <t>Úprava délky a připevnění okapnice natloukacími hmoždinkami včetně dodávky okapnice.</t>
  </si>
  <si>
    <t>K10 : 38,5</t>
  </si>
  <si>
    <t>712378003RC2</t>
  </si>
  <si>
    <t>Povlaková krytina střech do 10°, fólie, atiková okapnice  rš 365 + 372  mm</t>
  </si>
  <si>
    <t>K13 : 78,8</t>
  </si>
  <si>
    <t>712378101RT3</t>
  </si>
  <si>
    <t>Povlakové krytiny střech do 10° termoplasty Doplňkové konstrukce k povlakovým krytinám z fólií odvětrání kanalizace, průměr 110 mm, s manžetou z fólie z měkčeného PVC</t>
  </si>
  <si>
    <t>712391171RZ7</t>
  </si>
  <si>
    <t>Textílie na střechách do 10° podkladní, včetně dodávky netkané sklovláknité textílie plošné hmotnosti 120 g/m2</t>
  </si>
  <si>
    <t>vytažení svisle : 106,9065</t>
  </si>
  <si>
    <t>712001</t>
  </si>
  <si>
    <t>Prodloužení větracích komínků - odvětrání střešního pláště</t>
  </si>
  <si>
    <t>Nastavení větracích komínků plechovým nástavcem o 30 cm výšky z důvodu zvýšení střešního pláště</t>
  </si>
  <si>
    <t>712002</t>
  </si>
  <si>
    <t>Prodloužení větracích hlavic vzduchotehniky - výškové nastavení</t>
  </si>
  <si>
    <t>Demontáž, úprava a prodloužení vzduchotechnického potrubí větracích hlavic o 30 cm</t>
  </si>
  <si>
    <t>712600831R00</t>
  </si>
  <si>
    <t xml:space="preserve">Odstranění povlakové krytiny a mechu na střechách šikmých nad 30° povlakové krytiny jednovrstvé,  </t>
  </si>
  <si>
    <t>19,22*2,35*2</t>
  </si>
  <si>
    <t>2,35*0,27*4</t>
  </si>
  <si>
    <t>712311101RZ2</t>
  </si>
  <si>
    <t>Povlakové krytiny střech do 10° za studena nátěrem 2 x, penetračním nebo asfaltovým lakem, včetně dodávky materiálu, Hmota nátěrová asfaltová; typ: lak, penetrace; funkce: zpevnění povrchu, adhezní můstek; vrstva: podkladní; exteriér; podklad: beton, keramika; bar...</t>
  </si>
  <si>
    <t>žb markýza nad vstupem : (4,1+4,5)*(0,7+0,15)</t>
  </si>
  <si>
    <t>712811102RZ1</t>
  </si>
  <si>
    <t>Samostatné vytažení izolačního povlaku za studena nátěrem 1 x, asfaltovým lakem, včetně dodávky materiálu, Hmota nátěrová</t>
  </si>
  <si>
    <t>712841559RZ1</t>
  </si>
  <si>
    <t>Samostatné vytažení izol. povlaku pásy přitavením v celé ploše, 1 vrstva, včetně dodávky pásu izolačního z oxidovaného asfaltu natavitelného; nosná vložka skelná rohož</t>
  </si>
  <si>
    <t>vytažení na atiku : 19,24*(0,75+0,4)*2</t>
  </si>
  <si>
    <t>4,7*(0,6+0,4)*2</t>
  </si>
  <si>
    <t>7,7*(0,55+0,35)</t>
  </si>
  <si>
    <t>(9,4+4,055)*(0,55+0,35)</t>
  </si>
  <si>
    <t>(5,85+4,1+4,75)*(0,65+0,35)</t>
  </si>
  <si>
    <t>712351111RT2</t>
  </si>
  <si>
    <t>Povlakové krytiny střech do 10° samolepicími pásy 1 vrstva, včetně dodávky samolepicího asfaltového pásu</t>
  </si>
  <si>
    <t>998712102R00</t>
  </si>
  <si>
    <t>Přesun hmot pro povlakové krytiny v objektech výšky přes 6 do 12 m</t>
  </si>
  <si>
    <t>713131142T00</t>
  </si>
  <si>
    <t>Montáž tepelné izolace stěn, na tmel a hmoždinky, 4 ks/m2, cihla plná, (vč. lepícího tmele)</t>
  </si>
  <si>
    <t>zateplení atik - vnitřní strana+hlava : 19,24*(0,75+0,4)*2</t>
  </si>
  <si>
    <t>713141123R00</t>
  </si>
  <si>
    <t>Montáž tepelné izolace plochých střech lepené bodově na tmel, jednovrstvé</t>
  </si>
  <si>
    <t>ŽB markýza nad vstupem : (4,1+4,5)*0,7</t>
  </si>
  <si>
    <t>přířezy xps u okapu : 29,7*0,16*2+(25,0+13,7)*0,16</t>
  </si>
  <si>
    <t>713141326R00</t>
  </si>
  <si>
    <t>Montáž tepelné izolace plochých střech dvouvrstvé, tloušťky do 250 mm na kotvy</t>
  </si>
  <si>
    <t>30,54*19,19</t>
  </si>
  <si>
    <t>25,3*4,7</t>
  </si>
  <si>
    <t>5,9*6,04</t>
  </si>
  <si>
    <t>2,975*(6,04+3,14)/2</t>
  </si>
  <si>
    <t>4,6*3,14</t>
  </si>
  <si>
    <t>9,3*9,4</t>
  </si>
  <si>
    <t>5,0*7,7</t>
  </si>
  <si>
    <t>28375972R</t>
  </si>
  <si>
    <t>deska spádová, klín EPS 150; pěnový polystyren; součinitel tepelné vodivosti 0,035 W/mK</t>
  </si>
  <si>
    <t>6,02*0,08*1,05</t>
  </si>
  <si>
    <t>28375704R</t>
  </si>
  <si>
    <t>deska izolační stabilizovaná; pěnový polystyren; rovná hrana; součinitel tepelné vodivosti 0,037 W/mK; obj. hmotnost 20,00 kg/m3</t>
  </si>
  <si>
    <t>894,62785*0,12*2*1,05</t>
  </si>
  <si>
    <t>283754904R</t>
  </si>
  <si>
    <t>deska izolační tepelně izol.; extrudovaný polystyren; povrch hladký; polodrážka; tl. 80,0 mm; součinitel tepelné vodivosti 0,035 W/mK; R = 2,286 m2K/W; obj. hmotnost 30,00 kg/m3</t>
  </si>
  <si>
    <t>87,3915*1,05</t>
  </si>
  <si>
    <t>28375467R</t>
  </si>
  <si>
    <t>deska izolační tepelně izol.; extrudovaný polystyren; povrch strukturovaný; rovná hrana; tl. 160,0 mm; součinitel tepelné vodivosti 0,038 W/mK; R = 3,810 m2K/W; obj. hmotnost 35,00 kg/m3</t>
  </si>
  <si>
    <t>15,696*1,05</t>
  </si>
  <si>
    <t>31173250R</t>
  </si>
  <si>
    <t>hmoždinka talířová, zatloukací; použití: kotvení v betonu a plném stav.materiálu, pro upevnění desek teplelné izolace; mat. polyetylenové pouzdro, polyamidový trn vyztužený skelnými vlákny; způsob kotvení kotva do betonu, kotva izol.desek; rozměr 60 x 135 mm; kotevní hloubka 35 mm</t>
  </si>
  <si>
    <t>998713102R00</t>
  </si>
  <si>
    <t>Přesun hmot pro izolace tepelné v objektech výšky do 12 m</t>
  </si>
  <si>
    <t>762131811R00</t>
  </si>
  <si>
    <t>Demontáž bednění svislých a nadstřešních stěn z hrubých prken, latí a tyčoviny</t>
  </si>
  <si>
    <t>762332140R00</t>
  </si>
  <si>
    <t>Vázané konstrukce krovů montáž  střech pultových, sedlových, valbových, stanových čtvercového nebo obdélníkového půdorysu z řeziva, průřezové plochy přes 288 do 450 cm2</t>
  </si>
  <si>
    <t>kraje střechy u okapu : 29,7*2</t>
  </si>
  <si>
    <t>25,0+13,7</t>
  </si>
  <si>
    <t>98,1*0,08*0,16</t>
  </si>
  <si>
    <t>39,24*0,025</t>
  </si>
  <si>
    <t>762341630R00</t>
  </si>
  <si>
    <t xml:space="preserve">Montáž bednění okapových říms, krajnic, závětrných prken, a žaluzií ve spádu nebo rovnoběžně s okapem z desek tvrdých tloušťky do 8 mm,  </t>
  </si>
  <si>
    <t>kraje střechy u okapu : 29,7*0,4*2</t>
  </si>
  <si>
    <t>(25,0+13,7)*0,4</t>
  </si>
  <si>
    <t>762441113RT2</t>
  </si>
  <si>
    <t>Obložení atiky s dodávkou dřevoštěpkových desek, tloušťky 18 mm, 1 vrstva, upevnění hmoždinkami a šrouby</t>
  </si>
  <si>
    <t>atiky : (4,7+7,7+9,4+4,475+5,9+4,1+4,6)*0,42</t>
  </si>
  <si>
    <t>atiky : 19,2*2*0,55</t>
  </si>
  <si>
    <t>762495000R00</t>
  </si>
  <si>
    <t>Spojovací a ochranné prostředky hřebíky, vruty</t>
  </si>
  <si>
    <t>766411822R00</t>
  </si>
  <si>
    <t>Demontáž obložení stěn podkladových roštů</t>
  </si>
  <si>
    <t>štíty - bednění : 192,4*0,07*0,07</t>
  </si>
  <si>
    <t>štíty - bednění : 101,972*0,01</t>
  </si>
  <si>
    <t>762131124R00</t>
  </si>
  <si>
    <t>Bednění stěn montáž  z prken hrubých do 32 mm, na sraz</t>
  </si>
  <si>
    <t>štíty pod oplechování : 19,24*2,65*2</t>
  </si>
  <si>
    <t>762112110R00</t>
  </si>
  <si>
    <t>Konstrukce stěn a příček na hladko montáž  z hraněného a polohraněného řeziva, průřezové plochy do 120 cm2</t>
  </si>
  <si>
    <t>štíty - rošt pro bednění : 19,24*5*2</t>
  </si>
  <si>
    <t>98,1*0,08*0,16*1,1</t>
  </si>
  <si>
    <t>štíty - bednění : 192,4*0,07*0,07*1,1</t>
  </si>
  <si>
    <t>60725101R</t>
  </si>
  <si>
    <t>Deska z plochých třísek (OSB) typ: 3; konstrukce: nosná, nenosná; třída použití: 1, 2; tl. = 10,0 mm; povrch: nebroušený; hrana: rovná; E 1; RtF: D; - s2, d0</t>
  </si>
  <si>
    <t>štíty - bednění : 101,972*1,1</t>
  </si>
  <si>
    <t>607250361R</t>
  </si>
  <si>
    <t>deska dřevoštěpková třívrstvá pro prostředí vlhké; strana nebroušená; hrana rovná; tl = 25,0 mm</t>
  </si>
  <si>
    <t>Kraje střechy u okapu : 39,24*1,1</t>
  </si>
  <si>
    <t>762001</t>
  </si>
  <si>
    <t>D+M hliníková konzole pro montáž podkl. roštu</t>
  </si>
  <si>
    <t>998762102R00</t>
  </si>
  <si>
    <t>Přesun hmot pro konstrukce tesařské v objektech výšky do 12 m</t>
  </si>
  <si>
    <t>764001B</t>
  </si>
  <si>
    <t>D+M Záchytný lanový systém - 44,7m + 17 ks kotev</t>
  </si>
  <si>
    <t>zhotovení záchytného lanového systému s délkou ocelového lana 44,7 metrů a počtem kotev 17  kusů</t>
  </si>
  <si>
    <t>764816412RC1</t>
  </si>
  <si>
    <t>Okapnice z lakovaného Pz plechu, rš 60 mm, ukončení střešní fólie</t>
  </si>
  <si>
    <t>K07 : 41,5</t>
  </si>
  <si>
    <t>764812710R00</t>
  </si>
  <si>
    <t xml:space="preserve">Oplechování  říms, z lakovaného pozinkovaného plechu, rš 800 mm, dodávka a montáž </t>
  </si>
  <si>
    <t>deska nad vstupem : 4,1+4,5</t>
  </si>
  <si>
    <t>764812220R00</t>
  </si>
  <si>
    <t xml:space="preserve">Oplechování  okapů střech z tvrdé krytiny, z lakovaného pozinkovaného plechu, rš 330 mm, dodávka a montáž </t>
  </si>
  <si>
    <t>K05 : 75</t>
  </si>
  <si>
    <t>K16 : 8,6</t>
  </si>
  <si>
    <t>K15 : 23,5</t>
  </si>
  <si>
    <t>764813330R00</t>
  </si>
  <si>
    <t>Lemování na plochých střechách včetně rohů, spojů, lišt a dilatací, z lakovaného pozinkovaného plechu, rš 330 mm, dodávka a montáž</t>
  </si>
  <si>
    <t>K17 : 9,2</t>
  </si>
  <si>
    <t>K03 : 38,3</t>
  </si>
  <si>
    <t>764819214R00</t>
  </si>
  <si>
    <t>Odpadní trouby kruhové, průměr 150 mm, z lakovaného pozinkovaného plechu,  , dodávka a montáž</t>
  </si>
  <si>
    <t>K04 : 16,1</t>
  </si>
  <si>
    <t>764815212R00</t>
  </si>
  <si>
    <t>Žlaby podokapní půlkruhové, z lakovaného pozinkovaného plechu, rš 330 mm, dodávka a montáž</t>
  </si>
  <si>
    <t>K14 : 58,9</t>
  </si>
  <si>
    <t>76481002</t>
  </si>
  <si>
    <t>Větrací profil perforovaný pro ukončení mansardové střechy rš 265</t>
  </si>
  <si>
    <t>38,5</t>
  </si>
  <si>
    <t>764815812RC1</t>
  </si>
  <si>
    <t>Kotlík žlabový oválný z lak. Pz plechu, 340/150 mm</t>
  </si>
  <si>
    <t>764901206RT1</t>
  </si>
  <si>
    <t>Ostatní prvky ke střechám okapový plech, z pozinkovaného plechu s povrchem z polyesteru, rš 245 mm, dodávka a montáž</t>
  </si>
  <si>
    <t>29,7*2</t>
  </si>
  <si>
    <t>25,0</t>
  </si>
  <si>
    <t>764816133RC1</t>
  </si>
  <si>
    <t>Oplechování parapetů včetně rohů, lepené lepidlem, z lakovaného pozinkovaného plechu, rš 365 mm,, dodávka a montáž</t>
  </si>
  <si>
    <t>764815812R00</t>
  </si>
  <si>
    <t>Ostatní prvky ke žlabům a odpadním troubám kotlík žlabový oválného tvaru o rozměru 330/120 mm, z lakovaného pozinkovaného plechu,  , dodávka a montáž</t>
  </si>
  <si>
    <t>2,65*4</t>
  </si>
  <si>
    <t>764321840R00</t>
  </si>
  <si>
    <t>Demontáž oplechování říms pod nadřímsovým žlabem, rš 750 mm, sklonu do 30°</t>
  </si>
  <si>
    <t>764352810R00</t>
  </si>
  <si>
    <t>Demontáž žlabů podokapních půlkruhových rovných, rš 330 mm, sklonu do 30°</t>
  </si>
  <si>
    <t>30,3*2</t>
  </si>
  <si>
    <t>25,3</t>
  </si>
  <si>
    <t>14,3</t>
  </si>
  <si>
    <t>4,175</t>
  </si>
  <si>
    <t>764359810R00</t>
  </si>
  <si>
    <t>Demontáž žlabů kotlíku kónického,  , sklonu do 30°</t>
  </si>
  <si>
    <t>764430840R00</t>
  </si>
  <si>
    <t>Demontáž oplechování zdí a nadezdívek rš od 330 do 500 mm</t>
  </si>
  <si>
    <t>atiky : 4,7+7,7+9,4+4,475+5,9+4,1+4,6</t>
  </si>
  <si>
    <t>764430850R00</t>
  </si>
  <si>
    <t>Demontáž oplechování zdí a nadezdívek rš 600 mm</t>
  </si>
  <si>
    <t>atiky : 19,2*2</t>
  </si>
  <si>
    <t>764454801R00</t>
  </si>
  <si>
    <t>Demontáž odpadních trub nebo součástí trub kruhových , o průměru 75 a 100 mm</t>
  </si>
  <si>
    <t>8,0*2</t>
  </si>
  <si>
    <t>3,8*2</t>
  </si>
  <si>
    <t>3,6*2</t>
  </si>
  <si>
    <t>3,9*3</t>
  </si>
  <si>
    <t>998764102R00</t>
  </si>
  <si>
    <t>Přesun hmot pro konstrukce klempířské v objektech výšky do 12 m</t>
  </si>
  <si>
    <t>K11 : 77</t>
  </si>
  <si>
    <t>101,972*1,1</t>
  </si>
  <si>
    <t>(5,0+1,6)*2*5</t>
  </si>
  <si>
    <t>(5+1,25)*2</t>
  </si>
  <si>
    <t>(5,0+1,8)*2*4</t>
  </si>
  <si>
    <t>(0,9+1,2)*2*13</t>
  </si>
  <si>
    <t>(0,9+1,8)*2*2</t>
  </si>
  <si>
    <t>(0,9+1,5)*2*8</t>
  </si>
  <si>
    <t>(0,6+1,5)*2*2</t>
  </si>
  <si>
    <t>(2,4+2,1)*2*2</t>
  </si>
  <si>
    <t>(2,0+2,2)*2</t>
  </si>
  <si>
    <t>Okno plastové s trojsklem pětidílé 500/125 cm dle PD</t>
  </si>
  <si>
    <t>Okno plastové s trojsklem pětikřídlé 500/160 cm dle PD</t>
  </si>
  <si>
    <t>611003B</t>
  </si>
  <si>
    <t>Okno plastové s trojsklem pětikřídlé 500/180 cm dle PD</t>
  </si>
  <si>
    <t>Okno plastové s trojsklem  jednokřídlé 90/120 cm dle PD</t>
  </si>
  <si>
    <t>Okno plastové s trojsklem jednokřídlé 90/180 cm dle PD</t>
  </si>
  <si>
    <t>61106</t>
  </si>
  <si>
    <t>Okno plastové s trojsklem jednokřídlé 90/150 cm dle PD</t>
  </si>
  <si>
    <t>61107</t>
  </si>
  <si>
    <t>Okno plastové s trojsklem  jednokřídlé 60/150 cm dle PD</t>
  </si>
  <si>
    <t>61108</t>
  </si>
  <si>
    <t>Okno plastové s trojsklem šestikřídlé 240/210 cm dle PD</t>
  </si>
  <si>
    <t>61109</t>
  </si>
  <si>
    <t>Dveře dvoukřídlové plné, s výplní polyuretan.deskou tl. 40mm,  s rámovou zárubní hliníkové do otvoru, 200/220 cm dle PD, s panikovou klikou,  Uw= 1,2 W/m2K (D02)</t>
  </si>
  <si>
    <t>998766102R00</t>
  </si>
  <si>
    <t>Přesun hmot pro konstrukce truhlářské v objektech výšky do 12 m</t>
  </si>
  <si>
    <t>D+M markýza nad zadní vstup tělocvičny, viz výkr. Č. D.1.1.56</t>
  </si>
  <si>
    <t>Dodávka a montáž krycí markýzy - konstrukce z ocelových pozinkovaných profilů - krytina z průsvitného polykarbonátu</t>
  </si>
  <si>
    <t>767002</t>
  </si>
  <si>
    <t>Požární žebřík - demontáž, úprava - prodloužení konzol uchycení, povrch.úprava, viz nátěry, zpětná montáž</t>
  </si>
  <si>
    <t>úprava stávajících požárních žebříků</t>
  </si>
  <si>
    <t>783201811R00</t>
  </si>
  <si>
    <t>Odstranění nátěrů z kovových doplňk.konstrukcí oškrabáním</t>
  </si>
  <si>
    <t>800-783</t>
  </si>
  <si>
    <t>žebříky : 4,8*0,4</t>
  </si>
  <si>
    <t>3,0*3,14*0,6</t>
  </si>
  <si>
    <t>5,0*0,4</t>
  </si>
  <si>
    <t>3,2*3,14*0,6</t>
  </si>
  <si>
    <t>783225100R00</t>
  </si>
  <si>
    <t xml:space="preserve">Nátěry kov.stavebních doplňk.konstrukcí syntetické dvojnásobné + 1x email,  </t>
  </si>
  <si>
    <t>783726300R00</t>
  </si>
  <si>
    <t>Nátěry tesařských konstrukcí lazurovací lazurovací, 3x lak</t>
  </si>
  <si>
    <t>včetně montáže, dodávkya demontáže lešení.</t>
  </si>
  <si>
    <t>římsa : (25,0+13,7+4,175)*0,7</t>
  </si>
  <si>
    <t>27,7842</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</si>
  <si>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</si>
  <si>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1.01</t>
  </si>
  <si>
    <t>D+M Kompakt interiérová VZT jednotka Qo=Qp=500 m3/h, pravé provedení, p = 100Pa; protiproud výměník, tepla, EC ventilátory, intergrovaný elektrický předehřev (1,1kW) a dohřev (1,1kW), čidlo CO2, filtry</t>
  </si>
  <si>
    <t>M5, by-pass, kouřové čidlo</t>
  </si>
  <si>
    <t xml:space="preserve"> - podrobnosti viz TZ, výkr.č. D.1.4.b) -B-01</t>
  </si>
  <si>
    <t>10101</t>
  </si>
  <si>
    <t>D+M Set - potrubní propojení 500mm včetně montážního příslušenství</t>
  </si>
  <si>
    <t>10102</t>
  </si>
  <si>
    <t>D+M Set - zákryt potrubního propojení 500mm (pozink, pro opláštění)</t>
  </si>
  <si>
    <t>10103</t>
  </si>
  <si>
    <t>D+M Obklad potrubního propojení 500mm</t>
  </si>
  <si>
    <t>10104</t>
  </si>
  <si>
    <t>D+M Set - integrovaná fasádní vyústka přívod+odvod - vertikální</t>
  </si>
  <si>
    <t>10105</t>
  </si>
  <si>
    <t>D+M Nástěnný ovladač VZT jednotky s displejem</t>
  </si>
  <si>
    <t>10106</t>
  </si>
  <si>
    <t>Kryt pro zadní stěnu zákrytu potrubí - pozinkový plech, dodávka+montáž</t>
  </si>
  <si>
    <t>10107</t>
  </si>
  <si>
    <t>Přípl. -Povrchová úprava krytu zadní stěny zákrytu - vypal. lak. RAL 9010</t>
  </si>
  <si>
    <t>2.01</t>
  </si>
  <si>
    <t>- podrobnosti viz TZ, výkr.č. D.1.4.b) -B-01</t>
  </si>
  <si>
    <t>20105</t>
  </si>
  <si>
    <t>20102</t>
  </si>
  <si>
    <t>20103</t>
  </si>
  <si>
    <t>POL12_1</t>
  </si>
  <si>
    <t>20104</t>
  </si>
  <si>
    <t>20101</t>
  </si>
  <si>
    <t>3.01</t>
  </si>
  <si>
    <t>D+M Kompakt interiérová VZT jednotka Qo=Qp=500 m3/h, levé provedení, p = 100Pa; protiproud výměník, tepla, EC ventilátory, intergrovaný elektrický předehřev (1,1kW) a dohřev (1,1kW), čidlo CO2, filtry</t>
  </si>
  <si>
    <t>30101</t>
  </si>
  <si>
    <t>30102</t>
  </si>
  <si>
    <t>30103</t>
  </si>
  <si>
    <t>30104</t>
  </si>
  <si>
    <t>30105</t>
  </si>
  <si>
    <t>4.01</t>
  </si>
  <si>
    <t>Kompaktní interiérová VZT jednotka Qo=Qp=500 m3/h, pravé provedení, p = 100Pa; protiproudý výměník, tepla, EC ventilátory, intergrovaný elektrický předehřev (1,1kW) a dohřev (1,1kW), čidlo CO2, filtry</t>
  </si>
  <si>
    <t>40101</t>
  </si>
  <si>
    <t>40102</t>
  </si>
  <si>
    <t>40103</t>
  </si>
  <si>
    <t>40104</t>
  </si>
  <si>
    <t>40105</t>
  </si>
  <si>
    <t>5.01</t>
  </si>
  <si>
    <t>D+M Rekuperační jednotka s deskovým výměníkem do zdi,    Qo=Qp=500 m3/h, p = 100 Pa; nástěnné, provedení, deskový výměník, filtr, tepelný obtok, reverzibilní chid přívodní sekce</t>
  </si>
  <si>
    <t>podrobnosti viz TZ, výkr.č. D.1.4.b) -B-01</t>
  </si>
  <si>
    <t>50101</t>
  </si>
  <si>
    <t>D+M Uzaviratelná vnější žaluzie</t>
  </si>
  <si>
    <t>50102</t>
  </si>
  <si>
    <t>D+M Ovladač jednotky</t>
  </si>
  <si>
    <t>50103</t>
  </si>
  <si>
    <t>D+M Čidlo CO2 (optický NDIR princip)</t>
  </si>
  <si>
    <t>6.01</t>
  </si>
  <si>
    <t>podrobnosti viz TZ, výkr.č. D.1.4.b) -B-02</t>
  </si>
  <si>
    <t>60101</t>
  </si>
  <si>
    <t>60102</t>
  </si>
  <si>
    <t>60103</t>
  </si>
  <si>
    <t>60104</t>
  </si>
  <si>
    <t>60105</t>
  </si>
  <si>
    <t>7.01</t>
  </si>
  <si>
    <t>-podrobnosti viz TZ, výkr.č. D.1.4.b) -B-02</t>
  </si>
  <si>
    <t>70102</t>
  </si>
  <si>
    <t>70103</t>
  </si>
  <si>
    <t>70104</t>
  </si>
  <si>
    <t>70105</t>
  </si>
  <si>
    <t>70106</t>
  </si>
  <si>
    <t>8.01</t>
  </si>
  <si>
    <t xml:space="preserve"> -podrobnosti viz TZ, výkr.č. D.1.4.b) -B-02</t>
  </si>
  <si>
    <t>80101</t>
  </si>
  <si>
    <t>80102</t>
  </si>
  <si>
    <t>80103</t>
  </si>
  <si>
    <t>80104</t>
  </si>
  <si>
    <t>80105</t>
  </si>
  <si>
    <t>9.01</t>
  </si>
  <si>
    <t>90101</t>
  </si>
  <si>
    <t>90102</t>
  </si>
  <si>
    <t>90103</t>
  </si>
  <si>
    <t>90104</t>
  </si>
  <si>
    <t>90105</t>
  </si>
  <si>
    <t>10.01</t>
  </si>
  <si>
    <t>100101</t>
  </si>
  <si>
    <t>100102</t>
  </si>
  <si>
    <t>100103</t>
  </si>
  <si>
    <t>100104</t>
  </si>
  <si>
    <t>100105</t>
  </si>
  <si>
    <t>11.01</t>
  </si>
  <si>
    <t>D+M Rekuperační jednotka s deskovým výměníkem do zdi,   Qo=Qp=500 m3/h, p = 100 Pa; nástěnné, provedení, deskový výměník, filtr, tepelný obtok, reverzibilní chid přívodní sekce</t>
  </si>
  <si>
    <t>110101</t>
  </si>
  <si>
    <t>110102</t>
  </si>
  <si>
    <t>110103</t>
  </si>
  <si>
    <t>12.01</t>
  </si>
  <si>
    <t>120101</t>
  </si>
  <si>
    <t>120102</t>
  </si>
  <si>
    <t>120103</t>
  </si>
  <si>
    <t>120104</t>
  </si>
  <si>
    <t>120105</t>
  </si>
  <si>
    <t>13.01</t>
  </si>
  <si>
    <t>-podrobnosti viz TZ, výkr.č. D.1.4.b) -B-03</t>
  </si>
  <si>
    <t>130101</t>
  </si>
  <si>
    <t>130102</t>
  </si>
  <si>
    <t>130103</t>
  </si>
  <si>
    <t>130104</t>
  </si>
  <si>
    <t>130105</t>
  </si>
  <si>
    <t>14.01</t>
  </si>
  <si>
    <t>podrobnosti viz TZ, výkr.č. D.1.4.b) -B-03</t>
  </si>
  <si>
    <t>140102</t>
  </si>
  <si>
    <t>140103</t>
  </si>
  <si>
    <t>140104</t>
  </si>
  <si>
    <t>140105</t>
  </si>
  <si>
    <t>Pol__0082</t>
  </si>
  <si>
    <t>15.01</t>
  </si>
  <si>
    <t>150101</t>
  </si>
  <si>
    <t>150102</t>
  </si>
  <si>
    <t>150103</t>
  </si>
  <si>
    <t>150104</t>
  </si>
  <si>
    <t>150105</t>
  </si>
  <si>
    <t>16.01</t>
  </si>
  <si>
    <t xml:space="preserve"> -podrobnosti viz TZ, výkr.č. D.1.4.b) -B-03</t>
  </si>
  <si>
    <t>160101</t>
  </si>
  <si>
    <t>160102</t>
  </si>
  <si>
    <t>160103</t>
  </si>
  <si>
    <t>160104</t>
  </si>
  <si>
    <t>160105</t>
  </si>
  <si>
    <t>17.01</t>
  </si>
  <si>
    <t>170101</t>
  </si>
  <si>
    <t>170102</t>
  </si>
  <si>
    <t>170103</t>
  </si>
  <si>
    <t>170104</t>
  </si>
  <si>
    <t>170105</t>
  </si>
  <si>
    <t>18.01</t>
  </si>
  <si>
    <t>D+M Rekuperační jednotka s deskovým výměníkem do zdi,     Qo=Qp=500 m3/h, p = 100 Pa; nástěnné, provedení, deskový výměník, filtr, tepelný obtok, reverzibilní chid přívodní sekce</t>
  </si>
  <si>
    <t>180101</t>
  </si>
  <si>
    <t>180102</t>
  </si>
  <si>
    <t>180103</t>
  </si>
  <si>
    <t>19.01</t>
  </si>
  <si>
    <t>190101</t>
  </si>
  <si>
    <t>190102</t>
  </si>
  <si>
    <t>190103</t>
  </si>
  <si>
    <t>190104</t>
  </si>
  <si>
    <t>190105</t>
  </si>
  <si>
    <t>20.01</t>
  </si>
  <si>
    <t>D+M Rekuperační jednotka s deskovým výměníkem do zdi,        Qo=Qp=500 m3/h, p = 100 Pa; nástěnné, provedení, deskový výměník, filtr, tepelný obtok, reverzibilní chid přívodní sekce</t>
  </si>
  <si>
    <t>200101</t>
  </si>
  <si>
    <t>200102</t>
  </si>
  <si>
    <t>200103</t>
  </si>
  <si>
    <t>799001</t>
  </si>
  <si>
    <t>Autorizované uvedení jednotky do provozu</t>
  </si>
  <si>
    <t>799002</t>
  </si>
  <si>
    <t xml:space="preserve">Stavební výpomoci - zhotovení prostupů zdmi </t>
  </si>
  <si>
    <t>799005</t>
  </si>
  <si>
    <t>Montážní, spotřební a těsnící materiál</t>
  </si>
  <si>
    <t>799006</t>
  </si>
  <si>
    <t>Dokumentace skutečného stavu</t>
  </si>
  <si>
    <t>799007</t>
  </si>
  <si>
    <t>Stavební výpomoci - drobné pomocné práce</t>
  </si>
  <si>
    <t>799008</t>
  </si>
  <si>
    <t>Zaregulování systému</t>
  </si>
  <si>
    <t>799009</t>
  </si>
  <si>
    <t>Doprava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</si>
</sst>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rgb="FFDF7000"/>
      <name val="Arial CE"/>
      <family val="2"/>
      <charset val="238"/>
    </font>
  </fonts>
  <fills count="7">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00"/>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4" fontId="16"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Font="1" applyAlignment="1">
      <alignment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165" fontId="19" fillId="0" borderId="0" xfId="0" quotePrefix="1" applyNumberFormat="1" applyFont="1" applyAlignment="1">
      <alignment horizontal="left" vertical="top" wrapText="1"/>
    </xf>
    <xf numFmtId="49" fontId="16" fillId="0" borderId="43" xfId="0" applyNumberFormat="1" applyFont="1" applyBorder="1" applyAlignment="1">
      <alignment horizontal="left" vertical="top" wrapText="1"/>
    </xf>
    <xf numFmtId="165" fontId="20" fillId="0" borderId="0" xfId="0" quotePrefix="1" applyNumberFormat="1" applyFont="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Font="1" applyBorder="1" applyAlignment="1">
      <alignment horizontal="left" vertical="top" wrapText="1"/>
    </xf>
    <xf numFmtId="0" fontId="16" fillId="0" borderId="18" xfId="0" applyFont="1" applyBorder="1" applyAlignment="1">
      <alignment vertical="top" wrapText="1"/>
    </xf>
    <xf numFmtId="0" fontId="16" fillId="6" borderId="39" xfId="0" applyFont="1" applyFill="1" applyBorder="1" applyAlignment="1">
      <alignment vertical="top"/>
    </xf>
    <xf numFmtId="49" fontId="16" fillId="6" borderId="40" xfId="0" applyNumberFormat="1" applyFont="1" applyFill="1" applyBorder="1" applyAlignment="1">
      <alignment vertical="top"/>
    </xf>
    <xf numFmtId="49" fontId="16" fillId="6" borderId="40" xfId="0" applyNumberFormat="1" applyFont="1" applyFill="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3" t="s">
        <v>39</v>
      </c>
      <c r="B2" s="193"/>
      <c r="C2" s="193"/>
      <c r="D2" s="193"/>
      <c r="E2" s="193"/>
      <c r="F2" s="193"/>
      <c r="G2" s="193"/>
    </row>
  </sheetData>
  <sheetProtection algorithmName="SHA-512" hashValue="HZgGc9CuegU7q7uB0uXYOsmhe53XO3zl+f2XSR7bdJpz+Q4S7NHBoqvexKjsEbZXev+J6hZJVmIZ/Y/JSCPTjQ==" saltValue="q9MykjMuXwZdoZk/IV+mF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28"/>
  <sheetViews>
    <sheetView showGridLines="0" topLeftCell="B19"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28" t="s">
        <v>41</v>
      </c>
      <c r="C1" s="229"/>
      <c r="D1" s="229"/>
      <c r="E1" s="229"/>
      <c r="F1" s="229"/>
      <c r="G1" s="229"/>
      <c r="H1" s="229"/>
      <c r="I1" s="229"/>
      <c r="J1" s="230"/>
    </row>
    <row r="2" spans="1:15" ht="36" customHeight="1" x14ac:dyDescent="0.2">
      <c r="A2" s="2"/>
      <c r="B2" s="76" t="s">
        <v>22</v>
      </c>
      <c r="C2" s="77"/>
      <c r="D2" s="78" t="s">
        <v>44</v>
      </c>
      <c r="E2" s="234" t="s">
        <v>45</v>
      </c>
      <c r="F2" s="235"/>
      <c r="G2" s="235"/>
      <c r="H2" s="235"/>
      <c r="I2" s="235"/>
      <c r="J2" s="236"/>
      <c r="O2" s="1"/>
    </row>
    <row r="3" spans="1:15" ht="27" hidden="1" customHeight="1" x14ac:dyDescent="0.2">
      <c r="A3" s="2"/>
      <c r="B3" s="79"/>
      <c r="C3" s="77"/>
      <c r="D3" s="80"/>
      <c r="E3" s="237"/>
      <c r="F3" s="238"/>
      <c r="G3" s="238"/>
      <c r="H3" s="238"/>
      <c r="I3" s="238"/>
      <c r="J3" s="239"/>
    </row>
    <row r="4" spans="1:15" ht="23.25" customHeight="1" x14ac:dyDescent="0.2">
      <c r="A4" s="2"/>
      <c r="B4" s="81"/>
      <c r="C4" s="82"/>
      <c r="D4" s="83"/>
      <c r="E4" s="218"/>
      <c r="F4" s="218"/>
      <c r="G4" s="218"/>
      <c r="H4" s="218"/>
      <c r="I4" s="218"/>
      <c r="J4" s="219"/>
    </row>
    <row r="5" spans="1:15" ht="24" customHeight="1" x14ac:dyDescent="0.2">
      <c r="A5" s="2"/>
      <c r="B5" s="31" t="s">
        <v>42</v>
      </c>
      <c r="D5" s="222"/>
      <c r="E5" s="223"/>
      <c r="F5" s="223"/>
      <c r="G5" s="223"/>
      <c r="H5" s="18" t="s">
        <v>40</v>
      </c>
      <c r="I5" s="22"/>
      <c r="J5" s="8"/>
    </row>
    <row r="6" spans="1:15" ht="15.75" customHeight="1" x14ac:dyDescent="0.2">
      <c r="A6" s="2"/>
      <c r="B6" s="28"/>
      <c r="C6" s="55"/>
      <c r="D6" s="224"/>
      <c r="E6" s="225"/>
      <c r="F6" s="225"/>
      <c r="G6" s="225"/>
      <c r="H6" s="18" t="s">
        <v>34</v>
      </c>
      <c r="I6" s="22"/>
      <c r="J6" s="8"/>
    </row>
    <row r="7" spans="1:15" ht="15.75" customHeight="1" x14ac:dyDescent="0.2">
      <c r="A7" s="2"/>
      <c r="B7" s="29"/>
      <c r="C7" s="56"/>
      <c r="D7" s="53"/>
      <c r="E7" s="226"/>
      <c r="F7" s="227"/>
      <c r="G7" s="227"/>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1"/>
      <c r="E11" s="241"/>
      <c r="F11" s="241"/>
      <c r="G11" s="241"/>
      <c r="H11" s="18" t="s">
        <v>40</v>
      </c>
      <c r="I11" s="84"/>
      <c r="J11" s="8"/>
    </row>
    <row r="12" spans="1:15" ht="15.75" customHeight="1" x14ac:dyDescent="0.2">
      <c r="A12" s="2"/>
      <c r="B12" s="28"/>
      <c r="C12" s="55"/>
      <c r="D12" s="217"/>
      <c r="E12" s="217"/>
      <c r="F12" s="217"/>
      <c r="G12" s="217"/>
      <c r="H12" s="18" t="s">
        <v>34</v>
      </c>
      <c r="I12" s="84"/>
      <c r="J12" s="8"/>
    </row>
    <row r="13" spans="1:15" ht="15.75" customHeight="1" x14ac:dyDescent="0.2">
      <c r="A13" s="2"/>
      <c r="B13" s="29"/>
      <c r="C13" s="56"/>
      <c r="D13" s="85"/>
      <c r="E13" s="220"/>
      <c r="F13" s="221"/>
      <c r="G13" s="221"/>
      <c r="H13" s="19"/>
      <c r="I13" s="23"/>
      <c r="J13" s="34"/>
    </row>
    <row r="14" spans="1:15" ht="24" customHeight="1" x14ac:dyDescent="0.2">
      <c r="A14" s="2"/>
      <c r="B14" s="43" t="s">
        <v>21</v>
      </c>
      <c r="C14" s="58"/>
      <c r="D14" s="59" t="s">
        <v>43</v>
      </c>
      <c r="E14" s="60"/>
      <c r="F14" s="44"/>
      <c r="G14" s="44"/>
      <c r="H14" s="45"/>
      <c r="I14" s="44"/>
      <c r="J14" s="46"/>
    </row>
    <row r="15" spans="1:15" ht="32.25" customHeight="1" x14ac:dyDescent="0.2">
      <c r="A15" s="2"/>
      <c r="B15" s="35" t="s">
        <v>32</v>
      </c>
      <c r="C15" s="61"/>
      <c r="D15" s="54"/>
      <c r="E15" s="240"/>
      <c r="F15" s="240"/>
      <c r="G15" s="242"/>
      <c r="H15" s="242"/>
      <c r="I15" s="242" t="s">
        <v>29</v>
      </c>
      <c r="J15" s="243"/>
    </row>
    <row r="16" spans="1:15" ht="23.25" customHeight="1" x14ac:dyDescent="0.2">
      <c r="A16" s="138" t="s">
        <v>24</v>
      </c>
      <c r="B16" s="38" t="s">
        <v>24</v>
      </c>
      <c r="C16" s="62"/>
      <c r="D16" s="63"/>
      <c r="E16" s="206"/>
      <c r="F16" s="207"/>
      <c r="G16" s="206"/>
      <c r="H16" s="207"/>
      <c r="I16" s="206">
        <f>SUMIF(F71:F124,A16,I71:I124)+SUMIF(F71:F124,"PSU",I71:I124)</f>
        <v>0</v>
      </c>
      <c r="J16" s="208"/>
    </row>
    <row r="17" spans="1:10" ht="23.25" customHeight="1" x14ac:dyDescent="0.2">
      <c r="A17" s="138" t="s">
        <v>25</v>
      </c>
      <c r="B17" s="38" t="s">
        <v>25</v>
      </c>
      <c r="C17" s="62"/>
      <c r="D17" s="63"/>
      <c r="E17" s="206"/>
      <c r="F17" s="207"/>
      <c r="G17" s="206"/>
      <c r="H17" s="207"/>
      <c r="I17" s="206">
        <f>SUMIF(F71:F124,A17,I71:I124)</f>
        <v>0</v>
      </c>
      <c r="J17" s="208"/>
    </row>
    <row r="18" spans="1:10" ht="23.25" customHeight="1" x14ac:dyDescent="0.2">
      <c r="A18" s="138" t="s">
        <v>26</v>
      </c>
      <c r="B18" s="38" t="s">
        <v>26</v>
      </c>
      <c r="C18" s="62"/>
      <c r="D18" s="63"/>
      <c r="E18" s="206"/>
      <c r="F18" s="207"/>
      <c r="G18" s="206"/>
      <c r="H18" s="207"/>
      <c r="I18" s="206">
        <f>SUMIF(F71:F124,A18,I71:I124)</f>
        <v>0</v>
      </c>
      <c r="J18" s="208"/>
    </row>
    <row r="19" spans="1:10" ht="23.25" customHeight="1" x14ac:dyDescent="0.2">
      <c r="A19" s="138" t="s">
        <v>186</v>
      </c>
      <c r="B19" s="38" t="s">
        <v>27</v>
      </c>
      <c r="C19" s="62"/>
      <c r="D19" s="63"/>
      <c r="E19" s="206"/>
      <c r="F19" s="207"/>
      <c r="G19" s="206"/>
      <c r="H19" s="207"/>
      <c r="I19" s="206">
        <f>SUMIF(F71:F124,A19,I71:I124)</f>
        <v>0</v>
      </c>
      <c r="J19" s="208"/>
    </row>
    <row r="20" spans="1:10" ht="23.25" customHeight="1" x14ac:dyDescent="0.2">
      <c r="A20" s="138" t="s">
        <v>187</v>
      </c>
      <c r="B20" s="38" t="s">
        <v>28</v>
      </c>
      <c r="C20" s="62"/>
      <c r="D20" s="63"/>
      <c r="E20" s="206"/>
      <c r="F20" s="207"/>
      <c r="G20" s="206"/>
      <c r="H20" s="207"/>
      <c r="I20" s="206">
        <f>SUMIF(F71:F124,A20,I71:I124)</f>
        <v>0</v>
      </c>
      <c r="J20" s="208"/>
    </row>
    <row r="21" spans="1:10" ht="23.25" customHeight="1" x14ac:dyDescent="0.2">
      <c r="A21" s="2"/>
      <c r="B21" s="48" t="s">
        <v>29</v>
      </c>
      <c r="C21" s="64"/>
      <c r="D21" s="65"/>
      <c r="E21" s="209"/>
      <c r="F21" s="244"/>
      <c r="G21" s="209"/>
      <c r="H21" s="244"/>
      <c r="I21" s="209">
        <f>SUM(I16:J20)</f>
        <v>0</v>
      </c>
      <c r="J21" s="210"/>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04">
        <f>ZakladDPHSniVypocet</f>
        <v>0</v>
      </c>
      <c r="H23" s="205"/>
      <c r="I23" s="205"/>
      <c r="J23" s="40" t="str">
        <f t="shared" ref="J23:J28" si="0">Mena</f>
        <v>CZK</v>
      </c>
    </row>
    <row r="24" spans="1:10" ht="23.25" customHeight="1" x14ac:dyDescent="0.2">
      <c r="A24" s="2">
        <f>(A23-INT(A23))*100</f>
        <v>0</v>
      </c>
      <c r="B24" s="38" t="s">
        <v>13</v>
      </c>
      <c r="C24" s="62"/>
      <c r="D24" s="63"/>
      <c r="E24" s="67">
        <f>SazbaDPH1</f>
        <v>15</v>
      </c>
      <c r="F24" s="39" t="s">
        <v>0</v>
      </c>
      <c r="G24" s="202">
        <f>A23</f>
        <v>0</v>
      </c>
      <c r="H24" s="203"/>
      <c r="I24" s="203"/>
      <c r="J24" s="40" t="str">
        <f t="shared" si="0"/>
        <v>CZK</v>
      </c>
    </row>
    <row r="25" spans="1:10" ht="23.25" customHeight="1" x14ac:dyDescent="0.2">
      <c r="A25" s="2">
        <f>ZakladDPHZakl*SazbaDPH2/100</f>
        <v>0</v>
      </c>
      <c r="B25" s="38" t="s">
        <v>14</v>
      </c>
      <c r="C25" s="62"/>
      <c r="D25" s="63"/>
      <c r="E25" s="67">
        <v>21</v>
      </c>
      <c r="F25" s="39" t="s">
        <v>0</v>
      </c>
      <c r="G25" s="204">
        <f>ZakladDPHZaklVypocet</f>
        <v>0</v>
      </c>
      <c r="H25" s="205"/>
      <c r="I25" s="205"/>
      <c r="J25" s="40" t="str">
        <f t="shared" si="0"/>
        <v>CZK</v>
      </c>
    </row>
    <row r="26" spans="1:10" ht="23.25" customHeight="1" x14ac:dyDescent="0.2">
      <c r="A26" s="2">
        <f>(A25-INT(A25))*100</f>
        <v>0</v>
      </c>
      <c r="B26" s="32" t="s">
        <v>15</v>
      </c>
      <c r="C26" s="68"/>
      <c r="D26" s="54"/>
      <c r="E26" s="69">
        <f>SazbaDPH2</f>
        <v>21</v>
      </c>
      <c r="F26" s="30" t="s">
        <v>0</v>
      </c>
      <c r="G26" s="231">
        <f>A25</f>
        <v>0</v>
      </c>
      <c r="H26" s="232"/>
      <c r="I26" s="232"/>
      <c r="J26" s="37" t="str">
        <f t="shared" si="0"/>
        <v>CZK</v>
      </c>
    </row>
    <row r="27" spans="1:10" ht="23.25" customHeight="1" thickBot="1" x14ac:dyDescent="0.25">
      <c r="A27" s="2">
        <f>ZakladDPHSni+DPHSni+ZakladDPHZakl+DPHZakl</f>
        <v>0</v>
      </c>
      <c r="B27" s="31" t="s">
        <v>4</v>
      </c>
      <c r="C27" s="70"/>
      <c r="D27" s="71"/>
      <c r="E27" s="70"/>
      <c r="F27" s="16"/>
      <c r="G27" s="233">
        <f>CenaCelkem-(ZakladDPHSni+DPHSni+ZakladDPHZakl+DPHZakl)</f>
        <v>0</v>
      </c>
      <c r="H27" s="233"/>
      <c r="I27" s="233"/>
      <c r="J27" s="41" t="str">
        <f t="shared" si="0"/>
        <v>CZK</v>
      </c>
    </row>
    <row r="28" spans="1:10" ht="27.75" hidden="1" customHeight="1" thickBot="1" x14ac:dyDescent="0.25">
      <c r="A28" s="2"/>
      <c r="B28" s="111" t="s">
        <v>23</v>
      </c>
      <c r="C28" s="112"/>
      <c r="D28" s="112"/>
      <c r="E28" s="113"/>
      <c r="F28" s="114"/>
      <c r="G28" s="212">
        <f>ZakladDPHSniVypocet+ZakladDPHZaklVypocet</f>
        <v>0</v>
      </c>
      <c r="H28" s="212"/>
      <c r="I28" s="212"/>
      <c r="J28" s="115" t="str">
        <f t="shared" si="0"/>
        <v>CZK</v>
      </c>
    </row>
    <row r="29" spans="1:10" ht="27.75" customHeight="1" thickBot="1" x14ac:dyDescent="0.25">
      <c r="A29" s="2">
        <f>(A27-INT(A27))*100</f>
        <v>0</v>
      </c>
      <c r="B29" s="111" t="s">
        <v>35</v>
      </c>
      <c r="C29" s="116"/>
      <c r="D29" s="116"/>
      <c r="E29" s="116"/>
      <c r="F29" s="117"/>
      <c r="G29" s="211">
        <f>A27</f>
        <v>0</v>
      </c>
      <c r="H29" s="211"/>
      <c r="I29" s="211"/>
      <c r="J29" s="118" t="s">
        <v>64</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13"/>
      <c r="E34" s="214"/>
      <c r="G34" s="215"/>
      <c r="H34" s="216"/>
      <c r="I34" s="216"/>
      <c r="J34" s="25"/>
    </row>
    <row r="35" spans="1:10" ht="12.75" customHeight="1" x14ac:dyDescent="0.2">
      <c r="A35" s="2"/>
      <c r="B35" s="2"/>
      <c r="D35" s="201" t="s">
        <v>2</v>
      </c>
      <c r="E35" s="201"/>
      <c r="H35" s="10" t="s">
        <v>3</v>
      </c>
      <c r="J35" s="9"/>
    </row>
    <row r="36" spans="1:10" ht="13.5" customHeight="1" thickBot="1" x14ac:dyDescent="0.25">
      <c r="A36" s="11"/>
      <c r="B36" s="11"/>
      <c r="C36" s="75"/>
      <c r="D36" s="75"/>
      <c r="E36" s="75"/>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46</v>
      </c>
      <c r="C39" s="196"/>
      <c r="D39" s="196"/>
      <c r="E39" s="196"/>
      <c r="F39" s="98">
        <f>'OVN 01 Naklady'!AE30+'SO 01.1 01 Pol'!AE693+'SO 01.1 03 Pol'!AE119+'SO 01.1 041 Pol'!AE44+'SO 01.1 042 Pol'!AE30+'SO 01.2 01 Pol'!AE621+'TZB 01 Pol'!AE187</f>
        <v>0</v>
      </c>
      <c r="G39" s="99">
        <f>'OVN 01 Naklady'!AF30+'SO 01.1 01 Pol'!AF693+'SO 01.1 03 Pol'!AF119+'SO 01.1 041 Pol'!AF44+'SO 01.1 042 Pol'!AF30+'SO 01.2 01 Pol'!AF621+'TZB 01 Pol'!AF187</f>
        <v>0</v>
      </c>
      <c r="H39" s="100">
        <f t="shared" ref="H39:H51" si="1">(F39*SazbaDPH1/100)+(G39*SazbaDPH2/100)</f>
        <v>0</v>
      </c>
      <c r="I39" s="100">
        <f>F39+G39+H39</f>
        <v>0</v>
      </c>
      <c r="J39" s="101" t="str">
        <f>IF(_xlfn.SINGLE(CenaCelkemVypocet)=0,"",I39/_xlfn.SINGLE(CenaCelkemVypocet)*100)</f>
        <v/>
      </c>
    </row>
    <row r="40" spans="1:10" ht="25.5" customHeight="1" x14ac:dyDescent="0.2">
      <c r="A40" s="87">
        <v>2</v>
      </c>
      <c r="B40" s="102"/>
      <c r="C40" s="197" t="s">
        <v>47</v>
      </c>
      <c r="D40" s="197"/>
      <c r="E40" s="197"/>
      <c r="F40" s="103">
        <f>'OVN 01 Naklady'!AE30</f>
        <v>0</v>
      </c>
      <c r="G40" s="104">
        <f>'OVN 01 Naklady'!AF30</f>
        <v>0</v>
      </c>
      <c r="H40" s="104">
        <f t="shared" si="1"/>
        <v>0</v>
      </c>
      <c r="I40" s="104">
        <f>F40+G40+H40</f>
        <v>0</v>
      </c>
      <c r="J40" s="105" t="str">
        <f>IF(_xlfn.SINGLE(CenaCelkemVypocet)=0,"",I40/_xlfn.SINGLE(CenaCelkemVypocet)*100)</f>
        <v/>
      </c>
    </row>
    <row r="41" spans="1:10" ht="25.5" customHeight="1" x14ac:dyDescent="0.2">
      <c r="A41" s="87">
        <v>3</v>
      </c>
      <c r="B41" s="106" t="s">
        <v>48</v>
      </c>
      <c r="C41" s="196" t="s">
        <v>47</v>
      </c>
      <c r="D41" s="196"/>
      <c r="E41" s="196"/>
      <c r="F41" s="107">
        <f>'OVN 01 Naklady'!AE30</f>
        <v>0</v>
      </c>
      <c r="G41" s="100">
        <f>'OVN 01 Naklady'!AF30</f>
        <v>0</v>
      </c>
      <c r="H41" s="100">
        <f t="shared" si="1"/>
        <v>0</v>
      </c>
      <c r="I41" s="100">
        <f>F41+G41+H41</f>
        <v>0</v>
      </c>
      <c r="J41" s="101" t="str">
        <f>IF(_xlfn.SINGLE(CenaCelkemVypocet)=0,"",I41/_xlfn.SINGLE(CenaCelkemVypocet)*100)</f>
        <v/>
      </c>
    </row>
    <row r="42" spans="1:10" ht="25.5" customHeight="1" x14ac:dyDescent="0.2">
      <c r="A42" s="87">
        <v>2</v>
      </c>
      <c r="B42" s="102"/>
      <c r="C42" s="197" t="s">
        <v>49</v>
      </c>
      <c r="D42" s="197"/>
      <c r="E42" s="197"/>
      <c r="F42" s="103"/>
      <c r="G42" s="104"/>
      <c r="H42" s="104">
        <f t="shared" si="1"/>
        <v>0</v>
      </c>
      <c r="I42" s="104"/>
      <c r="J42" s="105"/>
    </row>
    <row r="43" spans="1:10" ht="25.5" customHeight="1" x14ac:dyDescent="0.2">
      <c r="A43" s="87">
        <v>2</v>
      </c>
      <c r="B43" s="102" t="s">
        <v>50</v>
      </c>
      <c r="C43" s="197" t="s">
        <v>51</v>
      </c>
      <c r="D43" s="197"/>
      <c r="E43" s="197"/>
      <c r="F43" s="103">
        <f>'SO 01.1 01 Pol'!AE693+'SO 01.1 03 Pol'!AE119+'SO 01.1 041 Pol'!AE44+'SO 01.1 042 Pol'!AE30</f>
        <v>0</v>
      </c>
      <c r="G43" s="104">
        <f>'SO 01.1 01 Pol'!AF693+'SO 01.1 03 Pol'!AF119+'SO 01.1 041 Pol'!AF44+'SO 01.1 042 Pol'!AF30</f>
        <v>0</v>
      </c>
      <c r="H43" s="104">
        <f t="shared" si="1"/>
        <v>0</v>
      </c>
      <c r="I43" s="104">
        <f t="shared" ref="I43:I51" si="2">F43+G43+H43</f>
        <v>0</v>
      </c>
      <c r="J43" s="105" t="str">
        <f t="shared" ref="J43:J51" si="3">IF(_xlfn.SINGLE(CenaCelkemVypocet)=0,"",I43/_xlfn.SINGLE(CenaCelkemVypocet)*100)</f>
        <v/>
      </c>
    </row>
    <row r="44" spans="1:10" ht="25.5" customHeight="1" x14ac:dyDescent="0.2">
      <c r="A44" s="87">
        <v>3</v>
      </c>
      <c r="B44" s="106" t="s">
        <v>48</v>
      </c>
      <c r="C44" s="196" t="s">
        <v>52</v>
      </c>
      <c r="D44" s="196"/>
      <c r="E44" s="196"/>
      <c r="F44" s="107">
        <f>'SO 01.1 01 Pol'!AE693</f>
        <v>0</v>
      </c>
      <c r="G44" s="100">
        <f>'SO 01.1 01 Pol'!AF693</f>
        <v>0</v>
      </c>
      <c r="H44" s="100">
        <f t="shared" si="1"/>
        <v>0</v>
      </c>
      <c r="I44" s="100">
        <f t="shared" si="2"/>
        <v>0</v>
      </c>
      <c r="J44" s="101" t="str">
        <f t="shared" si="3"/>
        <v/>
      </c>
    </row>
    <row r="45" spans="1:10" ht="25.5" customHeight="1" x14ac:dyDescent="0.2">
      <c r="A45" s="87">
        <v>3</v>
      </c>
      <c r="B45" s="106" t="s">
        <v>53</v>
      </c>
      <c r="C45" s="196" t="s">
        <v>54</v>
      </c>
      <c r="D45" s="196"/>
      <c r="E45" s="196"/>
      <c r="F45" s="107">
        <f>'SO 01.1 03 Pol'!AE119</f>
        <v>0</v>
      </c>
      <c r="G45" s="100">
        <f>'SO 01.1 03 Pol'!AF119</f>
        <v>0</v>
      </c>
      <c r="H45" s="100">
        <f t="shared" si="1"/>
        <v>0</v>
      </c>
      <c r="I45" s="100">
        <f t="shared" si="2"/>
        <v>0</v>
      </c>
      <c r="J45" s="101" t="str">
        <f t="shared" si="3"/>
        <v/>
      </c>
    </row>
    <row r="46" spans="1:10" ht="25.5" customHeight="1" x14ac:dyDescent="0.2">
      <c r="A46" s="87">
        <v>3</v>
      </c>
      <c r="B46" s="106" t="s">
        <v>55</v>
      </c>
      <c r="C46" s="196" t="s">
        <v>56</v>
      </c>
      <c r="D46" s="196"/>
      <c r="E46" s="196"/>
      <c r="F46" s="107">
        <f>'SO 01.1 041 Pol'!AE44</f>
        <v>0</v>
      </c>
      <c r="G46" s="100">
        <f>'SO 01.1 041 Pol'!AF44</f>
        <v>0</v>
      </c>
      <c r="H46" s="100">
        <f t="shared" si="1"/>
        <v>0</v>
      </c>
      <c r="I46" s="100">
        <f t="shared" si="2"/>
        <v>0</v>
      </c>
      <c r="J46" s="101" t="str">
        <f t="shared" si="3"/>
        <v/>
      </c>
    </row>
    <row r="47" spans="1:10" ht="25.5" customHeight="1" x14ac:dyDescent="0.2">
      <c r="A47" s="87">
        <v>3</v>
      </c>
      <c r="B47" s="106" t="s">
        <v>57</v>
      </c>
      <c r="C47" s="196" t="s">
        <v>58</v>
      </c>
      <c r="D47" s="196"/>
      <c r="E47" s="196"/>
      <c r="F47" s="107">
        <f>'SO 01.1 042 Pol'!AE30</f>
        <v>0</v>
      </c>
      <c r="G47" s="100">
        <f>'SO 01.1 042 Pol'!AF30</f>
        <v>0</v>
      </c>
      <c r="H47" s="100">
        <f t="shared" si="1"/>
        <v>0</v>
      </c>
      <c r="I47" s="100">
        <f t="shared" si="2"/>
        <v>0</v>
      </c>
      <c r="J47" s="101" t="str">
        <f t="shared" si="3"/>
        <v/>
      </c>
    </row>
    <row r="48" spans="1:10" ht="25.5" customHeight="1" x14ac:dyDescent="0.2">
      <c r="A48" s="87">
        <v>2</v>
      </c>
      <c r="B48" s="102" t="s">
        <v>59</v>
      </c>
      <c r="C48" s="197" t="s">
        <v>60</v>
      </c>
      <c r="D48" s="197"/>
      <c r="E48" s="197"/>
      <c r="F48" s="103">
        <f>'SO 01.2 01 Pol'!AE621</f>
        <v>0</v>
      </c>
      <c r="G48" s="104">
        <f>'SO 01.2 01 Pol'!AF621</f>
        <v>0</v>
      </c>
      <c r="H48" s="104">
        <f t="shared" si="1"/>
        <v>0</v>
      </c>
      <c r="I48" s="104">
        <f t="shared" si="2"/>
        <v>0</v>
      </c>
      <c r="J48" s="105" t="str">
        <f t="shared" si="3"/>
        <v/>
      </c>
    </row>
    <row r="49" spans="1:10" ht="25.5" customHeight="1" x14ac:dyDescent="0.2">
      <c r="A49" s="87">
        <v>3</v>
      </c>
      <c r="B49" s="106" t="s">
        <v>48</v>
      </c>
      <c r="C49" s="196" t="s">
        <v>52</v>
      </c>
      <c r="D49" s="196"/>
      <c r="E49" s="196"/>
      <c r="F49" s="107">
        <f>'SO 01.2 01 Pol'!AE621</f>
        <v>0</v>
      </c>
      <c r="G49" s="100">
        <f>'SO 01.2 01 Pol'!AF621</f>
        <v>0</v>
      </c>
      <c r="H49" s="100">
        <f t="shared" si="1"/>
        <v>0</v>
      </c>
      <c r="I49" s="100">
        <f t="shared" si="2"/>
        <v>0</v>
      </c>
      <c r="J49" s="101" t="str">
        <f t="shared" si="3"/>
        <v/>
      </c>
    </row>
    <row r="50" spans="1:10" ht="25.5" customHeight="1" x14ac:dyDescent="0.2">
      <c r="A50" s="87">
        <v>2</v>
      </c>
      <c r="B50" s="102" t="s">
        <v>61</v>
      </c>
      <c r="C50" s="197" t="s">
        <v>61</v>
      </c>
      <c r="D50" s="197"/>
      <c r="E50" s="197"/>
      <c r="F50" s="103">
        <f>'TZB 01 Pol'!AE187</f>
        <v>0</v>
      </c>
      <c r="G50" s="104">
        <f>'TZB 01 Pol'!AF187</f>
        <v>0</v>
      </c>
      <c r="H50" s="104">
        <f t="shared" si="1"/>
        <v>0</v>
      </c>
      <c r="I50" s="104">
        <f t="shared" si="2"/>
        <v>0</v>
      </c>
      <c r="J50" s="105" t="str">
        <f t="shared" si="3"/>
        <v/>
      </c>
    </row>
    <row r="51" spans="1:10" ht="25.5" customHeight="1" x14ac:dyDescent="0.2">
      <c r="A51" s="87">
        <v>3</v>
      </c>
      <c r="B51" s="106" t="s">
        <v>48</v>
      </c>
      <c r="C51" s="196" t="s">
        <v>62</v>
      </c>
      <c r="D51" s="196"/>
      <c r="E51" s="196"/>
      <c r="F51" s="107">
        <f>'TZB 01 Pol'!AE187</f>
        <v>0</v>
      </c>
      <c r="G51" s="100">
        <f>'TZB 01 Pol'!AF187</f>
        <v>0</v>
      </c>
      <c r="H51" s="100">
        <f t="shared" si="1"/>
        <v>0</v>
      </c>
      <c r="I51" s="100">
        <f t="shared" si="2"/>
        <v>0</v>
      </c>
      <c r="J51" s="101" t="str">
        <f t="shared" si="3"/>
        <v/>
      </c>
    </row>
    <row r="52" spans="1:10" ht="25.5" customHeight="1" x14ac:dyDescent="0.2">
      <c r="A52" s="87"/>
      <c r="B52" s="198" t="s">
        <v>63</v>
      </c>
      <c r="C52" s="199"/>
      <c r="D52" s="199"/>
      <c r="E52" s="200"/>
      <c r="F52" s="108">
        <f>SUMIF(A39:A51,"=1",F39:F51)</f>
        <v>0</v>
      </c>
      <c r="G52" s="109">
        <f>SUMIF(A39:A51,"=1",G39:G51)</f>
        <v>0</v>
      </c>
      <c r="H52" s="109">
        <f>SUMIF(A39:A51,"=1",H39:H51)</f>
        <v>0</v>
      </c>
      <c r="I52" s="109">
        <f>SUMIF(A39:A51,"=1",I39:I51)</f>
        <v>0</v>
      </c>
      <c r="J52" s="110">
        <f>SUMIF(A39:A51,"=1",J39:J51)</f>
        <v>0</v>
      </c>
    </row>
    <row r="54" spans="1:10" x14ac:dyDescent="0.2">
      <c r="A54" t="s">
        <v>65</v>
      </c>
      <c r="B54" t="s">
        <v>66</v>
      </c>
    </row>
    <row r="55" spans="1:10" x14ac:dyDescent="0.2">
      <c r="A55" t="s">
        <v>67</v>
      </c>
      <c r="B55" t="s">
        <v>68</v>
      </c>
    </row>
    <row r="56" spans="1:10" x14ac:dyDescent="0.2">
      <c r="A56" t="s">
        <v>69</v>
      </c>
      <c r="B56" t="s">
        <v>70</v>
      </c>
    </row>
    <row r="57" spans="1:10" x14ac:dyDescent="0.2">
      <c r="A57" t="s">
        <v>67</v>
      </c>
      <c r="B57" t="s">
        <v>71</v>
      </c>
    </row>
    <row r="58" spans="1:10" x14ac:dyDescent="0.2">
      <c r="A58" t="s">
        <v>69</v>
      </c>
      <c r="B58" t="s">
        <v>72</v>
      </c>
    </row>
    <row r="59" spans="1:10" x14ac:dyDescent="0.2">
      <c r="A59" t="s">
        <v>69</v>
      </c>
      <c r="B59" t="s">
        <v>73</v>
      </c>
    </row>
    <row r="60" spans="1:10" x14ac:dyDescent="0.2">
      <c r="A60" t="s">
        <v>69</v>
      </c>
      <c r="B60" t="s">
        <v>74</v>
      </c>
    </row>
    <row r="61" spans="1:10" x14ac:dyDescent="0.2">
      <c r="A61" t="s">
        <v>69</v>
      </c>
      <c r="B61" t="s">
        <v>75</v>
      </c>
    </row>
    <row r="62" spans="1:10" x14ac:dyDescent="0.2">
      <c r="A62" t="s">
        <v>67</v>
      </c>
      <c r="B62" t="s">
        <v>76</v>
      </c>
    </row>
    <row r="63" spans="1:10" x14ac:dyDescent="0.2">
      <c r="A63" t="s">
        <v>69</v>
      </c>
      <c r="B63" t="s">
        <v>72</v>
      </c>
    </row>
    <row r="64" spans="1:10" x14ac:dyDescent="0.2">
      <c r="A64" t="s">
        <v>67</v>
      </c>
      <c r="B64" t="s">
        <v>77</v>
      </c>
    </row>
    <row r="65" spans="1:10" x14ac:dyDescent="0.2">
      <c r="A65" t="s">
        <v>69</v>
      </c>
      <c r="B65" t="s">
        <v>78</v>
      </c>
    </row>
    <row r="68" spans="1:10" ht="15.75" x14ac:dyDescent="0.25">
      <c r="B68" s="119" t="s">
        <v>79</v>
      </c>
    </row>
    <row r="70" spans="1:10" ht="25.5" customHeight="1" x14ac:dyDescent="0.2">
      <c r="A70" s="121"/>
      <c r="B70" s="124" t="s">
        <v>17</v>
      </c>
      <c r="C70" s="124" t="s">
        <v>5</v>
      </c>
      <c r="D70" s="125"/>
      <c r="E70" s="125"/>
      <c r="F70" s="126" t="s">
        <v>80</v>
      </c>
      <c r="G70" s="126"/>
      <c r="H70" s="126"/>
      <c r="I70" s="126" t="s">
        <v>29</v>
      </c>
      <c r="J70" s="126" t="s">
        <v>0</v>
      </c>
    </row>
    <row r="71" spans="1:10" ht="36.75" customHeight="1" x14ac:dyDescent="0.2">
      <c r="A71" s="122"/>
      <c r="B71" s="127" t="s">
        <v>81</v>
      </c>
      <c r="C71" s="194" t="s">
        <v>82</v>
      </c>
      <c r="D71" s="195"/>
      <c r="E71" s="195"/>
      <c r="F71" s="134" t="s">
        <v>24</v>
      </c>
      <c r="G71" s="135"/>
      <c r="H71" s="135"/>
      <c r="I71" s="135">
        <f>'SO 01.1 01 Pol'!G8+'SO 01.1 03 Pol'!G8+'SO 01.2 01 Pol'!G8</f>
        <v>0</v>
      </c>
      <c r="J71" s="131" t="str">
        <f>IF(I125=0,"",I71/I125*100)</f>
        <v/>
      </c>
    </row>
    <row r="72" spans="1:10" ht="36.75" customHeight="1" x14ac:dyDescent="0.2">
      <c r="A72" s="122"/>
      <c r="B72" s="127" t="s">
        <v>83</v>
      </c>
      <c r="C72" s="194" t="s">
        <v>84</v>
      </c>
      <c r="D72" s="195"/>
      <c r="E72" s="195"/>
      <c r="F72" s="134" t="s">
        <v>24</v>
      </c>
      <c r="G72" s="135"/>
      <c r="H72" s="135"/>
      <c r="I72" s="135">
        <f>'SO 01.1 01 Pol'!G32+'SO 01.2 01 Pol'!G35</f>
        <v>0</v>
      </c>
      <c r="J72" s="131" t="str">
        <f>IF(I125=0,"",I72/I125*100)</f>
        <v/>
      </c>
    </row>
    <row r="73" spans="1:10" ht="36.75" customHeight="1" x14ac:dyDescent="0.2">
      <c r="A73" s="122"/>
      <c r="B73" s="127" t="s">
        <v>85</v>
      </c>
      <c r="C73" s="194" t="s">
        <v>86</v>
      </c>
      <c r="D73" s="195"/>
      <c r="E73" s="195"/>
      <c r="F73" s="134" t="s">
        <v>24</v>
      </c>
      <c r="G73" s="135"/>
      <c r="H73" s="135"/>
      <c r="I73" s="135">
        <f>'SO 01.1 01 Pol'!G44+'SO 01.2 01 Pol'!G41</f>
        <v>0</v>
      </c>
      <c r="J73" s="131" t="str">
        <f>IF(I125=0,"",I73/I125*100)</f>
        <v/>
      </c>
    </row>
    <row r="74" spans="1:10" ht="36.75" customHeight="1" x14ac:dyDescent="0.2">
      <c r="A74" s="122"/>
      <c r="B74" s="127" t="s">
        <v>87</v>
      </c>
      <c r="C74" s="194" t="s">
        <v>88</v>
      </c>
      <c r="D74" s="195"/>
      <c r="E74" s="195"/>
      <c r="F74" s="134" t="s">
        <v>24</v>
      </c>
      <c r="G74" s="135"/>
      <c r="H74" s="135"/>
      <c r="I74" s="135">
        <f>'SO 01.1 01 Pol'!G53+'SO 01.2 01 Pol'!G50</f>
        <v>0</v>
      </c>
      <c r="J74" s="131" t="str">
        <f>IF(I125=0,"",I74/I125*100)</f>
        <v/>
      </c>
    </row>
    <row r="75" spans="1:10" ht="36.75" customHeight="1" x14ac:dyDescent="0.2">
      <c r="A75" s="122"/>
      <c r="B75" s="127" t="s">
        <v>89</v>
      </c>
      <c r="C75" s="194" t="s">
        <v>90</v>
      </c>
      <c r="D75" s="195"/>
      <c r="E75" s="195"/>
      <c r="F75" s="134" t="s">
        <v>24</v>
      </c>
      <c r="G75" s="135"/>
      <c r="H75" s="135"/>
      <c r="I75" s="135">
        <f>'SO 01.1 01 Pol'!G68+'SO 01.2 01 Pol'!G67</f>
        <v>0</v>
      </c>
      <c r="J75" s="131" t="str">
        <f>IF(I125=0,"",I75/I125*100)</f>
        <v/>
      </c>
    </row>
    <row r="76" spans="1:10" ht="36.75" customHeight="1" x14ac:dyDescent="0.2">
      <c r="A76" s="122"/>
      <c r="B76" s="127" t="s">
        <v>91</v>
      </c>
      <c r="C76" s="194" t="s">
        <v>92</v>
      </c>
      <c r="D76" s="195"/>
      <c r="E76" s="195"/>
      <c r="F76" s="134" t="s">
        <v>24</v>
      </c>
      <c r="G76" s="135"/>
      <c r="H76" s="135"/>
      <c r="I76" s="135">
        <f>'SO 01.1 01 Pol'!G100+'SO 01.2 01 Pol'!G119</f>
        <v>0</v>
      </c>
      <c r="J76" s="131" t="str">
        <f>IF(I125=0,"",I76/I125*100)</f>
        <v/>
      </c>
    </row>
    <row r="77" spans="1:10" ht="36.75" customHeight="1" x14ac:dyDescent="0.2">
      <c r="A77" s="122"/>
      <c r="B77" s="127" t="s">
        <v>93</v>
      </c>
      <c r="C77" s="194" t="s">
        <v>94</v>
      </c>
      <c r="D77" s="195"/>
      <c r="E77" s="195"/>
      <c r="F77" s="134" t="s">
        <v>24</v>
      </c>
      <c r="G77" s="135"/>
      <c r="H77" s="135"/>
      <c r="I77" s="135">
        <f>'SO 01.1 01 Pol'!G289+'SO 01.2 01 Pol'!G224</f>
        <v>0</v>
      </c>
      <c r="J77" s="131" t="str">
        <f>IF(I125=0,"",I77/I125*100)</f>
        <v/>
      </c>
    </row>
    <row r="78" spans="1:10" ht="36.75" customHeight="1" x14ac:dyDescent="0.2">
      <c r="A78" s="122"/>
      <c r="B78" s="127" t="s">
        <v>95</v>
      </c>
      <c r="C78" s="194" t="s">
        <v>96</v>
      </c>
      <c r="D78" s="195"/>
      <c r="E78" s="195"/>
      <c r="F78" s="134" t="s">
        <v>24</v>
      </c>
      <c r="G78" s="135"/>
      <c r="H78" s="135"/>
      <c r="I78" s="135">
        <f>'SO 01.1 01 Pol'!G323+'SO 01.2 01 Pol'!G233</f>
        <v>0</v>
      </c>
      <c r="J78" s="131" t="str">
        <f>IF(I125=0,"",I78/I125*100)</f>
        <v/>
      </c>
    </row>
    <row r="79" spans="1:10" ht="36.75" customHeight="1" x14ac:dyDescent="0.2">
      <c r="A79" s="122"/>
      <c r="B79" s="127" t="s">
        <v>97</v>
      </c>
      <c r="C79" s="194" t="s">
        <v>98</v>
      </c>
      <c r="D79" s="195"/>
      <c r="E79" s="195"/>
      <c r="F79" s="134" t="s">
        <v>24</v>
      </c>
      <c r="G79" s="135"/>
      <c r="H79" s="135"/>
      <c r="I79" s="135">
        <f>'SO 01.1 03 Pol'!G43+'SO 01.1 03 Pol'!G115</f>
        <v>0</v>
      </c>
      <c r="J79" s="131" t="str">
        <f>IF(I125=0,"",I79/I125*100)</f>
        <v/>
      </c>
    </row>
    <row r="80" spans="1:10" ht="36.75" customHeight="1" x14ac:dyDescent="0.2">
      <c r="A80" s="122"/>
      <c r="B80" s="127" t="s">
        <v>99</v>
      </c>
      <c r="C80" s="194" t="s">
        <v>100</v>
      </c>
      <c r="D80" s="195"/>
      <c r="E80" s="195"/>
      <c r="F80" s="134" t="s">
        <v>24</v>
      </c>
      <c r="G80" s="135"/>
      <c r="H80" s="135"/>
      <c r="I80" s="135">
        <f>'SO 01.1 03 Pol'!G103+'SO 01.2 01 Pol'!G240</f>
        <v>0</v>
      </c>
      <c r="J80" s="131" t="str">
        <f>IF(I125=0,"",I80/I125*100)</f>
        <v/>
      </c>
    </row>
    <row r="81" spans="1:10" ht="36.75" customHeight="1" x14ac:dyDescent="0.2">
      <c r="A81" s="122"/>
      <c r="B81" s="127" t="s">
        <v>101</v>
      </c>
      <c r="C81" s="194" t="s">
        <v>102</v>
      </c>
      <c r="D81" s="195"/>
      <c r="E81" s="195"/>
      <c r="F81" s="134" t="s">
        <v>24</v>
      </c>
      <c r="G81" s="135"/>
      <c r="H81" s="135"/>
      <c r="I81" s="135">
        <f>'SO 01.1 01 Pol'!G330</f>
        <v>0</v>
      </c>
      <c r="J81" s="131" t="str">
        <f>IF(I125=0,"",I81/I125*100)</f>
        <v/>
      </c>
    </row>
    <row r="82" spans="1:10" ht="36.75" customHeight="1" x14ac:dyDescent="0.2">
      <c r="A82" s="122"/>
      <c r="B82" s="127" t="s">
        <v>103</v>
      </c>
      <c r="C82" s="194" t="s">
        <v>104</v>
      </c>
      <c r="D82" s="195"/>
      <c r="E82" s="195"/>
      <c r="F82" s="134" t="s">
        <v>24</v>
      </c>
      <c r="G82" s="135"/>
      <c r="H82" s="135"/>
      <c r="I82" s="135">
        <f>'SO 01.1 01 Pol'!G337+'SO 01.2 01 Pol'!G243</f>
        <v>0</v>
      </c>
      <c r="J82" s="131" t="str">
        <f>IF(I125=0,"",I82/I125*100)</f>
        <v/>
      </c>
    </row>
    <row r="83" spans="1:10" ht="36.75" customHeight="1" x14ac:dyDescent="0.2">
      <c r="A83" s="122"/>
      <c r="B83" s="127" t="s">
        <v>105</v>
      </c>
      <c r="C83" s="194" t="s">
        <v>106</v>
      </c>
      <c r="D83" s="195"/>
      <c r="E83" s="195"/>
      <c r="F83" s="134" t="s">
        <v>24</v>
      </c>
      <c r="G83" s="135"/>
      <c r="H83" s="135"/>
      <c r="I83" s="135">
        <f>'SO 01.1 01 Pol'!G342+'SO 01.2 01 Pol'!G248</f>
        <v>0</v>
      </c>
      <c r="J83" s="131" t="str">
        <f>IF(I125=0,"",I83/I125*100)</f>
        <v/>
      </c>
    </row>
    <row r="84" spans="1:10" ht="36.75" customHeight="1" x14ac:dyDescent="0.2">
      <c r="A84" s="122"/>
      <c r="B84" s="127" t="s">
        <v>107</v>
      </c>
      <c r="C84" s="194" t="s">
        <v>108</v>
      </c>
      <c r="D84" s="195"/>
      <c r="E84" s="195"/>
      <c r="F84" s="134" t="s">
        <v>24</v>
      </c>
      <c r="G84" s="135"/>
      <c r="H84" s="135"/>
      <c r="I84" s="135">
        <f>'SO 01.2 01 Pol'!G269</f>
        <v>0</v>
      </c>
      <c r="J84" s="131" t="str">
        <f>IF(I125=0,"",I84/I125*100)</f>
        <v/>
      </c>
    </row>
    <row r="85" spans="1:10" ht="36.75" customHeight="1" x14ac:dyDescent="0.2">
      <c r="A85" s="122"/>
      <c r="B85" s="127" t="s">
        <v>109</v>
      </c>
      <c r="C85" s="194" t="s">
        <v>110</v>
      </c>
      <c r="D85" s="195"/>
      <c r="E85" s="195"/>
      <c r="F85" s="134" t="s">
        <v>24</v>
      </c>
      <c r="G85" s="135"/>
      <c r="H85" s="135"/>
      <c r="I85" s="135">
        <f>'SO 01.1 01 Pol'!G366+'SO 01.2 01 Pol'!G274</f>
        <v>0</v>
      </c>
      <c r="J85" s="131" t="str">
        <f>IF(I125=0,"",I85/I125*100)</f>
        <v/>
      </c>
    </row>
    <row r="86" spans="1:10" ht="36.75" customHeight="1" x14ac:dyDescent="0.2">
      <c r="A86" s="122"/>
      <c r="B86" s="127" t="s">
        <v>111</v>
      </c>
      <c r="C86" s="194" t="s">
        <v>112</v>
      </c>
      <c r="D86" s="195"/>
      <c r="E86" s="195"/>
      <c r="F86" s="134" t="s">
        <v>24</v>
      </c>
      <c r="G86" s="135"/>
      <c r="H86" s="135"/>
      <c r="I86" s="135">
        <f>'SO 01.1 01 Pol'!G411+'SO 01.1 03 Pol'!G111+'SO 01.2 01 Pol'!G314</f>
        <v>0</v>
      </c>
      <c r="J86" s="131" t="str">
        <f>IF(I125=0,"",I86/I125*100)</f>
        <v/>
      </c>
    </row>
    <row r="87" spans="1:10" ht="36.75" customHeight="1" x14ac:dyDescent="0.2">
      <c r="A87" s="122"/>
      <c r="B87" s="127" t="s">
        <v>113</v>
      </c>
      <c r="C87" s="194" t="s">
        <v>114</v>
      </c>
      <c r="D87" s="195"/>
      <c r="E87" s="195"/>
      <c r="F87" s="134" t="s">
        <v>25</v>
      </c>
      <c r="G87" s="135"/>
      <c r="H87" s="135"/>
      <c r="I87" s="135">
        <f>'SO 01.1 01 Pol'!G414+'SO 01.2 01 Pol'!G317</f>
        <v>0</v>
      </c>
      <c r="J87" s="131" t="str">
        <f>IF(I125=0,"",I87/I125*100)</f>
        <v/>
      </c>
    </row>
    <row r="88" spans="1:10" ht="36.75" customHeight="1" x14ac:dyDescent="0.2">
      <c r="A88" s="122"/>
      <c r="B88" s="127" t="s">
        <v>115</v>
      </c>
      <c r="C88" s="194" t="s">
        <v>116</v>
      </c>
      <c r="D88" s="195"/>
      <c r="E88" s="195"/>
      <c r="F88" s="134" t="s">
        <v>25</v>
      </c>
      <c r="G88" s="135"/>
      <c r="H88" s="135"/>
      <c r="I88" s="135">
        <f>'SO 01.2 01 Pol'!G330</f>
        <v>0</v>
      </c>
      <c r="J88" s="131" t="str">
        <f>IF(I125=0,"",I88/I125*100)</f>
        <v/>
      </c>
    </row>
    <row r="89" spans="1:10" ht="36.75" customHeight="1" x14ac:dyDescent="0.2">
      <c r="A89" s="122"/>
      <c r="B89" s="127" t="s">
        <v>117</v>
      </c>
      <c r="C89" s="194" t="s">
        <v>118</v>
      </c>
      <c r="D89" s="195"/>
      <c r="E89" s="195"/>
      <c r="F89" s="134" t="s">
        <v>25</v>
      </c>
      <c r="G89" s="135"/>
      <c r="H89" s="135"/>
      <c r="I89" s="135">
        <f>'SO 01.1 01 Pol'!G423+'SO 01.2 01 Pol'!G396</f>
        <v>0</v>
      </c>
      <c r="J89" s="131" t="str">
        <f>IF(I125=0,"",I89/I125*100)</f>
        <v/>
      </c>
    </row>
    <row r="90" spans="1:10" ht="36.75" customHeight="1" x14ac:dyDescent="0.2">
      <c r="A90" s="122"/>
      <c r="B90" s="127" t="s">
        <v>119</v>
      </c>
      <c r="C90" s="194" t="s">
        <v>120</v>
      </c>
      <c r="D90" s="195"/>
      <c r="E90" s="195"/>
      <c r="F90" s="134" t="s">
        <v>25</v>
      </c>
      <c r="G90" s="135"/>
      <c r="H90" s="135"/>
      <c r="I90" s="135">
        <f>'TZB 01 Pol'!G8</f>
        <v>0</v>
      </c>
      <c r="J90" s="131" t="str">
        <f>IF(I125=0,"",I90/I125*100)</f>
        <v/>
      </c>
    </row>
    <row r="91" spans="1:10" ht="36.75" customHeight="1" x14ac:dyDescent="0.2">
      <c r="A91" s="122"/>
      <c r="B91" s="127" t="s">
        <v>121</v>
      </c>
      <c r="C91" s="194" t="s">
        <v>122</v>
      </c>
      <c r="D91" s="195"/>
      <c r="E91" s="195"/>
      <c r="F91" s="134" t="s">
        <v>25</v>
      </c>
      <c r="G91" s="135"/>
      <c r="H91" s="135"/>
      <c r="I91" s="135">
        <f>'TZB 01 Pol'!G19</f>
        <v>0</v>
      </c>
      <c r="J91" s="131" t="str">
        <f>IF(I125=0,"",I91/I125*100)</f>
        <v/>
      </c>
    </row>
    <row r="92" spans="1:10" ht="36.75" customHeight="1" x14ac:dyDescent="0.2">
      <c r="A92" s="122"/>
      <c r="B92" s="127" t="s">
        <v>123</v>
      </c>
      <c r="C92" s="194" t="s">
        <v>124</v>
      </c>
      <c r="D92" s="195"/>
      <c r="E92" s="195"/>
      <c r="F92" s="134" t="s">
        <v>25</v>
      </c>
      <c r="G92" s="135"/>
      <c r="H92" s="135"/>
      <c r="I92" s="135">
        <f>'TZB 01 Pol'!G28</f>
        <v>0</v>
      </c>
      <c r="J92" s="131" t="str">
        <f>IF(I125=0,"",I92/I125*100)</f>
        <v/>
      </c>
    </row>
    <row r="93" spans="1:10" ht="36.75" customHeight="1" x14ac:dyDescent="0.2">
      <c r="A93" s="122"/>
      <c r="B93" s="127" t="s">
        <v>125</v>
      </c>
      <c r="C93" s="194" t="s">
        <v>126</v>
      </c>
      <c r="D93" s="195"/>
      <c r="E93" s="195"/>
      <c r="F93" s="134" t="s">
        <v>25</v>
      </c>
      <c r="G93" s="135"/>
      <c r="H93" s="135"/>
      <c r="I93" s="135">
        <f>'TZB 01 Pol'!G37</f>
        <v>0</v>
      </c>
      <c r="J93" s="131" t="str">
        <f>IF(I125=0,"",I93/I125*100)</f>
        <v/>
      </c>
    </row>
    <row r="94" spans="1:10" ht="36.75" customHeight="1" x14ac:dyDescent="0.2">
      <c r="A94" s="122"/>
      <c r="B94" s="127" t="s">
        <v>127</v>
      </c>
      <c r="C94" s="194" t="s">
        <v>128</v>
      </c>
      <c r="D94" s="195"/>
      <c r="E94" s="195"/>
      <c r="F94" s="134" t="s">
        <v>25</v>
      </c>
      <c r="G94" s="135"/>
      <c r="H94" s="135"/>
      <c r="I94" s="135">
        <f>'TZB 01 Pol'!G46</f>
        <v>0</v>
      </c>
      <c r="J94" s="131" t="str">
        <f>IF(I125=0,"",I94/I125*100)</f>
        <v/>
      </c>
    </row>
    <row r="95" spans="1:10" ht="36.75" customHeight="1" x14ac:dyDescent="0.2">
      <c r="A95" s="122"/>
      <c r="B95" s="127" t="s">
        <v>129</v>
      </c>
      <c r="C95" s="194" t="s">
        <v>130</v>
      </c>
      <c r="D95" s="195"/>
      <c r="E95" s="195"/>
      <c r="F95" s="134" t="s">
        <v>25</v>
      </c>
      <c r="G95" s="135"/>
      <c r="H95" s="135"/>
      <c r="I95" s="135">
        <f>'TZB 01 Pol'!G52</f>
        <v>0</v>
      </c>
      <c r="J95" s="131" t="str">
        <f>IF(I125=0,"",I95/I125*100)</f>
        <v/>
      </c>
    </row>
    <row r="96" spans="1:10" ht="36.75" customHeight="1" x14ac:dyDescent="0.2">
      <c r="A96" s="122"/>
      <c r="B96" s="127" t="s">
        <v>131</v>
      </c>
      <c r="C96" s="194" t="s">
        <v>132</v>
      </c>
      <c r="D96" s="195"/>
      <c r="E96" s="195"/>
      <c r="F96" s="134" t="s">
        <v>25</v>
      </c>
      <c r="G96" s="135"/>
      <c r="H96" s="135"/>
      <c r="I96" s="135">
        <f>'TZB 01 Pol'!G61</f>
        <v>0</v>
      </c>
      <c r="J96" s="131" t="str">
        <f>IF(I125=0,"",I96/I125*100)</f>
        <v/>
      </c>
    </row>
    <row r="97" spans="1:10" ht="36.75" customHeight="1" x14ac:dyDescent="0.2">
      <c r="A97" s="122"/>
      <c r="B97" s="127" t="s">
        <v>133</v>
      </c>
      <c r="C97" s="194" t="s">
        <v>134</v>
      </c>
      <c r="D97" s="195"/>
      <c r="E97" s="195"/>
      <c r="F97" s="134" t="s">
        <v>25</v>
      </c>
      <c r="G97" s="135"/>
      <c r="H97" s="135"/>
      <c r="I97" s="135">
        <f>'TZB 01 Pol'!G70</f>
        <v>0</v>
      </c>
      <c r="J97" s="131" t="str">
        <f>IF(I125=0,"",I97/I125*100)</f>
        <v/>
      </c>
    </row>
    <row r="98" spans="1:10" ht="36.75" customHeight="1" x14ac:dyDescent="0.2">
      <c r="A98" s="122"/>
      <c r="B98" s="127" t="s">
        <v>135</v>
      </c>
      <c r="C98" s="194" t="s">
        <v>136</v>
      </c>
      <c r="D98" s="195"/>
      <c r="E98" s="195"/>
      <c r="F98" s="134" t="s">
        <v>25</v>
      </c>
      <c r="G98" s="135"/>
      <c r="H98" s="135"/>
      <c r="I98" s="135">
        <f>'TZB 01 Pol'!G79</f>
        <v>0</v>
      </c>
      <c r="J98" s="131" t="str">
        <f>IF(I125=0,"",I98/I125*100)</f>
        <v/>
      </c>
    </row>
    <row r="99" spans="1:10" ht="36.75" customHeight="1" x14ac:dyDescent="0.2">
      <c r="A99" s="122"/>
      <c r="B99" s="127" t="s">
        <v>137</v>
      </c>
      <c r="C99" s="194" t="s">
        <v>138</v>
      </c>
      <c r="D99" s="195"/>
      <c r="E99" s="195"/>
      <c r="F99" s="134" t="s">
        <v>25</v>
      </c>
      <c r="G99" s="135"/>
      <c r="H99" s="135"/>
      <c r="I99" s="135">
        <f>'TZB 01 Pol'!G88</f>
        <v>0</v>
      </c>
      <c r="J99" s="131" t="str">
        <f>IF(I125=0,"",I99/I125*100)</f>
        <v/>
      </c>
    </row>
    <row r="100" spans="1:10" ht="36.75" customHeight="1" x14ac:dyDescent="0.2">
      <c r="A100" s="122"/>
      <c r="B100" s="127" t="s">
        <v>139</v>
      </c>
      <c r="C100" s="194" t="s">
        <v>140</v>
      </c>
      <c r="D100" s="195"/>
      <c r="E100" s="195"/>
      <c r="F100" s="134" t="s">
        <v>25</v>
      </c>
      <c r="G100" s="135"/>
      <c r="H100" s="135"/>
      <c r="I100" s="135">
        <f>'TZB 01 Pol'!G97</f>
        <v>0</v>
      </c>
      <c r="J100" s="131" t="str">
        <f>IF(I125=0,"",I100/I125*100)</f>
        <v/>
      </c>
    </row>
    <row r="101" spans="1:10" ht="36.75" customHeight="1" x14ac:dyDescent="0.2">
      <c r="A101" s="122"/>
      <c r="B101" s="127" t="s">
        <v>141</v>
      </c>
      <c r="C101" s="194" t="s">
        <v>142</v>
      </c>
      <c r="D101" s="195"/>
      <c r="E101" s="195"/>
      <c r="F101" s="134" t="s">
        <v>25</v>
      </c>
      <c r="G101" s="135"/>
      <c r="H101" s="135"/>
      <c r="I101" s="135">
        <f>'TZB 01 Pol'!G103</f>
        <v>0</v>
      </c>
      <c r="J101" s="131" t="str">
        <f>IF(I125=0,"",I101/I125*100)</f>
        <v/>
      </c>
    </row>
    <row r="102" spans="1:10" ht="36.75" customHeight="1" x14ac:dyDescent="0.2">
      <c r="A102" s="122"/>
      <c r="B102" s="127" t="s">
        <v>143</v>
      </c>
      <c r="C102" s="194" t="s">
        <v>144</v>
      </c>
      <c r="D102" s="195"/>
      <c r="E102" s="195"/>
      <c r="F102" s="134" t="s">
        <v>25</v>
      </c>
      <c r="G102" s="135"/>
      <c r="H102" s="135"/>
      <c r="I102" s="135">
        <f>'TZB 01 Pol'!G112</f>
        <v>0</v>
      </c>
      <c r="J102" s="131" t="str">
        <f>IF(I125=0,"",I102/I125*100)</f>
        <v/>
      </c>
    </row>
    <row r="103" spans="1:10" ht="36.75" customHeight="1" x14ac:dyDescent="0.2">
      <c r="A103" s="122"/>
      <c r="B103" s="127" t="s">
        <v>145</v>
      </c>
      <c r="C103" s="194" t="s">
        <v>146</v>
      </c>
      <c r="D103" s="195"/>
      <c r="E103" s="195"/>
      <c r="F103" s="134" t="s">
        <v>25</v>
      </c>
      <c r="G103" s="135"/>
      <c r="H103" s="135"/>
      <c r="I103" s="135">
        <f>'TZB 01 Pol'!G121</f>
        <v>0</v>
      </c>
      <c r="J103" s="131" t="str">
        <f>IF(I125=0,"",I103/I125*100)</f>
        <v/>
      </c>
    </row>
    <row r="104" spans="1:10" ht="36.75" customHeight="1" x14ac:dyDescent="0.2">
      <c r="A104" s="122"/>
      <c r="B104" s="127" t="s">
        <v>147</v>
      </c>
      <c r="C104" s="194" t="s">
        <v>148</v>
      </c>
      <c r="D104" s="195"/>
      <c r="E104" s="195"/>
      <c r="F104" s="134" t="s">
        <v>25</v>
      </c>
      <c r="G104" s="135"/>
      <c r="H104" s="135"/>
      <c r="I104" s="135">
        <f>'TZB 01 Pol'!G130</f>
        <v>0</v>
      </c>
      <c r="J104" s="131" t="str">
        <f>IF(I125=0,"",I104/I125*100)</f>
        <v/>
      </c>
    </row>
    <row r="105" spans="1:10" ht="36.75" customHeight="1" x14ac:dyDescent="0.2">
      <c r="A105" s="122"/>
      <c r="B105" s="127" t="s">
        <v>149</v>
      </c>
      <c r="C105" s="194" t="s">
        <v>150</v>
      </c>
      <c r="D105" s="195"/>
      <c r="E105" s="195"/>
      <c r="F105" s="134" t="s">
        <v>25</v>
      </c>
      <c r="G105" s="135"/>
      <c r="H105" s="135"/>
      <c r="I105" s="135">
        <f>'TZB 01 Pol'!G139</f>
        <v>0</v>
      </c>
      <c r="J105" s="131" t="str">
        <f>IF(I125=0,"",I105/I125*100)</f>
        <v/>
      </c>
    </row>
    <row r="106" spans="1:10" ht="36.75" customHeight="1" x14ac:dyDescent="0.2">
      <c r="A106" s="122"/>
      <c r="B106" s="127" t="s">
        <v>151</v>
      </c>
      <c r="C106" s="194" t="s">
        <v>152</v>
      </c>
      <c r="D106" s="195"/>
      <c r="E106" s="195"/>
      <c r="F106" s="134" t="s">
        <v>25</v>
      </c>
      <c r="G106" s="135"/>
      <c r="H106" s="135"/>
      <c r="I106" s="135">
        <f>'TZB 01 Pol'!G148</f>
        <v>0</v>
      </c>
      <c r="J106" s="131" t="str">
        <f>IF(I125=0,"",I106/I125*100)</f>
        <v/>
      </c>
    </row>
    <row r="107" spans="1:10" ht="36.75" customHeight="1" x14ac:dyDescent="0.2">
      <c r="A107" s="122"/>
      <c r="B107" s="127" t="s">
        <v>153</v>
      </c>
      <c r="C107" s="194" t="s">
        <v>154</v>
      </c>
      <c r="D107" s="195"/>
      <c r="E107" s="195"/>
      <c r="F107" s="134" t="s">
        <v>25</v>
      </c>
      <c r="G107" s="135"/>
      <c r="H107" s="135"/>
      <c r="I107" s="135">
        <f>'TZB 01 Pol'!G157</f>
        <v>0</v>
      </c>
      <c r="J107" s="131" t="str">
        <f>IF(I125=0,"",I107/I125*100)</f>
        <v/>
      </c>
    </row>
    <row r="108" spans="1:10" ht="36.75" customHeight="1" x14ac:dyDescent="0.2">
      <c r="A108" s="122"/>
      <c r="B108" s="127" t="s">
        <v>155</v>
      </c>
      <c r="C108" s="194" t="s">
        <v>156</v>
      </c>
      <c r="D108" s="195"/>
      <c r="E108" s="195"/>
      <c r="F108" s="134" t="s">
        <v>25</v>
      </c>
      <c r="G108" s="135"/>
      <c r="H108" s="135"/>
      <c r="I108" s="135">
        <f>'TZB 01 Pol'!G163</f>
        <v>0</v>
      </c>
      <c r="J108" s="131" t="str">
        <f>IF(I125=0,"",I108/I125*100)</f>
        <v/>
      </c>
    </row>
    <row r="109" spans="1:10" ht="36.75" customHeight="1" x14ac:dyDescent="0.2">
      <c r="A109" s="122"/>
      <c r="B109" s="127" t="s">
        <v>157</v>
      </c>
      <c r="C109" s="194" t="s">
        <v>158</v>
      </c>
      <c r="D109" s="195"/>
      <c r="E109" s="195"/>
      <c r="F109" s="134" t="s">
        <v>25</v>
      </c>
      <c r="G109" s="135"/>
      <c r="H109" s="135"/>
      <c r="I109" s="135">
        <f>'TZB 01 Pol'!G172</f>
        <v>0</v>
      </c>
      <c r="J109" s="131" t="str">
        <f>IF(I125=0,"",I109/I125*100)</f>
        <v/>
      </c>
    </row>
    <row r="110" spans="1:10" ht="36.75" customHeight="1" x14ac:dyDescent="0.2">
      <c r="A110" s="122"/>
      <c r="B110" s="127" t="s">
        <v>159</v>
      </c>
      <c r="C110" s="194" t="s">
        <v>160</v>
      </c>
      <c r="D110" s="195"/>
      <c r="E110" s="195"/>
      <c r="F110" s="134" t="s">
        <v>25</v>
      </c>
      <c r="G110" s="135"/>
      <c r="H110" s="135"/>
      <c r="I110" s="135">
        <f>'SO 01.1 041 Pol'!G8</f>
        <v>0</v>
      </c>
      <c r="J110" s="131" t="str">
        <f>IF(I125=0,"",I110/I125*100)</f>
        <v/>
      </c>
    </row>
    <row r="111" spans="1:10" ht="36.75" customHeight="1" x14ac:dyDescent="0.2">
      <c r="A111" s="122"/>
      <c r="B111" s="127" t="s">
        <v>161</v>
      </c>
      <c r="C111" s="194" t="s">
        <v>162</v>
      </c>
      <c r="D111" s="195"/>
      <c r="E111" s="195"/>
      <c r="F111" s="134" t="s">
        <v>25</v>
      </c>
      <c r="G111" s="135"/>
      <c r="H111" s="135"/>
      <c r="I111" s="135">
        <f>'SO 01.1 01 Pol'!G451+'SO 01.2 01 Pol'!G425</f>
        <v>0</v>
      </c>
      <c r="J111" s="131" t="str">
        <f>IF(I125=0,"",I111/I125*100)</f>
        <v/>
      </c>
    </row>
    <row r="112" spans="1:10" ht="36.75" customHeight="1" x14ac:dyDescent="0.2">
      <c r="A112" s="122"/>
      <c r="B112" s="127" t="s">
        <v>163</v>
      </c>
      <c r="C112" s="194" t="s">
        <v>164</v>
      </c>
      <c r="D112" s="195"/>
      <c r="E112" s="195"/>
      <c r="F112" s="134" t="s">
        <v>25</v>
      </c>
      <c r="G112" s="135"/>
      <c r="H112" s="135"/>
      <c r="I112" s="135">
        <f>'SO 01.1 01 Pol'!G500</f>
        <v>0</v>
      </c>
      <c r="J112" s="131" t="str">
        <f>IF(I125=0,"",I112/I125*100)</f>
        <v/>
      </c>
    </row>
    <row r="113" spans="1:10" ht="36.75" customHeight="1" x14ac:dyDescent="0.2">
      <c r="A113" s="122"/>
      <c r="B113" s="127" t="s">
        <v>165</v>
      </c>
      <c r="C113" s="194" t="s">
        <v>166</v>
      </c>
      <c r="D113" s="195"/>
      <c r="E113" s="195"/>
      <c r="F113" s="134" t="s">
        <v>25</v>
      </c>
      <c r="G113" s="135"/>
      <c r="H113" s="135"/>
      <c r="I113" s="135">
        <f>'SO 01.1 01 Pol'!G508+'SO 01.2 01 Pol'!G463</f>
        <v>0</v>
      </c>
      <c r="J113" s="131" t="str">
        <f>IF(I125=0,"",I113/I125*100)</f>
        <v/>
      </c>
    </row>
    <row r="114" spans="1:10" ht="36.75" customHeight="1" x14ac:dyDescent="0.2">
      <c r="A114" s="122"/>
      <c r="B114" s="127" t="s">
        <v>167</v>
      </c>
      <c r="C114" s="194" t="s">
        <v>168</v>
      </c>
      <c r="D114" s="195"/>
      <c r="E114" s="195"/>
      <c r="F114" s="134" t="s">
        <v>25</v>
      </c>
      <c r="G114" s="135"/>
      <c r="H114" s="135"/>
      <c r="I114" s="135">
        <f>'SO 01.1 01 Pol'!G611+'SO 01.2 01 Pol'!G527</f>
        <v>0</v>
      </c>
      <c r="J114" s="131" t="str">
        <f>IF(I125=0,"",I114/I125*100)</f>
        <v/>
      </c>
    </row>
    <row r="115" spans="1:10" ht="36.75" customHeight="1" x14ac:dyDescent="0.2">
      <c r="A115" s="122"/>
      <c r="B115" s="127" t="s">
        <v>169</v>
      </c>
      <c r="C115" s="194" t="s">
        <v>170</v>
      </c>
      <c r="D115" s="195"/>
      <c r="E115" s="195"/>
      <c r="F115" s="134" t="s">
        <v>25</v>
      </c>
      <c r="G115" s="135"/>
      <c r="H115" s="135"/>
      <c r="I115" s="135">
        <f>'SO 01.1 01 Pol'!G636+'SO 01.2 01 Pol'!G542</f>
        <v>0</v>
      </c>
      <c r="J115" s="131" t="str">
        <f>IF(I125=0,"",I115/I125*100)</f>
        <v/>
      </c>
    </row>
    <row r="116" spans="1:10" ht="36.75" customHeight="1" x14ac:dyDescent="0.2">
      <c r="A116" s="122"/>
      <c r="B116" s="127" t="s">
        <v>171</v>
      </c>
      <c r="C116" s="194" t="s">
        <v>172</v>
      </c>
      <c r="D116" s="195"/>
      <c r="E116" s="195"/>
      <c r="F116" s="134" t="s">
        <v>25</v>
      </c>
      <c r="G116" s="135"/>
      <c r="H116" s="135"/>
      <c r="I116" s="135">
        <f>'SO 01.1 01 Pol'!G663+'SO 01.2 01 Pol'!G565</f>
        <v>0</v>
      </c>
      <c r="J116" s="131" t="str">
        <f>IF(I125=0,"",I116/I125*100)</f>
        <v/>
      </c>
    </row>
    <row r="117" spans="1:10" ht="36.75" customHeight="1" x14ac:dyDescent="0.2">
      <c r="A117" s="122"/>
      <c r="B117" s="127" t="s">
        <v>173</v>
      </c>
      <c r="C117" s="194" t="s">
        <v>174</v>
      </c>
      <c r="D117" s="195"/>
      <c r="E117" s="195"/>
      <c r="F117" s="134" t="s">
        <v>25</v>
      </c>
      <c r="G117" s="135"/>
      <c r="H117" s="135"/>
      <c r="I117" s="135">
        <f>'SO 01.2 01 Pol'!G570</f>
        <v>0</v>
      </c>
      <c r="J117" s="131" t="str">
        <f>IF(I125=0,"",I117/I125*100)</f>
        <v/>
      </c>
    </row>
    <row r="118" spans="1:10" ht="36.75" customHeight="1" x14ac:dyDescent="0.2">
      <c r="A118" s="122"/>
      <c r="B118" s="127" t="s">
        <v>175</v>
      </c>
      <c r="C118" s="194" t="s">
        <v>176</v>
      </c>
      <c r="D118" s="195"/>
      <c r="E118" s="195"/>
      <c r="F118" s="134" t="s">
        <v>25</v>
      </c>
      <c r="G118" s="135"/>
      <c r="H118" s="135"/>
      <c r="I118" s="135">
        <f>'SO 01.1 01 Pol'!G665+'SO 01.2 01 Pol'!G584</f>
        <v>0</v>
      </c>
      <c r="J118" s="131" t="str">
        <f>IF(I125=0,"",I118/I125*100)</f>
        <v/>
      </c>
    </row>
    <row r="119" spans="1:10" ht="36.75" customHeight="1" x14ac:dyDescent="0.2">
      <c r="A119" s="122"/>
      <c r="B119" s="127" t="s">
        <v>177</v>
      </c>
      <c r="C119" s="194" t="s">
        <v>178</v>
      </c>
      <c r="D119" s="195"/>
      <c r="E119" s="195"/>
      <c r="F119" s="134" t="s">
        <v>25</v>
      </c>
      <c r="G119" s="135"/>
      <c r="H119" s="135"/>
      <c r="I119" s="135">
        <f>'TZB 01 Pol'!G178</f>
        <v>0</v>
      </c>
      <c r="J119" s="131" t="str">
        <f>IF(I125=0,"",I119/I125*100)</f>
        <v/>
      </c>
    </row>
    <row r="120" spans="1:10" ht="36.75" customHeight="1" x14ac:dyDescent="0.2">
      <c r="A120" s="122"/>
      <c r="B120" s="127" t="s">
        <v>179</v>
      </c>
      <c r="C120" s="194" t="s">
        <v>180</v>
      </c>
      <c r="D120" s="195"/>
      <c r="E120" s="195"/>
      <c r="F120" s="134" t="s">
        <v>26</v>
      </c>
      <c r="G120" s="135"/>
      <c r="H120" s="135"/>
      <c r="I120" s="135">
        <f>'SO 01.1 042 Pol'!G8</f>
        <v>0</v>
      </c>
      <c r="J120" s="131" t="str">
        <f>IF(I125=0,"",I120/I125*100)</f>
        <v/>
      </c>
    </row>
    <row r="121" spans="1:10" ht="36.75" customHeight="1" x14ac:dyDescent="0.2">
      <c r="A121" s="122"/>
      <c r="B121" s="127" t="s">
        <v>181</v>
      </c>
      <c r="C121" s="194" t="s">
        <v>182</v>
      </c>
      <c r="D121" s="195"/>
      <c r="E121" s="195"/>
      <c r="F121" s="134" t="s">
        <v>26</v>
      </c>
      <c r="G121" s="135"/>
      <c r="H121" s="135"/>
      <c r="I121" s="135">
        <f>'SO 01.1 042 Pol'!G23</f>
        <v>0</v>
      </c>
      <c r="J121" s="131" t="str">
        <f>IF(I125=0,"",I121/I125*100)</f>
        <v/>
      </c>
    </row>
    <row r="122" spans="1:10" ht="36.75" customHeight="1" x14ac:dyDescent="0.2">
      <c r="A122" s="122"/>
      <c r="B122" s="127" t="s">
        <v>183</v>
      </c>
      <c r="C122" s="194" t="s">
        <v>184</v>
      </c>
      <c r="D122" s="195"/>
      <c r="E122" s="195"/>
      <c r="F122" s="134" t="s">
        <v>185</v>
      </c>
      <c r="G122" s="135"/>
      <c r="H122" s="135"/>
      <c r="I122" s="135">
        <f>'SO 01.1 01 Pol'!G681+'SO 01.2 01 Pol'!G611</f>
        <v>0</v>
      </c>
      <c r="J122" s="131" t="str">
        <f>IF(I125=0,"",I122/I125*100)</f>
        <v/>
      </c>
    </row>
    <row r="123" spans="1:10" ht="36.75" customHeight="1" x14ac:dyDescent="0.2">
      <c r="A123" s="122"/>
      <c r="B123" s="127" t="s">
        <v>186</v>
      </c>
      <c r="C123" s="194" t="s">
        <v>27</v>
      </c>
      <c r="D123" s="195"/>
      <c r="E123" s="195"/>
      <c r="F123" s="134" t="s">
        <v>186</v>
      </c>
      <c r="G123" s="135"/>
      <c r="H123" s="135"/>
      <c r="I123" s="135">
        <f>'OVN 01 Naklady'!G8</f>
        <v>0</v>
      </c>
      <c r="J123" s="131" t="str">
        <f>IF(I125=0,"",I123/I125*100)</f>
        <v/>
      </c>
    </row>
    <row r="124" spans="1:10" ht="36.75" customHeight="1" x14ac:dyDescent="0.2">
      <c r="A124" s="122"/>
      <c r="B124" s="127" t="s">
        <v>187</v>
      </c>
      <c r="C124" s="194" t="s">
        <v>28</v>
      </c>
      <c r="D124" s="195"/>
      <c r="E124" s="195"/>
      <c r="F124" s="134" t="s">
        <v>187</v>
      </c>
      <c r="G124" s="135"/>
      <c r="H124" s="135"/>
      <c r="I124" s="135">
        <f>'OVN 01 Naklady'!G11</f>
        <v>0</v>
      </c>
      <c r="J124" s="131" t="str">
        <f>IF(I125=0,"",I124/I125*100)</f>
        <v/>
      </c>
    </row>
    <row r="125" spans="1:10" ht="25.5" customHeight="1" x14ac:dyDescent="0.2">
      <c r="A125" s="123"/>
      <c r="B125" s="128" t="s">
        <v>1</v>
      </c>
      <c r="C125" s="129"/>
      <c r="D125" s="130"/>
      <c r="E125" s="130"/>
      <c r="F125" s="136"/>
      <c r="G125" s="137"/>
      <c r="H125" s="137"/>
      <c r="I125" s="137">
        <f>SUM(I71:I124)</f>
        <v>0</v>
      </c>
      <c r="J125" s="132">
        <f>SUM(J71:J124)</f>
        <v>0</v>
      </c>
    </row>
    <row r="126" spans="1:10" x14ac:dyDescent="0.2">
      <c r="F126" s="86"/>
      <c r="G126" s="86"/>
      <c r="H126" s="86"/>
      <c r="I126" s="86"/>
      <c r="J126" s="133"/>
    </row>
    <row r="127" spans="1:10" x14ac:dyDescent="0.2">
      <c r="F127" s="86"/>
      <c r="G127" s="86"/>
      <c r="H127" s="86"/>
      <c r="I127" s="86"/>
      <c r="J127" s="133"/>
    </row>
    <row r="128" spans="1:10" x14ac:dyDescent="0.2">
      <c r="F128" s="86"/>
      <c r="G128" s="86"/>
      <c r="H128" s="86"/>
      <c r="I128" s="86"/>
      <c r="J128" s="133"/>
    </row>
  </sheetData>
  <sheetProtection algorithmName="SHA-512" hashValue="1QEW/FK1LuaHgoV71ccdRpGY9qrMtualuFogklfUmY4GbUL1/5dhHxjrY/E7876J8DKEvFlGtXmhij8PQFnq7w==" saltValue="lxqFPwMip3h/9IFx1heb0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9">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9:E49"/>
    <mergeCell ref="C50:E50"/>
    <mergeCell ref="C51:E51"/>
    <mergeCell ref="B52:E52"/>
    <mergeCell ref="C71:E71"/>
    <mergeCell ref="C44:E44"/>
    <mergeCell ref="C45:E45"/>
    <mergeCell ref="C46:E46"/>
    <mergeCell ref="C47:E47"/>
    <mergeCell ref="C48:E48"/>
    <mergeCell ref="C77:E77"/>
    <mergeCell ref="C78:E78"/>
    <mergeCell ref="C79:E79"/>
    <mergeCell ref="C80:E80"/>
    <mergeCell ref="C81:E81"/>
    <mergeCell ref="C72:E72"/>
    <mergeCell ref="C73:E73"/>
    <mergeCell ref="C74:E74"/>
    <mergeCell ref="C75:E75"/>
    <mergeCell ref="C76:E76"/>
    <mergeCell ref="C87:E87"/>
    <mergeCell ref="C88:E88"/>
    <mergeCell ref="C89:E89"/>
    <mergeCell ref="C90:E90"/>
    <mergeCell ref="C91:E91"/>
    <mergeCell ref="C82:E82"/>
    <mergeCell ref="C83:E83"/>
    <mergeCell ref="C84:E84"/>
    <mergeCell ref="C85:E85"/>
    <mergeCell ref="C86:E86"/>
    <mergeCell ref="C97:E97"/>
    <mergeCell ref="C98:E98"/>
    <mergeCell ref="C99:E99"/>
    <mergeCell ref="C100:E100"/>
    <mergeCell ref="C101:E101"/>
    <mergeCell ref="C92:E92"/>
    <mergeCell ref="C93:E93"/>
    <mergeCell ref="C94:E94"/>
    <mergeCell ref="C95:E95"/>
    <mergeCell ref="C96:E96"/>
    <mergeCell ref="C107:E107"/>
    <mergeCell ref="C108:E108"/>
    <mergeCell ref="C109:E109"/>
    <mergeCell ref="C110:E110"/>
    <mergeCell ref="C111:E111"/>
    <mergeCell ref="C102:E102"/>
    <mergeCell ref="C103:E103"/>
    <mergeCell ref="C104:E104"/>
    <mergeCell ref="C105:E105"/>
    <mergeCell ref="C106:E106"/>
    <mergeCell ref="C122:E122"/>
    <mergeCell ref="C123:E123"/>
    <mergeCell ref="C124:E124"/>
    <mergeCell ref="C117:E117"/>
    <mergeCell ref="C118:E118"/>
    <mergeCell ref="C119:E119"/>
    <mergeCell ref="C120:E120"/>
    <mergeCell ref="C121:E121"/>
    <mergeCell ref="C112:E112"/>
    <mergeCell ref="C113:E113"/>
    <mergeCell ref="C114:E114"/>
    <mergeCell ref="C115:E115"/>
    <mergeCell ref="C116:E116"/>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5"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5" t="s">
        <v>6</v>
      </c>
      <c r="B1" s="245"/>
      <c r="C1" s="246"/>
      <c r="D1" s="245"/>
      <c r="E1" s="245"/>
      <c r="F1" s="245"/>
      <c r="G1" s="245"/>
    </row>
    <row r="2" spans="1:7" ht="24.95" customHeight="1" x14ac:dyDescent="0.2">
      <c r="A2" s="50" t="s">
        <v>7</v>
      </c>
      <c r="B2" s="49"/>
      <c r="C2" s="247"/>
      <c r="D2" s="247"/>
      <c r="E2" s="247"/>
      <c r="F2" s="247"/>
      <c r="G2" s="248"/>
    </row>
    <row r="3" spans="1:7" ht="24.95" customHeight="1" x14ac:dyDescent="0.2">
      <c r="A3" s="50" t="s">
        <v>8</v>
      </c>
      <c r="B3" s="49"/>
      <c r="C3" s="247"/>
      <c r="D3" s="247"/>
      <c r="E3" s="247"/>
      <c r="F3" s="247"/>
      <c r="G3" s="248"/>
    </row>
    <row r="4" spans="1:7" ht="24.95" customHeight="1" x14ac:dyDescent="0.2">
      <c r="A4" s="50" t="s">
        <v>9</v>
      </c>
      <c r="B4" s="49"/>
      <c r="C4" s="247"/>
      <c r="D4" s="247"/>
      <c r="E4" s="247"/>
      <c r="F4" s="247"/>
      <c r="G4" s="248"/>
    </row>
    <row r="5" spans="1:7" x14ac:dyDescent="0.2">
      <c r="B5" s="4"/>
      <c r="C5" s="5"/>
      <c r="D5" s="6"/>
    </row>
  </sheetData>
  <sheetProtection algorithmName="SHA-512" hashValue="QVBi8+HIICbPNYMtJBF5F7f1ieqdsd2frIFKOaLh2cvkWNXb26oO0lRN4MQtFmbmEHAKYaLWy6AfSbMozhQ7Zw==" saltValue="yoqRtAH30f6djGeGWF9sA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84D33-78A0-4CAA-9317-300129D959C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3" t="s">
        <v>188</v>
      </c>
      <c r="B1" s="253"/>
      <c r="C1" s="253"/>
      <c r="D1" s="253"/>
      <c r="E1" s="253"/>
      <c r="F1" s="253"/>
      <c r="G1" s="253"/>
      <c r="AG1" t="s">
        <v>189</v>
      </c>
    </row>
    <row r="2" spans="1:60" ht="24.95" customHeight="1" x14ac:dyDescent="0.2">
      <c r="A2" s="139" t="s">
        <v>7</v>
      </c>
      <c r="B2" s="49" t="s">
        <v>44</v>
      </c>
      <c r="C2" s="254" t="s">
        <v>45</v>
      </c>
      <c r="D2" s="255"/>
      <c r="E2" s="255"/>
      <c r="F2" s="255"/>
      <c r="G2" s="256"/>
      <c r="AG2" t="s">
        <v>190</v>
      </c>
    </row>
    <row r="3" spans="1:60" ht="24.95" customHeight="1" x14ac:dyDescent="0.2">
      <c r="A3" s="139" t="s">
        <v>8</v>
      </c>
      <c r="B3" s="49" t="s">
        <v>191</v>
      </c>
      <c r="C3" s="254" t="s">
        <v>47</v>
      </c>
      <c r="D3" s="255"/>
      <c r="E3" s="255"/>
      <c r="F3" s="255"/>
      <c r="G3" s="256"/>
      <c r="AC3" s="120" t="s">
        <v>192</v>
      </c>
      <c r="AG3" t="s">
        <v>193</v>
      </c>
    </row>
    <row r="4" spans="1:60" ht="24.95" customHeight="1" x14ac:dyDescent="0.2">
      <c r="A4" s="140" t="s">
        <v>9</v>
      </c>
      <c r="B4" s="141" t="s">
        <v>48</v>
      </c>
      <c r="C4" s="257" t="s">
        <v>47</v>
      </c>
      <c r="D4" s="258"/>
      <c r="E4" s="258"/>
      <c r="F4" s="258"/>
      <c r="G4" s="259"/>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186</v>
      </c>
      <c r="C8" s="174" t="s">
        <v>27</v>
      </c>
      <c r="D8" s="161"/>
      <c r="E8" s="162"/>
      <c r="F8" s="163"/>
      <c r="G8" s="163">
        <f>SUMIF(AG9:AG10,"&lt;&gt;NOR",G9:G10)</f>
        <v>0</v>
      </c>
      <c r="H8" s="163"/>
      <c r="I8" s="163">
        <f>SUM(I9:I10)</f>
        <v>0</v>
      </c>
      <c r="J8" s="163"/>
      <c r="K8" s="163">
        <f>SUM(K9:K10)</f>
        <v>0</v>
      </c>
      <c r="L8" s="163"/>
      <c r="M8" s="163">
        <f>SUM(M9:M10)</f>
        <v>0</v>
      </c>
      <c r="N8" s="162"/>
      <c r="O8" s="162">
        <f>SUM(O9:O10)</f>
        <v>0</v>
      </c>
      <c r="P8" s="162"/>
      <c r="Q8" s="162">
        <f>SUM(Q9:Q10)</f>
        <v>0</v>
      </c>
      <c r="R8" s="163"/>
      <c r="S8" s="163"/>
      <c r="T8" s="164"/>
      <c r="U8" s="158"/>
      <c r="V8" s="158">
        <f>SUM(V9:V10)</f>
        <v>0</v>
      </c>
      <c r="W8" s="158"/>
      <c r="X8" s="158"/>
      <c r="Y8" s="158"/>
      <c r="AG8" t="s">
        <v>218</v>
      </c>
    </row>
    <row r="9" spans="1:60" outlineLevel="1" x14ac:dyDescent="0.2">
      <c r="A9" s="166">
        <v>1</v>
      </c>
      <c r="B9" s="167" t="s">
        <v>219</v>
      </c>
      <c r="C9" s="175" t="s">
        <v>220</v>
      </c>
      <c r="D9" s="168" t="s">
        <v>221</v>
      </c>
      <c r="E9" s="169">
        <v>1</v>
      </c>
      <c r="F9" s="170"/>
      <c r="G9" s="171">
        <f>ROUND(E9*F9,2)</f>
        <v>0</v>
      </c>
      <c r="H9" s="170"/>
      <c r="I9" s="171">
        <f>ROUND(E9*H9,2)</f>
        <v>0</v>
      </c>
      <c r="J9" s="170"/>
      <c r="K9" s="171">
        <f>ROUND(E9*J9,2)</f>
        <v>0</v>
      </c>
      <c r="L9" s="171">
        <v>21</v>
      </c>
      <c r="M9" s="171">
        <f>G9*(1+L9/100)</f>
        <v>0</v>
      </c>
      <c r="N9" s="169">
        <v>0</v>
      </c>
      <c r="O9" s="169">
        <f>ROUND(E9*N9,2)</f>
        <v>0</v>
      </c>
      <c r="P9" s="169">
        <v>0</v>
      </c>
      <c r="Q9" s="169">
        <f>ROUND(E9*P9,2)</f>
        <v>0</v>
      </c>
      <c r="R9" s="171"/>
      <c r="S9" s="171" t="s">
        <v>222</v>
      </c>
      <c r="T9" s="172" t="s">
        <v>223</v>
      </c>
      <c r="U9" s="157">
        <v>0</v>
      </c>
      <c r="V9" s="157">
        <f>ROUND(E9*U9,2)</f>
        <v>0</v>
      </c>
      <c r="W9" s="157"/>
      <c r="X9" s="157" t="s">
        <v>224</v>
      </c>
      <c r="Y9" s="157" t="s">
        <v>225</v>
      </c>
      <c r="Z9" s="147"/>
      <c r="AA9" s="147"/>
      <c r="AB9" s="147"/>
      <c r="AC9" s="147"/>
      <c r="AD9" s="147"/>
      <c r="AE9" s="147"/>
      <c r="AF9" s="147"/>
      <c r="AG9" s="147" t="s">
        <v>226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49" t="s">
        <v>227</v>
      </c>
      <c r="D10" s="250"/>
      <c r="E10" s="250"/>
      <c r="F10" s="250"/>
      <c r="G10" s="250"/>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228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159" t="s">
        <v>217</v>
      </c>
      <c r="B11" s="160" t="s">
        <v>187</v>
      </c>
      <c r="C11" s="174" t="s">
        <v>28</v>
      </c>
      <c r="D11" s="161"/>
      <c r="E11" s="162"/>
      <c r="F11" s="163"/>
      <c r="G11" s="163">
        <f>SUMIF(AG12:AG28,"&lt;&gt;NOR",G12:G28)</f>
        <v>0</v>
      </c>
      <c r="H11" s="163"/>
      <c r="I11" s="163">
        <f>SUM(I12:I28)</f>
        <v>0</v>
      </c>
      <c r="J11" s="163"/>
      <c r="K11" s="163">
        <f>SUM(K12:K28)</f>
        <v>0</v>
      </c>
      <c r="L11" s="163"/>
      <c r="M11" s="163">
        <f>SUM(M12:M28)</f>
        <v>0</v>
      </c>
      <c r="N11" s="162"/>
      <c r="O11" s="162">
        <f>SUM(O12:O28)</f>
        <v>0</v>
      </c>
      <c r="P11" s="162"/>
      <c r="Q11" s="162">
        <f>SUM(Q12:Q28)</f>
        <v>0</v>
      </c>
      <c r="R11" s="163"/>
      <c r="S11" s="163"/>
      <c r="T11" s="164"/>
      <c r="U11" s="158"/>
      <c r="V11" s="158">
        <f>SUM(V12:V28)</f>
        <v>0</v>
      </c>
      <c r="W11" s="158"/>
      <c r="X11" s="158"/>
      <c r="Y11" s="158"/>
      <c r="AG11" t="s">
        <v>218</v>
      </c>
    </row>
    <row r="12" spans="1:60" outlineLevel="1" x14ac:dyDescent="0.2">
      <c r="A12" s="166">
        <v>2</v>
      </c>
      <c r="B12" s="167" t="s">
        <v>229</v>
      </c>
      <c r="C12" s="175" t="s">
        <v>230</v>
      </c>
      <c r="D12" s="168" t="s">
        <v>221</v>
      </c>
      <c r="E12" s="169">
        <v>1</v>
      </c>
      <c r="F12" s="170"/>
      <c r="G12" s="171">
        <f>ROUND(E12*F12,2)</f>
        <v>0</v>
      </c>
      <c r="H12" s="170"/>
      <c r="I12" s="171">
        <f>ROUND(E12*H12,2)</f>
        <v>0</v>
      </c>
      <c r="J12" s="170"/>
      <c r="K12" s="171">
        <f>ROUND(E12*J12,2)</f>
        <v>0</v>
      </c>
      <c r="L12" s="171">
        <v>21</v>
      </c>
      <c r="M12" s="171">
        <f>G12*(1+L12/100)</f>
        <v>0</v>
      </c>
      <c r="N12" s="169">
        <v>0</v>
      </c>
      <c r="O12" s="169">
        <f>ROUND(E12*N12,2)</f>
        <v>0</v>
      </c>
      <c r="P12" s="169">
        <v>0</v>
      </c>
      <c r="Q12" s="169">
        <f>ROUND(E12*P12,2)</f>
        <v>0</v>
      </c>
      <c r="R12" s="171"/>
      <c r="S12" s="171" t="s">
        <v>222</v>
      </c>
      <c r="T12" s="172" t="s">
        <v>223</v>
      </c>
      <c r="U12" s="157">
        <v>0</v>
      </c>
      <c r="V12" s="157">
        <f>ROUND(E12*U12,2)</f>
        <v>0</v>
      </c>
      <c r="W12" s="157"/>
      <c r="X12" s="157" t="s">
        <v>224</v>
      </c>
      <c r="Y12" s="157" t="s">
        <v>225</v>
      </c>
      <c r="Z12" s="147"/>
      <c r="AA12" s="147"/>
      <c r="AB12" s="147"/>
      <c r="AC12" s="147"/>
      <c r="AD12" s="147"/>
      <c r="AE12" s="147"/>
      <c r="AF12" s="147"/>
      <c r="AG12" s="147" t="s">
        <v>226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2" x14ac:dyDescent="0.2">
      <c r="A13" s="154"/>
      <c r="B13" s="155"/>
      <c r="C13" s="249" t="s">
        <v>231</v>
      </c>
      <c r="D13" s="250"/>
      <c r="E13" s="250"/>
      <c r="F13" s="250"/>
      <c r="G13" s="250"/>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228</v>
      </c>
      <c r="AH13" s="147"/>
      <c r="AI13" s="147"/>
      <c r="AJ13" s="147"/>
      <c r="AK13" s="147"/>
      <c r="AL13" s="147"/>
      <c r="AM13" s="147"/>
      <c r="AN13" s="147"/>
      <c r="AO13" s="147"/>
      <c r="AP13" s="147"/>
      <c r="AQ13" s="147"/>
      <c r="AR13" s="147"/>
      <c r="AS13" s="147"/>
      <c r="AT13" s="147"/>
      <c r="AU13" s="147"/>
      <c r="AV13" s="147"/>
      <c r="AW13" s="147"/>
      <c r="AX13" s="147"/>
      <c r="AY13" s="147"/>
      <c r="AZ13" s="147"/>
      <c r="BA13" s="173" t="str">
        <f>C13</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3" s="147"/>
      <c r="BC13" s="147"/>
      <c r="BD13" s="147"/>
      <c r="BE13" s="147"/>
      <c r="BF13" s="147"/>
      <c r="BG13" s="147"/>
      <c r="BH13" s="147"/>
    </row>
    <row r="14" spans="1:60" outlineLevel="1" x14ac:dyDescent="0.2">
      <c r="A14" s="166">
        <v>3</v>
      </c>
      <c r="B14" s="167" t="s">
        <v>232</v>
      </c>
      <c r="C14" s="175" t="s">
        <v>233</v>
      </c>
      <c r="D14" s="168" t="s">
        <v>221</v>
      </c>
      <c r="E14" s="169">
        <v>1</v>
      </c>
      <c r="F14" s="170"/>
      <c r="G14" s="171">
        <f>ROUND(E14*F14,2)</f>
        <v>0</v>
      </c>
      <c r="H14" s="170"/>
      <c r="I14" s="171">
        <f>ROUND(E14*H14,2)</f>
        <v>0</v>
      </c>
      <c r="J14" s="170"/>
      <c r="K14" s="171">
        <f>ROUND(E14*J14,2)</f>
        <v>0</v>
      </c>
      <c r="L14" s="171">
        <v>21</v>
      </c>
      <c r="M14" s="171">
        <f>G14*(1+L14/100)</f>
        <v>0</v>
      </c>
      <c r="N14" s="169">
        <v>0</v>
      </c>
      <c r="O14" s="169">
        <f>ROUND(E14*N14,2)</f>
        <v>0</v>
      </c>
      <c r="P14" s="169">
        <v>0</v>
      </c>
      <c r="Q14" s="169">
        <f>ROUND(E14*P14,2)</f>
        <v>0</v>
      </c>
      <c r="R14" s="171"/>
      <c r="S14" s="171" t="s">
        <v>222</v>
      </c>
      <c r="T14" s="172" t="s">
        <v>223</v>
      </c>
      <c r="U14" s="157">
        <v>0</v>
      </c>
      <c r="V14" s="157">
        <f>ROUND(E14*U14,2)</f>
        <v>0</v>
      </c>
      <c r="W14" s="157"/>
      <c r="X14" s="157" t="s">
        <v>224</v>
      </c>
      <c r="Y14" s="157" t="s">
        <v>225</v>
      </c>
      <c r="Z14" s="147"/>
      <c r="AA14" s="147"/>
      <c r="AB14" s="147"/>
      <c r="AC14" s="147"/>
      <c r="AD14" s="147"/>
      <c r="AE14" s="147"/>
      <c r="AF14" s="147"/>
      <c r="AG14" s="147" t="s">
        <v>226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
      <c r="A15" s="154"/>
      <c r="B15" s="155"/>
      <c r="C15" s="249" t="s">
        <v>234</v>
      </c>
      <c r="D15" s="250"/>
      <c r="E15" s="250"/>
      <c r="F15" s="250"/>
      <c r="G15" s="250"/>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228</v>
      </c>
      <c r="AH15" s="147"/>
      <c r="AI15" s="147"/>
      <c r="AJ15" s="147"/>
      <c r="AK15" s="147"/>
      <c r="AL15" s="147"/>
      <c r="AM15" s="147"/>
      <c r="AN15" s="147"/>
      <c r="AO15" s="147"/>
      <c r="AP15" s="147"/>
      <c r="AQ15" s="147"/>
      <c r="AR15" s="147"/>
      <c r="AS15" s="147"/>
      <c r="AT15" s="147"/>
      <c r="AU15" s="147"/>
      <c r="AV15" s="147"/>
      <c r="AW15" s="147"/>
      <c r="AX15" s="147"/>
      <c r="AY15" s="147"/>
      <c r="AZ15" s="147"/>
      <c r="BA15" s="173" t="str">
        <f>C15</f>
        <v>Náklady na vyhotovení dokumentace skutečného provedení stavby a její předání objednateli v požadované formě a požadovaném počtu.</v>
      </c>
      <c r="BB15" s="147"/>
      <c r="BC15" s="147"/>
      <c r="BD15" s="147"/>
      <c r="BE15" s="147"/>
      <c r="BF15" s="147"/>
      <c r="BG15" s="147"/>
      <c r="BH15" s="147"/>
    </row>
    <row r="16" spans="1:60" outlineLevel="1" x14ac:dyDescent="0.2">
      <c r="A16" s="166">
        <v>4</v>
      </c>
      <c r="B16" s="167" t="s">
        <v>235</v>
      </c>
      <c r="C16" s="175" t="s">
        <v>236</v>
      </c>
      <c r="D16" s="168" t="s">
        <v>221</v>
      </c>
      <c r="E16" s="169">
        <v>1</v>
      </c>
      <c r="F16" s="170"/>
      <c r="G16" s="171">
        <f>ROUND(E16*F16,2)</f>
        <v>0</v>
      </c>
      <c r="H16" s="170"/>
      <c r="I16" s="171">
        <f>ROUND(E16*H16,2)</f>
        <v>0</v>
      </c>
      <c r="J16" s="170"/>
      <c r="K16" s="171">
        <f>ROUND(E16*J16,2)</f>
        <v>0</v>
      </c>
      <c r="L16" s="171">
        <v>21</v>
      </c>
      <c r="M16" s="171">
        <f>G16*(1+L16/100)</f>
        <v>0</v>
      </c>
      <c r="N16" s="169">
        <v>0</v>
      </c>
      <c r="O16" s="169">
        <f>ROUND(E16*N16,2)</f>
        <v>0</v>
      </c>
      <c r="P16" s="169">
        <v>0</v>
      </c>
      <c r="Q16" s="169">
        <f>ROUND(E16*P16,2)</f>
        <v>0</v>
      </c>
      <c r="R16" s="171"/>
      <c r="S16" s="171" t="s">
        <v>222</v>
      </c>
      <c r="T16" s="172" t="s">
        <v>223</v>
      </c>
      <c r="U16" s="157">
        <v>0</v>
      </c>
      <c r="V16" s="157">
        <f>ROUND(E16*U16,2)</f>
        <v>0</v>
      </c>
      <c r="W16" s="157"/>
      <c r="X16" s="157" t="s">
        <v>224</v>
      </c>
      <c r="Y16" s="157" t="s">
        <v>225</v>
      </c>
      <c r="Z16" s="147"/>
      <c r="AA16" s="147"/>
      <c r="AB16" s="147"/>
      <c r="AC16" s="147"/>
      <c r="AD16" s="147"/>
      <c r="AE16" s="147"/>
      <c r="AF16" s="147"/>
      <c r="AG16" s="147" t="s">
        <v>226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2" x14ac:dyDescent="0.2">
      <c r="A17" s="154"/>
      <c r="B17" s="155"/>
      <c r="C17" s="249" t="s">
        <v>237</v>
      </c>
      <c r="D17" s="250"/>
      <c r="E17" s="250"/>
      <c r="F17" s="250"/>
      <c r="G17" s="250"/>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228</v>
      </c>
      <c r="AH17" s="147"/>
      <c r="AI17" s="147"/>
      <c r="AJ17" s="147"/>
      <c r="AK17" s="147"/>
      <c r="AL17" s="147"/>
      <c r="AM17" s="147"/>
      <c r="AN17" s="147"/>
      <c r="AO17" s="147"/>
      <c r="AP17" s="147"/>
      <c r="AQ17" s="147"/>
      <c r="AR17" s="147"/>
      <c r="AS17" s="147"/>
      <c r="AT17" s="147"/>
      <c r="AU17" s="147"/>
      <c r="AV17" s="147"/>
      <c r="AW17" s="147"/>
      <c r="AX17" s="147"/>
      <c r="AY17" s="147"/>
      <c r="AZ17" s="147"/>
      <c r="BA17" s="173" t="str">
        <f>C17</f>
        <v>Náklady spojené s povinnou publicitou, pokud ji objednatel požaduje. Zahrnuje zejména náklady na propagační a informační billboardy, tabule, internetovou propagaci, tiskoviny apod.</v>
      </c>
      <c r="BB17" s="147"/>
      <c r="BC17" s="147"/>
      <c r="BD17" s="147"/>
      <c r="BE17" s="147"/>
      <c r="BF17" s="147"/>
      <c r="BG17" s="147"/>
      <c r="BH17" s="147"/>
    </row>
    <row r="18" spans="1:60" outlineLevel="3" x14ac:dyDescent="0.2">
      <c r="A18" s="154"/>
      <c r="B18" s="155"/>
      <c r="C18" s="251" t="s">
        <v>238</v>
      </c>
      <c r="D18" s="252"/>
      <c r="E18" s="252"/>
      <c r="F18" s="252"/>
      <c r="G18" s="252"/>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228</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3" x14ac:dyDescent="0.2">
      <c r="A19" s="154"/>
      <c r="B19" s="155"/>
      <c r="C19" s="251" t="s">
        <v>239</v>
      </c>
      <c r="D19" s="252"/>
      <c r="E19" s="252"/>
      <c r="F19" s="252"/>
      <c r="G19" s="252"/>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228</v>
      </c>
      <c r="AH19" s="147"/>
      <c r="AI19" s="147"/>
      <c r="AJ19" s="147"/>
      <c r="AK19" s="147"/>
      <c r="AL19" s="147"/>
      <c r="AM19" s="147"/>
      <c r="AN19" s="147"/>
      <c r="AO19" s="147"/>
      <c r="AP19" s="147"/>
      <c r="AQ19" s="147"/>
      <c r="AR19" s="147"/>
      <c r="AS19" s="147"/>
      <c r="AT19" s="147"/>
      <c r="AU19" s="147"/>
      <c r="AV19" s="147"/>
      <c r="AW19" s="147"/>
      <c r="AX19" s="147"/>
      <c r="AY19" s="147"/>
      <c r="AZ19" s="147"/>
      <c r="BA19" s="173" t="str">
        <f>C19</f>
        <v>D+M tištěné plastové pamětní  pamětní desky formátu A3 umístěné na zdivu dle požadavk uobjednatele - 1ks</v>
      </c>
      <c r="BB19" s="147"/>
      <c r="BC19" s="147"/>
      <c r="BD19" s="147"/>
      <c r="BE19" s="147"/>
      <c r="BF19" s="147"/>
      <c r="BG19" s="147"/>
      <c r="BH19" s="147"/>
    </row>
    <row r="20" spans="1:60" outlineLevel="3" x14ac:dyDescent="0.2">
      <c r="A20" s="154"/>
      <c r="B20" s="155"/>
      <c r="C20" s="251" t="s">
        <v>240</v>
      </c>
      <c r="D20" s="252"/>
      <c r="E20" s="252"/>
      <c r="F20" s="252"/>
      <c r="G20" s="252"/>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228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6">
        <v>5</v>
      </c>
      <c r="B21" s="167" t="s">
        <v>241</v>
      </c>
      <c r="C21" s="175" t="s">
        <v>242</v>
      </c>
      <c r="D21" s="168" t="s">
        <v>221</v>
      </c>
      <c r="E21" s="169">
        <v>1</v>
      </c>
      <c r="F21" s="170"/>
      <c r="G21" s="171">
        <f>ROUND(E21*F21,2)</f>
        <v>0</v>
      </c>
      <c r="H21" s="170"/>
      <c r="I21" s="171">
        <f>ROUND(E21*H21,2)</f>
        <v>0</v>
      </c>
      <c r="J21" s="170"/>
      <c r="K21" s="171">
        <f>ROUND(E21*J21,2)</f>
        <v>0</v>
      </c>
      <c r="L21" s="171">
        <v>21</v>
      </c>
      <c r="M21" s="171">
        <f>G21*(1+L21/100)</f>
        <v>0</v>
      </c>
      <c r="N21" s="169">
        <v>0</v>
      </c>
      <c r="O21" s="169">
        <f>ROUND(E21*N21,2)</f>
        <v>0</v>
      </c>
      <c r="P21" s="169">
        <v>0</v>
      </c>
      <c r="Q21" s="169">
        <f>ROUND(E21*P21,2)</f>
        <v>0</v>
      </c>
      <c r="R21" s="171"/>
      <c r="S21" s="171" t="s">
        <v>222</v>
      </c>
      <c r="T21" s="172" t="s">
        <v>223</v>
      </c>
      <c r="U21" s="157">
        <v>0</v>
      </c>
      <c r="V21" s="157">
        <f>ROUND(E21*U21,2)</f>
        <v>0</v>
      </c>
      <c r="W21" s="157"/>
      <c r="X21" s="157" t="s">
        <v>224</v>
      </c>
      <c r="Y21" s="157" t="s">
        <v>225</v>
      </c>
      <c r="Z21" s="147"/>
      <c r="AA21" s="147"/>
      <c r="AB21" s="147"/>
      <c r="AC21" s="147"/>
      <c r="AD21" s="147"/>
      <c r="AE21" s="147"/>
      <c r="AF21" s="147"/>
      <c r="AG21" s="147" t="s">
        <v>226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249" t="s">
        <v>243</v>
      </c>
      <c r="D22" s="250"/>
      <c r="E22" s="250"/>
      <c r="F22" s="250"/>
      <c r="G22" s="250"/>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228</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6">
        <v>6</v>
      </c>
      <c r="B23" s="167" t="s">
        <v>244</v>
      </c>
      <c r="C23" s="175" t="s">
        <v>245</v>
      </c>
      <c r="D23" s="168" t="s">
        <v>221</v>
      </c>
      <c r="E23" s="169">
        <v>1</v>
      </c>
      <c r="F23" s="170"/>
      <c r="G23" s="171">
        <f>ROUND(E23*F23,2)</f>
        <v>0</v>
      </c>
      <c r="H23" s="170"/>
      <c r="I23" s="171">
        <f>ROUND(E23*H23,2)</f>
        <v>0</v>
      </c>
      <c r="J23" s="170"/>
      <c r="K23" s="171">
        <f>ROUND(E23*J23,2)</f>
        <v>0</v>
      </c>
      <c r="L23" s="171">
        <v>21</v>
      </c>
      <c r="M23" s="171">
        <f>G23*(1+L23/100)</f>
        <v>0</v>
      </c>
      <c r="N23" s="169">
        <v>0</v>
      </c>
      <c r="O23" s="169">
        <f>ROUND(E23*N23,2)</f>
        <v>0</v>
      </c>
      <c r="P23" s="169">
        <v>0</v>
      </c>
      <c r="Q23" s="169">
        <f>ROUND(E23*P23,2)</f>
        <v>0</v>
      </c>
      <c r="R23" s="171"/>
      <c r="S23" s="171" t="s">
        <v>222</v>
      </c>
      <c r="T23" s="172" t="s">
        <v>223</v>
      </c>
      <c r="U23" s="157">
        <v>0</v>
      </c>
      <c r="V23" s="157">
        <f>ROUND(E23*U23,2)</f>
        <v>0</v>
      </c>
      <c r="W23" s="157"/>
      <c r="X23" s="157" t="s">
        <v>224</v>
      </c>
      <c r="Y23" s="157" t="s">
        <v>225</v>
      </c>
      <c r="Z23" s="147"/>
      <c r="AA23" s="147"/>
      <c r="AB23" s="147"/>
      <c r="AC23" s="147"/>
      <c r="AD23" s="147"/>
      <c r="AE23" s="147"/>
      <c r="AF23" s="147"/>
      <c r="AG23" s="147" t="s">
        <v>226</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33.75" outlineLevel="2" x14ac:dyDescent="0.2">
      <c r="A24" s="154"/>
      <c r="B24" s="155"/>
      <c r="C24" s="249" t="s">
        <v>246</v>
      </c>
      <c r="D24" s="250"/>
      <c r="E24" s="250"/>
      <c r="F24" s="250"/>
      <c r="G24" s="250"/>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228</v>
      </c>
      <c r="AH24" s="147"/>
      <c r="AI24" s="147"/>
      <c r="AJ24" s="147"/>
      <c r="AK24" s="147"/>
      <c r="AL24" s="147"/>
      <c r="AM24" s="147"/>
      <c r="AN24" s="147"/>
      <c r="AO24" s="147"/>
      <c r="AP24" s="147"/>
      <c r="AQ24" s="147"/>
      <c r="AR24" s="147"/>
      <c r="AS24" s="147"/>
      <c r="AT24" s="147"/>
      <c r="AU24" s="147"/>
      <c r="AV24" s="147"/>
      <c r="AW24" s="147"/>
      <c r="AX24" s="147"/>
      <c r="AY24" s="147"/>
      <c r="AZ24" s="147"/>
      <c r="BA24" s="173" t="str">
        <f>C24</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4" s="147"/>
      <c r="BC24" s="147"/>
      <c r="BD24" s="147"/>
      <c r="BE24" s="147"/>
      <c r="BF24" s="147"/>
      <c r="BG24" s="147"/>
      <c r="BH24" s="147"/>
    </row>
    <row r="25" spans="1:60" outlineLevel="1" x14ac:dyDescent="0.2">
      <c r="A25" s="166">
        <v>7</v>
      </c>
      <c r="B25" s="167" t="s">
        <v>247</v>
      </c>
      <c r="C25" s="175" t="s">
        <v>248</v>
      </c>
      <c r="D25" s="168" t="s">
        <v>249</v>
      </c>
      <c r="E25" s="169">
        <v>1</v>
      </c>
      <c r="F25" s="170"/>
      <c r="G25" s="171">
        <f>ROUND(E25*F25,2)</f>
        <v>0</v>
      </c>
      <c r="H25" s="170"/>
      <c r="I25" s="171">
        <f>ROUND(E25*H25,2)</f>
        <v>0</v>
      </c>
      <c r="J25" s="170"/>
      <c r="K25" s="171">
        <f>ROUND(E25*J25,2)</f>
        <v>0</v>
      </c>
      <c r="L25" s="171">
        <v>21</v>
      </c>
      <c r="M25" s="171">
        <f>G25*(1+L25/100)</f>
        <v>0</v>
      </c>
      <c r="N25" s="169">
        <v>0</v>
      </c>
      <c r="O25" s="169">
        <f>ROUND(E25*N25,2)</f>
        <v>0</v>
      </c>
      <c r="P25" s="169">
        <v>0</v>
      </c>
      <c r="Q25" s="169">
        <f>ROUND(E25*P25,2)</f>
        <v>0</v>
      </c>
      <c r="R25" s="171"/>
      <c r="S25" s="171" t="s">
        <v>250</v>
      </c>
      <c r="T25" s="172" t="s">
        <v>223</v>
      </c>
      <c r="U25" s="157">
        <v>0</v>
      </c>
      <c r="V25" s="157">
        <f>ROUND(E25*U25,2)</f>
        <v>0</v>
      </c>
      <c r="W25" s="157"/>
      <c r="X25" s="157" t="s">
        <v>251</v>
      </c>
      <c r="Y25" s="157" t="s">
        <v>225</v>
      </c>
      <c r="Z25" s="147"/>
      <c r="AA25" s="147"/>
      <c r="AB25" s="147"/>
      <c r="AC25" s="147"/>
      <c r="AD25" s="147"/>
      <c r="AE25" s="147"/>
      <c r="AF25" s="147"/>
      <c r="AG25" s="147" t="s">
        <v>252</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33.75" outlineLevel="2" x14ac:dyDescent="0.2">
      <c r="A26" s="154"/>
      <c r="B26" s="155"/>
      <c r="C26" s="249" t="s">
        <v>253</v>
      </c>
      <c r="D26" s="250"/>
      <c r="E26" s="250"/>
      <c r="F26" s="250"/>
      <c r="G26" s="250"/>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228</v>
      </c>
      <c r="AH26" s="147"/>
      <c r="AI26" s="147"/>
      <c r="AJ26" s="147"/>
      <c r="AK26" s="147"/>
      <c r="AL26" s="147"/>
      <c r="AM26" s="147"/>
      <c r="AN26" s="147"/>
      <c r="AO26" s="147"/>
      <c r="AP26" s="147"/>
      <c r="AQ26" s="147"/>
      <c r="AR26" s="147"/>
      <c r="AS26" s="147"/>
      <c r="AT26" s="147"/>
      <c r="AU26" s="147"/>
      <c r="AV26" s="147"/>
      <c r="AW26" s="147"/>
      <c r="AX26" s="147"/>
      <c r="AY26" s="147"/>
      <c r="AZ26" s="147"/>
      <c r="BA26" s="173" t="str">
        <f>C26</f>
        <v>Zřízení provizorní komunikace ze štěrkodrti 0-63 mm pro účely stavebních prací a přístupu mechanizace  - v ploše 210 m2; odstranění zeleně a ornice do hl. 300 mm, zhutnění pláně,  navezení a zhutnění štěrkové drti, následné odstranění štěrkodrti, zavezení zeminou pro zůrodnění, osetí trávou a uvedením do původního stavu.</v>
      </c>
      <c r="BB26" s="147"/>
      <c r="BC26" s="147"/>
      <c r="BD26" s="147"/>
      <c r="BE26" s="147"/>
      <c r="BF26" s="147"/>
      <c r="BG26" s="147"/>
      <c r="BH26" s="147"/>
    </row>
    <row r="27" spans="1:60" outlineLevel="1" x14ac:dyDescent="0.2">
      <c r="A27" s="166">
        <v>8</v>
      </c>
      <c r="B27" s="167" t="s">
        <v>254</v>
      </c>
      <c r="C27" s="175" t="s">
        <v>255</v>
      </c>
      <c r="D27" s="168" t="s">
        <v>256</v>
      </c>
      <c r="E27" s="169">
        <v>3</v>
      </c>
      <c r="F27" s="170"/>
      <c r="G27" s="171">
        <f>ROUND(E27*F27,2)</f>
        <v>0</v>
      </c>
      <c r="H27" s="170"/>
      <c r="I27" s="171">
        <f>ROUND(E27*H27,2)</f>
        <v>0</v>
      </c>
      <c r="J27" s="170"/>
      <c r="K27" s="171">
        <f>ROUND(E27*J27,2)</f>
        <v>0</v>
      </c>
      <c r="L27" s="171">
        <v>21</v>
      </c>
      <c r="M27" s="171">
        <f>G27*(1+L27/100)</f>
        <v>0</v>
      </c>
      <c r="N27" s="169">
        <v>0</v>
      </c>
      <c r="O27" s="169">
        <f>ROUND(E27*N27,2)</f>
        <v>0</v>
      </c>
      <c r="P27" s="169">
        <v>0</v>
      </c>
      <c r="Q27" s="169">
        <f>ROUND(E27*P27,2)</f>
        <v>0</v>
      </c>
      <c r="R27" s="171"/>
      <c r="S27" s="171" t="s">
        <v>250</v>
      </c>
      <c r="T27" s="172" t="s">
        <v>223</v>
      </c>
      <c r="U27" s="157">
        <v>0</v>
      </c>
      <c r="V27" s="157">
        <f>ROUND(E27*U27,2)</f>
        <v>0</v>
      </c>
      <c r="W27" s="157"/>
      <c r="X27" s="157" t="s">
        <v>257</v>
      </c>
      <c r="Y27" s="157" t="s">
        <v>225</v>
      </c>
      <c r="Z27" s="147"/>
      <c r="AA27" s="147"/>
      <c r="AB27" s="147"/>
      <c r="AC27" s="147"/>
      <c r="AD27" s="147"/>
      <c r="AE27" s="147"/>
      <c r="AF27" s="147"/>
      <c r="AG27" s="147" t="s">
        <v>258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2" x14ac:dyDescent="0.2">
      <c r="A28" s="154"/>
      <c r="B28" s="155"/>
      <c r="C28" s="249" t="s">
        <v>259</v>
      </c>
      <c r="D28" s="250"/>
      <c r="E28" s="250"/>
      <c r="F28" s="250"/>
      <c r="G28" s="250"/>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228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x14ac:dyDescent="0.2">
      <c r="A29" s="3"/>
      <c r="B29" s="4"/>
      <c r="C29" s="176"/>
      <c r="D29" s="6"/>
      <c r="E29" s="3"/>
      <c r="F29" s="3"/>
      <c r="G29" s="3"/>
      <c r="H29" s="3"/>
      <c r="I29" s="3"/>
      <c r="J29" s="3"/>
      <c r="K29" s="3"/>
      <c r="L29" s="3"/>
      <c r="M29" s="3"/>
      <c r="N29" s="3"/>
      <c r="O29" s="3"/>
      <c r="P29" s="3"/>
      <c r="Q29" s="3"/>
      <c r="R29" s="3"/>
      <c r="S29" s="3"/>
      <c r="T29" s="3"/>
      <c r="U29" s="3"/>
      <c r="V29" s="3"/>
      <c r="W29" s="3"/>
      <c r="X29" s="3"/>
      <c r="Y29" s="3"/>
      <c r="AE29">
        <v>15</v>
      </c>
      <c r="AF29">
        <v>21</v>
      </c>
      <c r="AG29" t="s">
        <v>203</v>
      </c>
    </row>
    <row r="30" spans="1:60" x14ac:dyDescent="0.2">
      <c r="A30" s="150"/>
      <c r="B30" s="151" t="s">
        <v>29</v>
      </c>
      <c r="C30" s="177"/>
      <c r="D30" s="152"/>
      <c r="E30" s="153"/>
      <c r="F30" s="153"/>
      <c r="G30" s="165">
        <f>G8+G11</f>
        <v>0</v>
      </c>
      <c r="H30" s="3"/>
      <c r="I30" s="3"/>
      <c r="J30" s="3"/>
      <c r="K30" s="3"/>
      <c r="L30" s="3"/>
      <c r="M30" s="3"/>
      <c r="N30" s="3"/>
      <c r="O30" s="3"/>
      <c r="P30" s="3"/>
      <c r="Q30" s="3"/>
      <c r="R30" s="3"/>
      <c r="S30" s="3"/>
      <c r="T30" s="3"/>
      <c r="U30" s="3"/>
      <c r="V30" s="3"/>
      <c r="W30" s="3"/>
      <c r="X30" s="3"/>
      <c r="Y30" s="3"/>
      <c r="AE30">
        <f>SUMIF(L7:L28,AE29,G7:G28)</f>
        <v>0</v>
      </c>
      <c r="AF30">
        <f>SUMIF(L7:L28,AF29,G7:G28)</f>
        <v>0</v>
      </c>
      <c r="AG30" t="s">
        <v>260</v>
      </c>
    </row>
    <row r="31" spans="1:60" x14ac:dyDescent="0.2">
      <c r="C31" s="178"/>
      <c r="D31" s="10"/>
      <c r="AG31" t="s">
        <v>261</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WgdysDeou6HVwuSZAgFo3vsEG0Bt8buB1WClvQX7Jz1P4NTAVsBPIqBYkFkdRjxS6tZnJ6+r9MV7VwmqQ9FVQ==" saltValue="rmcnZoYyCnFtcfj3bWn/Gw==" spinCount="100000" sheet="1" formatRows="0"/>
  <mergeCells count="15">
    <mergeCell ref="C13:G13"/>
    <mergeCell ref="A1:G1"/>
    <mergeCell ref="C2:G2"/>
    <mergeCell ref="C3:G3"/>
    <mergeCell ref="C4:G4"/>
    <mergeCell ref="C10:G10"/>
    <mergeCell ref="C24:G24"/>
    <mergeCell ref="C26:G26"/>
    <mergeCell ref="C28:G28"/>
    <mergeCell ref="C15:G15"/>
    <mergeCell ref="C17:G17"/>
    <mergeCell ref="C18:G18"/>
    <mergeCell ref="C19:G19"/>
    <mergeCell ref="C20:G20"/>
    <mergeCell ref="C22:G2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02153-2F8E-45B3-BA2D-CECD070B6AE7}">
  <sheetPr>
    <outlinePr summaryBelow="0"/>
  </sheetPr>
  <dimension ref="A1:BH5000"/>
  <sheetViews>
    <sheetView workbookViewId="0">
      <pane ySplit="7" topLeftCell="A490" activePane="bottomLeft" state="frozen"/>
      <selection pane="bottomLeft" activeCell="A509" sqref="A509:C509"/>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3" t="s">
        <v>262</v>
      </c>
      <c r="B1" s="253"/>
      <c r="C1" s="253"/>
      <c r="D1" s="253"/>
      <c r="E1" s="253"/>
      <c r="F1" s="253"/>
      <c r="G1" s="253"/>
      <c r="AG1" t="s">
        <v>189</v>
      </c>
    </row>
    <row r="2" spans="1:60" ht="24.95" customHeight="1" x14ac:dyDescent="0.2">
      <c r="A2" s="139" t="s">
        <v>7</v>
      </c>
      <c r="B2" s="49" t="s">
        <v>44</v>
      </c>
      <c r="C2" s="254" t="s">
        <v>45</v>
      </c>
      <c r="D2" s="255"/>
      <c r="E2" s="255"/>
      <c r="F2" s="255"/>
      <c r="G2" s="256"/>
      <c r="AG2" t="s">
        <v>190</v>
      </c>
    </row>
    <row r="3" spans="1:60" ht="24.95" customHeight="1" x14ac:dyDescent="0.2">
      <c r="A3" s="139" t="s">
        <v>8</v>
      </c>
      <c r="B3" s="49" t="s">
        <v>50</v>
      </c>
      <c r="C3" s="254" t="s">
        <v>51</v>
      </c>
      <c r="D3" s="255"/>
      <c r="E3" s="255"/>
      <c r="F3" s="255"/>
      <c r="G3" s="256"/>
      <c r="AC3" s="120" t="s">
        <v>190</v>
      </c>
      <c r="AG3" t="s">
        <v>193</v>
      </c>
    </row>
    <row r="4" spans="1:60" ht="24.95" customHeight="1" x14ac:dyDescent="0.2">
      <c r="A4" s="140" t="s">
        <v>9</v>
      </c>
      <c r="B4" s="141" t="s">
        <v>48</v>
      </c>
      <c r="C4" s="257" t="s">
        <v>52</v>
      </c>
      <c r="D4" s="258"/>
      <c r="E4" s="258"/>
      <c r="F4" s="258"/>
      <c r="G4" s="259"/>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81</v>
      </c>
      <c r="C8" s="174" t="s">
        <v>82</v>
      </c>
      <c r="D8" s="161"/>
      <c r="E8" s="162"/>
      <c r="F8" s="163"/>
      <c r="G8" s="163">
        <f>SUMIF(AG9:AG31,"&lt;&gt;NOR",G9:G31)</f>
        <v>0</v>
      </c>
      <c r="H8" s="163"/>
      <c r="I8" s="163">
        <f>SUM(I9:I31)</f>
        <v>0</v>
      </c>
      <c r="J8" s="163"/>
      <c r="K8" s="163">
        <f>SUM(K9:K31)</f>
        <v>0</v>
      </c>
      <c r="L8" s="163"/>
      <c r="M8" s="163">
        <f>SUM(M9:M31)</f>
        <v>0</v>
      </c>
      <c r="N8" s="162"/>
      <c r="O8" s="162">
        <f>SUM(O9:O31)</f>
        <v>0</v>
      </c>
      <c r="P8" s="162"/>
      <c r="Q8" s="162">
        <f>SUM(Q9:Q31)</f>
        <v>1.72</v>
      </c>
      <c r="R8" s="163"/>
      <c r="S8" s="163"/>
      <c r="T8" s="164"/>
      <c r="U8" s="158"/>
      <c r="V8" s="158">
        <f>SUM(V9:V31)</f>
        <v>48.25</v>
      </c>
      <c r="W8" s="158"/>
      <c r="X8" s="158"/>
      <c r="Y8" s="158"/>
      <c r="AG8" t="s">
        <v>218</v>
      </c>
    </row>
    <row r="9" spans="1:60" outlineLevel="1" x14ac:dyDescent="0.2">
      <c r="A9" s="166">
        <v>1</v>
      </c>
      <c r="B9" s="167" t="s">
        <v>263</v>
      </c>
      <c r="C9" s="175" t="s">
        <v>264</v>
      </c>
      <c r="D9" s="168" t="s">
        <v>265</v>
      </c>
      <c r="E9" s="169">
        <v>21.42</v>
      </c>
      <c r="F9" s="170"/>
      <c r="G9" s="171">
        <f>ROUND(E9*F9,2)</f>
        <v>0</v>
      </c>
      <c r="H9" s="170"/>
      <c r="I9" s="171">
        <f>ROUND(E9*H9,2)</f>
        <v>0</v>
      </c>
      <c r="J9" s="170"/>
      <c r="K9" s="171">
        <f>ROUND(E9*J9,2)</f>
        <v>0</v>
      </c>
      <c r="L9" s="171">
        <v>21</v>
      </c>
      <c r="M9" s="171">
        <f>G9*(1+L9/100)</f>
        <v>0</v>
      </c>
      <c r="N9" s="169">
        <v>0</v>
      </c>
      <c r="O9" s="169">
        <f>ROUND(E9*N9,2)</f>
        <v>0</v>
      </c>
      <c r="P9" s="169">
        <v>0</v>
      </c>
      <c r="Q9" s="169">
        <f>ROUND(E9*P9,2)</f>
        <v>0</v>
      </c>
      <c r="R9" s="171" t="s">
        <v>266</v>
      </c>
      <c r="S9" s="171" t="s">
        <v>222</v>
      </c>
      <c r="T9" s="172" t="s">
        <v>222</v>
      </c>
      <c r="U9" s="157">
        <v>0.156</v>
      </c>
      <c r="V9" s="157">
        <f>ROUND(E9*U9,2)</f>
        <v>3.34</v>
      </c>
      <c r="W9" s="157"/>
      <c r="X9" s="157" t="s">
        <v>251</v>
      </c>
      <c r="Y9" s="157" t="s">
        <v>225</v>
      </c>
      <c r="Z9" s="147"/>
      <c r="AA9" s="147"/>
      <c r="AB9" s="147"/>
      <c r="AC9" s="147"/>
      <c r="AD9" s="147"/>
      <c r="AE9" s="147"/>
      <c r="AF9" s="147"/>
      <c r="AG9" s="147" t="s">
        <v>252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2" x14ac:dyDescent="0.2">
      <c r="A10" s="154"/>
      <c r="B10" s="155"/>
      <c r="C10" s="260" t="s">
        <v>267</v>
      </c>
      <c r="D10" s="261"/>
      <c r="E10" s="261"/>
      <c r="F10" s="261"/>
      <c r="G10" s="261"/>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268</v>
      </c>
      <c r="AH10" s="147"/>
      <c r="AI10" s="147"/>
      <c r="AJ10" s="147"/>
      <c r="AK10" s="147"/>
      <c r="AL10" s="147"/>
      <c r="AM10" s="147"/>
      <c r="AN10" s="147"/>
      <c r="AO10" s="147"/>
      <c r="AP10" s="147"/>
      <c r="AQ10" s="147"/>
      <c r="AR10" s="147"/>
      <c r="AS10" s="147"/>
      <c r="AT10" s="147"/>
      <c r="AU10" s="147"/>
      <c r="AV10" s="147"/>
      <c r="AW10" s="147"/>
      <c r="AX10" s="147"/>
      <c r="AY10" s="147"/>
      <c r="AZ10" s="147"/>
      <c r="BA10" s="17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47"/>
      <c r="BC10" s="147"/>
      <c r="BD10" s="147"/>
      <c r="BE10" s="147"/>
      <c r="BF10" s="147"/>
      <c r="BG10" s="147"/>
      <c r="BH10" s="147"/>
    </row>
    <row r="11" spans="1:60" outlineLevel="2" x14ac:dyDescent="0.2">
      <c r="A11" s="154"/>
      <c r="B11" s="155"/>
      <c r="C11" s="190" t="s">
        <v>269</v>
      </c>
      <c r="D11" s="179"/>
      <c r="E11" s="180">
        <v>21.42</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270</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83">
        <v>2</v>
      </c>
      <c r="B12" s="184" t="s">
        <v>271</v>
      </c>
      <c r="C12" s="191" t="s">
        <v>272</v>
      </c>
      <c r="D12" s="185" t="s">
        <v>265</v>
      </c>
      <c r="E12" s="186">
        <v>36.3964</v>
      </c>
      <c r="F12" s="187"/>
      <c r="G12" s="188">
        <f>ROUND(E12*F12,2)</f>
        <v>0</v>
      </c>
      <c r="H12" s="187"/>
      <c r="I12" s="188">
        <f>ROUND(E12*H12,2)</f>
        <v>0</v>
      </c>
      <c r="J12" s="187"/>
      <c r="K12" s="188">
        <f>ROUND(E12*J12,2)</f>
        <v>0</v>
      </c>
      <c r="L12" s="188">
        <v>21</v>
      </c>
      <c r="M12" s="188">
        <f>G12*(1+L12/100)</f>
        <v>0</v>
      </c>
      <c r="N12" s="186">
        <v>0</v>
      </c>
      <c r="O12" s="186">
        <f>ROUND(E12*N12,2)</f>
        <v>0</v>
      </c>
      <c r="P12" s="186">
        <v>0</v>
      </c>
      <c r="Q12" s="186">
        <f>ROUND(E12*P12,2)</f>
        <v>0</v>
      </c>
      <c r="R12" s="188" t="s">
        <v>266</v>
      </c>
      <c r="S12" s="188" t="s">
        <v>222</v>
      </c>
      <c r="T12" s="189" t="s">
        <v>222</v>
      </c>
      <c r="U12" s="157">
        <v>0.65200000000000002</v>
      </c>
      <c r="V12" s="157">
        <f>ROUND(E12*U12,2)</f>
        <v>23.73</v>
      </c>
      <c r="W12" s="157"/>
      <c r="X12" s="157" t="s">
        <v>251</v>
      </c>
      <c r="Y12" s="157" t="s">
        <v>225</v>
      </c>
      <c r="Z12" s="147"/>
      <c r="AA12" s="147"/>
      <c r="AB12" s="147"/>
      <c r="AC12" s="147"/>
      <c r="AD12" s="147"/>
      <c r="AE12" s="147"/>
      <c r="AF12" s="147"/>
      <c r="AG12" s="147" t="s">
        <v>252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66">
        <v>3</v>
      </c>
      <c r="B13" s="167" t="s">
        <v>273</v>
      </c>
      <c r="C13" s="175" t="s">
        <v>274</v>
      </c>
      <c r="D13" s="168" t="s">
        <v>265</v>
      </c>
      <c r="E13" s="169">
        <v>10.71</v>
      </c>
      <c r="F13" s="170"/>
      <c r="G13" s="171">
        <f>ROUND(E13*F13,2)</f>
        <v>0</v>
      </c>
      <c r="H13" s="170"/>
      <c r="I13" s="171">
        <f>ROUND(E13*H13,2)</f>
        <v>0</v>
      </c>
      <c r="J13" s="170"/>
      <c r="K13" s="171">
        <f>ROUND(E13*J13,2)</f>
        <v>0</v>
      </c>
      <c r="L13" s="171">
        <v>21</v>
      </c>
      <c r="M13" s="171">
        <f>G13*(1+L13/100)</f>
        <v>0</v>
      </c>
      <c r="N13" s="169">
        <v>0</v>
      </c>
      <c r="O13" s="169">
        <f>ROUND(E13*N13,2)</f>
        <v>0</v>
      </c>
      <c r="P13" s="169">
        <v>0</v>
      </c>
      <c r="Q13" s="169">
        <f>ROUND(E13*P13,2)</f>
        <v>0</v>
      </c>
      <c r="R13" s="171" t="s">
        <v>266</v>
      </c>
      <c r="S13" s="171" t="s">
        <v>222</v>
      </c>
      <c r="T13" s="172" t="s">
        <v>222</v>
      </c>
      <c r="U13" s="157">
        <v>0.20200000000000001</v>
      </c>
      <c r="V13" s="157">
        <f>ROUND(E13*U13,2)</f>
        <v>2.16</v>
      </c>
      <c r="W13" s="157"/>
      <c r="X13" s="157" t="s">
        <v>251</v>
      </c>
      <c r="Y13" s="157" t="s">
        <v>225</v>
      </c>
      <c r="Z13" s="147"/>
      <c r="AA13" s="147"/>
      <c r="AB13" s="147"/>
      <c r="AC13" s="147"/>
      <c r="AD13" s="147"/>
      <c r="AE13" s="147"/>
      <c r="AF13" s="147"/>
      <c r="AG13" s="147" t="s">
        <v>252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260" t="s">
        <v>275</v>
      </c>
      <c r="D14" s="261"/>
      <c r="E14" s="261"/>
      <c r="F14" s="261"/>
      <c r="G14" s="261"/>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268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
      <c r="A15" s="154"/>
      <c r="B15" s="155"/>
      <c r="C15" s="190" t="s">
        <v>276</v>
      </c>
      <c r="D15" s="179"/>
      <c r="E15" s="180">
        <v>10.71</v>
      </c>
      <c r="F15" s="157"/>
      <c r="G15" s="157"/>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270</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66">
        <v>4</v>
      </c>
      <c r="B16" s="167" t="s">
        <v>277</v>
      </c>
      <c r="C16" s="175" t="s">
        <v>278</v>
      </c>
      <c r="D16" s="168" t="s">
        <v>265</v>
      </c>
      <c r="E16" s="169">
        <v>6.4436</v>
      </c>
      <c r="F16" s="170"/>
      <c r="G16" s="171">
        <f>ROUND(E16*F16,2)</f>
        <v>0</v>
      </c>
      <c r="H16" s="170"/>
      <c r="I16" s="171">
        <f>ROUND(E16*H16,2)</f>
        <v>0</v>
      </c>
      <c r="J16" s="170"/>
      <c r="K16" s="171">
        <f>ROUND(E16*J16,2)</f>
        <v>0</v>
      </c>
      <c r="L16" s="171">
        <v>21</v>
      </c>
      <c r="M16" s="171">
        <f>G16*(1+L16/100)</f>
        <v>0</v>
      </c>
      <c r="N16" s="169">
        <v>0</v>
      </c>
      <c r="O16" s="169">
        <f>ROUND(E16*N16,2)</f>
        <v>0</v>
      </c>
      <c r="P16" s="169">
        <v>0</v>
      </c>
      <c r="Q16" s="169">
        <f>ROUND(E16*P16,2)</f>
        <v>0</v>
      </c>
      <c r="R16" s="171"/>
      <c r="S16" s="171" t="s">
        <v>250</v>
      </c>
      <c r="T16" s="172" t="s">
        <v>223</v>
      </c>
      <c r="U16" s="157">
        <v>0</v>
      </c>
      <c r="V16" s="157">
        <f>ROUND(E16*U16,2)</f>
        <v>0</v>
      </c>
      <c r="W16" s="157"/>
      <c r="X16" s="157" t="s">
        <v>279</v>
      </c>
      <c r="Y16" s="157" t="s">
        <v>225</v>
      </c>
      <c r="Z16" s="147"/>
      <c r="AA16" s="147"/>
      <c r="AB16" s="147"/>
      <c r="AC16" s="147"/>
      <c r="AD16" s="147"/>
      <c r="AE16" s="147"/>
      <c r="AF16" s="147"/>
      <c r="AG16" s="147" t="s">
        <v>280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190" t="s">
        <v>281</v>
      </c>
      <c r="D17" s="179"/>
      <c r="E17" s="180">
        <v>21.42</v>
      </c>
      <c r="F17" s="157"/>
      <c r="G17" s="157"/>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270</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3" x14ac:dyDescent="0.2">
      <c r="A18" s="154"/>
      <c r="B18" s="155"/>
      <c r="C18" s="190" t="s">
        <v>282</v>
      </c>
      <c r="D18" s="179"/>
      <c r="E18" s="180">
        <v>-14.9764</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270</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6">
        <v>5</v>
      </c>
      <c r="B19" s="167" t="s">
        <v>283</v>
      </c>
      <c r="C19" s="175" t="s">
        <v>284</v>
      </c>
      <c r="D19" s="168" t="s">
        <v>285</v>
      </c>
      <c r="E19" s="169">
        <v>61.2</v>
      </c>
      <c r="F19" s="170"/>
      <c r="G19" s="171">
        <f>ROUND(E19*F19,2)</f>
        <v>0</v>
      </c>
      <c r="H19" s="170"/>
      <c r="I19" s="171">
        <f>ROUND(E19*H19,2)</f>
        <v>0</v>
      </c>
      <c r="J19" s="170"/>
      <c r="K19" s="171">
        <f>ROUND(E19*J19,2)</f>
        <v>0</v>
      </c>
      <c r="L19" s="171">
        <v>21</v>
      </c>
      <c r="M19" s="171">
        <f>G19*(1+L19/100)</f>
        <v>0</v>
      </c>
      <c r="N19" s="169">
        <v>0</v>
      </c>
      <c r="O19" s="169">
        <f>ROUND(E19*N19,2)</f>
        <v>0</v>
      </c>
      <c r="P19" s="169">
        <v>0</v>
      </c>
      <c r="Q19" s="169">
        <f>ROUND(E19*P19,2)</f>
        <v>0</v>
      </c>
      <c r="R19" s="171" t="s">
        <v>266</v>
      </c>
      <c r="S19" s="171" t="s">
        <v>222</v>
      </c>
      <c r="T19" s="172" t="s">
        <v>222</v>
      </c>
      <c r="U19" s="157">
        <v>9.6000000000000002E-2</v>
      </c>
      <c r="V19" s="157">
        <f>ROUND(E19*U19,2)</f>
        <v>5.88</v>
      </c>
      <c r="W19" s="157"/>
      <c r="X19" s="157" t="s">
        <v>251</v>
      </c>
      <c r="Y19" s="157" t="s">
        <v>225</v>
      </c>
      <c r="Z19" s="147"/>
      <c r="AA19" s="147"/>
      <c r="AB19" s="147"/>
      <c r="AC19" s="147"/>
      <c r="AD19" s="147"/>
      <c r="AE19" s="147"/>
      <c r="AF19" s="147"/>
      <c r="AG19" s="147" t="s">
        <v>252</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260" t="s">
        <v>286</v>
      </c>
      <c r="D20" s="261"/>
      <c r="E20" s="261"/>
      <c r="F20" s="261"/>
      <c r="G20" s="261"/>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268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190" t="s">
        <v>287</v>
      </c>
      <c r="D21" s="179"/>
      <c r="E21" s="180">
        <v>61.2</v>
      </c>
      <c r="F21" s="157"/>
      <c r="G21" s="15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270</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6">
        <v>6</v>
      </c>
      <c r="B22" s="167" t="s">
        <v>288</v>
      </c>
      <c r="C22" s="175" t="s">
        <v>289</v>
      </c>
      <c r="D22" s="168" t="s">
        <v>265</v>
      </c>
      <c r="E22" s="169">
        <v>36.3964</v>
      </c>
      <c r="F22" s="170"/>
      <c r="G22" s="171">
        <f>ROUND(E22*F22,2)</f>
        <v>0</v>
      </c>
      <c r="H22" s="170"/>
      <c r="I22" s="171">
        <f>ROUND(E22*H22,2)</f>
        <v>0</v>
      </c>
      <c r="J22" s="170"/>
      <c r="K22" s="171">
        <f>ROUND(E22*J22,2)</f>
        <v>0</v>
      </c>
      <c r="L22" s="171">
        <v>21</v>
      </c>
      <c r="M22" s="171">
        <f>G22*(1+L22/100)</f>
        <v>0</v>
      </c>
      <c r="N22" s="169">
        <v>0</v>
      </c>
      <c r="O22" s="169">
        <f>ROUND(E22*N22,2)</f>
        <v>0</v>
      </c>
      <c r="P22" s="169">
        <v>0</v>
      </c>
      <c r="Q22" s="169">
        <f>ROUND(E22*P22,2)</f>
        <v>0</v>
      </c>
      <c r="R22" s="171" t="s">
        <v>266</v>
      </c>
      <c r="S22" s="171" t="s">
        <v>222</v>
      </c>
      <c r="T22" s="172" t="s">
        <v>222</v>
      </c>
      <c r="U22" s="157">
        <v>7.3999999999999996E-2</v>
      </c>
      <c r="V22" s="157">
        <f>ROUND(E22*U22,2)</f>
        <v>2.69</v>
      </c>
      <c r="W22" s="157"/>
      <c r="X22" s="157" t="s">
        <v>251</v>
      </c>
      <c r="Y22" s="157" t="s">
        <v>225</v>
      </c>
      <c r="Z22" s="147"/>
      <c r="AA22" s="147"/>
      <c r="AB22" s="147"/>
      <c r="AC22" s="147"/>
      <c r="AD22" s="147"/>
      <c r="AE22" s="147"/>
      <c r="AF22" s="147"/>
      <c r="AG22" s="147" t="s">
        <v>252</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2" x14ac:dyDescent="0.2">
      <c r="A23" s="154"/>
      <c r="B23" s="155"/>
      <c r="C23" s="260" t="s">
        <v>290</v>
      </c>
      <c r="D23" s="261"/>
      <c r="E23" s="261"/>
      <c r="F23" s="261"/>
      <c r="G23" s="261"/>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268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190" t="s">
        <v>281</v>
      </c>
      <c r="D24" s="179"/>
      <c r="E24" s="180">
        <v>21.42</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270</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190" t="s">
        <v>291</v>
      </c>
      <c r="D25" s="179"/>
      <c r="E25" s="180">
        <v>14.9764</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270</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6">
        <v>7</v>
      </c>
      <c r="B26" s="167" t="s">
        <v>292</v>
      </c>
      <c r="C26" s="175" t="s">
        <v>293</v>
      </c>
      <c r="D26" s="168" t="s">
        <v>265</v>
      </c>
      <c r="E26" s="169">
        <v>4.2664</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1" t="s">
        <v>266</v>
      </c>
      <c r="S26" s="171" t="s">
        <v>222</v>
      </c>
      <c r="T26" s="172" t="s">
        <v>294</v>
      </c>
      <c r="U26" s="157">
        <v>2.1949999999999998</v>
      </c>
      <c r="V26" s="157">
        <f>ROUND(E26*U26,2)</f>
        <v>9.36</v>
      </c>
      <c r="W26" s="157"/>
      <c r="X26" s="157" t="s">
        <v>251</v>
      </c>
      <c r="Y26" s="157" t="s">
        <v>225</v>
      </c>
      <c r="Z26" s="147"/>
      <c r="AA26" s="147"/>
      <c r="AB26" s="147"/>
      <c r="AC26" s="147"/>
      <c r="AD26" s="147"/>
      <c r="AE26" s="147"/>
      <c r="AF26" s="147"/>
      <c r="AG26" s="147" t="s">
        <v>252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2" x14ac:dyDescent="0.2">
      <c r="A27" s="154"/>
      <c r="B27" s="155"/>
      <c r="C27" s="260" t="s">
        <v>295</v>
      </c>
      <c r="D27" s="261"/>
      <c r="E27" s="261"/>
      <c r="F27" s="261"/>
      <c r="G27" s="261"/>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268</v>
      </c>
      <c r="AH27" s="147"/>
      <c r="AI27" s="147"/>
      <c r="AJ27" s="147"/>
      <c r="AK27" s="147"/>
      <c r="AL27" s="147"/>
      <c r="AM27" s="147"/>
      <c r="AN27" s="147"/>
      <c r="AO27" s="147"/>
      <c r="AP27" s="147"/>
      <c r="AQ27" s="147"/>
      <c r="AR27" s="147"/>
      <c r="AS27" s="147"/>
      <c r="AT27" s="147"/>
      <c r="AU27" s="147"/>
      <c r="AV27" s="147"/>
      <c r="AW27" s="147"/>
      <c r="AX27" s="147"/>
      <c r="AY27" s="147"/>
      <c r="AZ27" s="147"/>
      <c r="BA27" s="173" t="str">
        <f>C27</f>
        <v>sypaninou z vhodných hornin tř. 1 - 4 nebo materiálem, uloženým ve vzdálenosti do 30 m od vnějšího kraje objektu, pro jakoukoliv míru zhutnění,</v>
      </c>
      <c r="BB27" s="147"/>
      <c r="BC27" s="147"/>
      <c r="BD27" s="147"/>
      <c r="BE27" s="147"/>
      <c r="BF27" s="147"/>
      <c r="BG27" s="147"/>
      <c r="BH27" s="147"/>
    </row>
    <row r="28" spans="1:60" outlineLevel="2" x14ac:dyDescent="0.2">
      <c r="A28" s="154"/>
      <c r="B28" s="155"/>
      <c r="C28" s="190" t="s">
        <v>296</v>
      </c>
      <c r="D28" s="179"/>
      <c r="E28" s="180">
        <v>4.2664</v>
      </c>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270</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66">
        <v>8</v>
      </c>
      <c r="B29" s="167" t="s">
        <v>297</v>
      </c>
      <c r="C29" s="175" t="s">
        <v>298</v>
      </c>
      <c r="D29" s="168" t="s">
        <v>285</v>
      </c>
      <c r="E29" s="169">
        <v>7.65</v>
      </c>
      <c r="F29" s="170"/>
      <c r="G29" s="171">
        <f>ROUND(E29*F29,2)</f>
        <v>0</v>
      </c>
      <c r="H29" s="170"/>
      <c r="I29" s="171">
        <f>ROUND(E29*H29,2)</f>
        <v>0</v>
      </c>
      <c r="J29" s="170"/>
      <c r="K29" s="171">
        <f>ROUND(E29*J29,2)</f>
        <v>0</v>
      </c>
      <c r="L29" s="171">
        <v>21</v>
      </c>
      <c r="M29" s="171">
        <f>G29*(1+L29/100)</f>
        <v>0</v>
      </c>
      <c r="N29" s="169">
        <v>0</v>
      </c>
      <c r="O29" s="169">
        <f>ROUND(E29*N29,2)</f>
        <v>0</v>
      </c>
      <c r="P29" s="169">
        <v>0.22500000000000001</v>
      </c>
      <c r="Q29" s="169">
        <f>ROUND(E29*P29,2)</f>
        <v>1.72</v>
      </c>
      <c r="R29" s="171" t="s">
        <v>299</v>
      </c>
      <c r="S29" s="171" t="s">
        <v>222</v>
      </c>
      <c r="T29" s="172" t="s">
        <v>222</v>
      </c>
      <c r="U29" s="157">
        <v>0.14199999999999999</v>
      </c>
      <c r="V29" s="157">
        <f>ROUND(E29*U29,2)</f>
        <v>1.0900000000000001</v>
      </c>
      <c r="W29" s="157"/>
      <c r="X29" s="157" t="s">
        <v>251</v>
      </c>
      <c r="Y29" s="157" t="s">
        <v>225</v>
      </c>
      <c r="Z29" s="147"/>
      <c r="AA29" s="147"/>
      <c r="AB29" s="147"/>
      <c r="AC29" s="147"/>
      <c r="AD29" s="147"/>
      <c r="AE29" s="147"/>
      <c r="AF29" s="147"/>
      <c r="AG29" s="147" t="s">
        <v>252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260" t="s">
        <v>300</v>
      </c>
      <c r="D30" s="261"/>
      <c r="E30" s="261"/>
      <c r="F30" s="261"/>
      <c r="G30" s="261"/>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268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190" t="s">
        <v>301</v>
      </c>
      <c r="D31" s="179"/>
      <c r="E31" s="180">
        <v>7.65</v>
      </c>
      <c r="F31" s="157"/>
      <c r="G31" s="157"/>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270</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x14ac:dyDescent="0.2">
      <c r="A32" s="159" t="s">
        <v>217</v>
      </c>
      <c r="B32" s="160" t="s">
        <v>83</v>
      </c>
      <c r="C32" s="174" t="s">
        <v>84</v>
      </c>
      <c r="D32" s="161"/>
      <c r="E32" s="162"/>
      <c r="F32" s="163"/>
      <c r="G32" s="163">
        <f>SUMIF(AG33:AG43,"&lt;&gt;NOR",G33:G43)</f>
        <v>0</v>
      </c>
      <c r="H32" s="163"/>
      <c r="I32" s="163">
        <f>SUM(I33:I43)</f>
        <v>0</v>
      </c>
      <c r="J32" s="163"/>
      <c r="K32" s="163">
        <f>SUM(K33:K43)</f>
        <v>0</v>
      </c>
      <c r="L32" s="163"/>
      <c r="M32" s="163">
        <f>SUM(M33:M43)</f>
        <v>0</v>
      </c>
      <c r="N32" s="162"/>
      <c r="O32" s="162">
        <f>SUM(O33:O43)</f>
        <v>4.6700000000000008</v>
      </c>
      <c r="P32" s="162"/>
      <c r="Q32" s="162">
        <f>SUM(Q33:Q43)</f>
        <v>0</v>
      </c>
      <c r="R32" s="163"/>
      <c r="S32" s="163"/>
      <c r="T32" s="164"/>
      <c r="U32" s="158"/>
      <c r="V32" s="158">
        <f>SUM(V33:V43)</f>
        <v>62.349999999999994</v>
      </c>
      <c r="W32" s="158"/>
      <c r="X32" s="158"/>
      <c r="Y32" s="158"/>
      <c r="AG32" t="s">
        <v>218</v>
      </c>
    </row>
    <row r="33" spans="1:60" ht="22.5" outlineLevel="1" x14ac:dyDescent="0.2">
      <c r="A33" s="166">
        <v>9</v>
      </c>
      <c r="B33" s="167" t="s">
        <v>302</v>
      </c>
      <c r="C33" s="175" t="s">
        <v>303</v>
      </c>
      <c r="D33" s="168" t="s">
        <v>265</v>
      </c>
      <c r="E33" s="169">
        <v>5.04</v>
      </c>
      <c r="F33" s="170"/>
      <c r="G33" s="171">
        <f>ROUND(E33*F33,2)</f>
        <v>0</v>
      </c>
      <c r="H33" s="170"/>
      <c r="I33" s="171">
        <f>ROUND(E33*H33,2)</f>
        <v>0</v>
      </c>
      <c r="J33" s="170"/>
      <c r="K33" s="171">
        <f>ROUND(E33*J33,2)</f>
        <v>0</v>
      </c>
      <c r="L33" s="171">
        <v>21</v>
      </c>
      <c r="M33" s="171">
        <f>G33*(1+L33/100)</f>
        <v>0</v>
      </c>
      <c r="N33" s="169">
        <v>0.58179999999999998</v>
      </c>
      <c r="O33" s="169">
        <f>ROUND(E33*N33,2)</f>
        <v>2.93</v>
      </c>
      <c r="P33" s="169">
        <v>0</v>
      </c>
      <c r="Q33" s="169">
        <f>ROUND(E33*P33,2)</f>
        <v>0</v>
      </c>
      <c r="R33" s="171" t="s">
        <v>304</v>
      </c>
      <c r="S33" s="171" t="s">
        <v>222</v>
      </c>
      <c r="T33" s="172" t="s">
        <v>222</v>
      </c>
      <c r="U33" s="157">
        <v>6.4406800000000004</v>
      </c>
      <c r="V33" s="157">
        <f>ROUND(E33*U33,2)</f>
        <v>32.46</v>
      </c>
      <c r="W33" s="157"/>
      <c r="X33" s="157" t="s">
        <v>251</v>
      </c>
      <c r="Y33" s="157" t="s">
        <v>225</v>
      </c>
      <c r="Z33" s="147"/>
      <c r="AA33" s="147"/>
      <c r="AB33" s="147"/>
      <c r="AC33" s="147"/>
      <c r="AD33" s="147"/>
      <c r="AE33" s="147"/>
      <c r="AF33" s="147"/>
      <c r="AG33" s="147" t="s">
        <v>252</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2" x14ac:dyDescent="0.2">
      <c r="A34" s="154"/>
      <c r="B34" s="155"/>
      <c r="C34" s="260" t="s">
        <v>305</v>
      </c>
      <c r="D34" s="261"/>
      <c r="E34" s="261"/>
      <c r="F34" s="261"/>
      <c r="G34" s="261"/>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268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190" t="s">
        <v>306</v>
      </c>
      <c r="D35" s="179"/>
      <c r="E35" s="180">
        <v>5.04</v>
      </c>
      <c r="F35" s="157"/>
      <c r="G35" s="157"/>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270</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2.5" outlineLevel="1" x14ac:dyDescent="0.2">
      <c r="A36" s="166">
        <v>10</v>
      </c>
      <c r="B36" s="167" t="s">
        <v>307</v>
      </c>
      <c r="C36" s="175" t="s">
        <v>308</v>
      </c>
      <c r="D36" s="168" t="s">
        <v>285</v>
      </c>
      <c r="E36" s="169">
        <v>3.25</v>
      </c>
      <c r="F36" s="170"/>
      <c r="G36" s="171">
        <f>ROUND(E36*F36,2)</f>
        <v>0</v>
      </c>
      <c r="H36" s="170"/>
      <c r="I36" s="171">
        <f>ROUND(E36*H36,2)</f>
        <v>0</v>
      </c>
      <c r="J36" s="170"/>
      <c r="K36" s="171">
        <f>ROUND(E36*J36,2)</f>
        <v>0</v>
      </c>
      <c r="L36" s="171">
        <v>21</v>
      </c>
      <c r="M36" s="171">
        <f>G36*(1+L36/100)</f>
        <v>0</v>
      </c>
      <c r="N36" s="169">
        <v>0.34808</v>
      </c>
      <c r="O36" s="169">
        <f>ROUND(E36*N36,2)</f>
        <v>1.1299999999999999</v>
      </c>
      <c r="P36" s="169">
        <v>0</v>
      </c>
      <c r="Q36" s="169">
        <f>ROUND(E36*P36,2)</f>
        <v>0</v>
      </c>
      <c r="R36" s="171" t="s">
        <v>309</v>
      </c>
      <c r="S36" s="171" t="s">
        <v>222</v>
      </c>
      <c r="T36" s="172" t="s">
        <v>222</v>
      </c>
      <c r="U36" s="157">
        <v>0.95609999999999995</v>
      </c>
      <c r="V36" s="157">
        <f>ROUND(E36*U36,2)</f>
        <v>3.11</v>
      </c>
      <c r="W36" s="157"/>
      <c r="X36" s="157" t="s">
        <v>251</v>
      </c>
      <c r="Y36" s="157" t="s">
        <v>225</v>
      </c>
      <c r="Z36" s="147"/>
      <c r="AA36" s="147"/>
      <c r="AB36" s="147"/>
      <c r="AC36" s="147"/>
      <c r="AD36" s="147"/>
      <c r="AE36" s="147"/>
      <c r="AF36" s="147"/>
      <c r="AG36" s="147" t="s">
        <v>252</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2" x14ac:dyDescent="0.2">
      <c r="A37" s="154"/>
      <c r="B37" s="155"/>
      <c r="C37" s="190" t="s">
        <v>310</v>
      </c>
      <c r="D37" s="179"/>
      <c r="E37" s="180">
        <v>3.25</v>
      </c>
      <c r="F37" s="157"/>
      <c r="G37" s="15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270</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83">
        <v>11</v>
      </c>
      <c r="B38" s="184" t="s">
        <v>311</v>
      </c>
      <c r="C38" s="191" t="s">
        <v>312</v>
      </c>
      <c r="D38" s="185" t="s">
        <v>285</v>
      </c>
      <c r="E38" s="186">
        <v>21.285</v>
      </c>
      <c r="F38" s="187"/>
      <c r="G38" s="188">
        <f>ROUND(E38*F38,2)</f>
        <v>0</v>
      </c>
      <c r="H38" s="187"/>
      <c r="I38" s="188">
        <f>ROUND(E38*H38,2)</f>
        <v>0</v>
      </c>
      <c r="J38" s="187"/>
      <c r="K38" s="188">
        <f>ROUND(E38*J38,2)</f>
        <v>0</v>
      </c>
      <c r="L38" s="188">
        <v>21</v>
      </c>
      <c r="M38" s="188">
        <f>G38*(1+L38/100)</f>
        <v>0</v>
      </c>
      <c r="N38" s="186">
        <v>0</v>
      </c>
      <c r="O38" s="186">
        <f>ROUND(E38*N38,2)</f>
        <v>0</v>
      </c>
      <c r="P38" s="186">
        <v>0</v>
      </c>
      <c r="Q38" s="186">
        <f>ROUND(E38*P38,2)</f>
        <v>0</v>
      </c>
      <c r="R38" s="188" t="s">
        <v>309</v>
      </c>
      <c r="S38" s="188" t="s">
        <v>222</v>
      </c>
      <c r="T38" s="189" t="s">
        <v>222</v>
      </c>
      <c r="U38" s="157">
        <v>0.2</v>
      </c>
      <c r="V38" s="157">
        <f>ROUND(E38*U38,2)</f>
        <v>4.26</v>
      </c>
      <c r="W38" s="157"/>
      <c r="X38" s="157" t="s">
        <v>251</v>
      </c>
      <c r="Y38" s="157" t="s">
        <v>225</v>
      </c>
      <c r="Z38" s="147"/>
      <c r="AA38" s="147"/>
      <c r="AB38" s="147"/>
      <c r="AC38" s="147"/>
      <c r="AD38" s="147"/>
      <c r="AE38" s="147"/>
      <c r="AF38" s="147"/>
      <c r="AG38" s="147" t="s">
        <v>252</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33.75" outlineLevel="1" x14ac:dyDescent="0.2">
      <c r="A39" s="166">
        <v>12</v>
      </c>
      <c r="B39" s="167" t="s">
        <v>313</v>
      </c>
      <c r="C39" s="175" t="s">
        <v>314</v>
      </c>
      <c r="D39" s="168" t="s">
        <v>285</v>
      </c>
      <c r="E39" s="169">
        <v>21.285</v>
      </c>
      <c r="F39" s="170"/>
      <c r="G39" s="171">
        <f>ROUND(E39*F39,2)</f>
        <v>0</v>
      </c>
      <c r="H39" s="170"/>
      <c r="I39" s="171">
        <f>ROUND(E39*H39,2)</f>
        <v>0</v>
      </c>
      <c r="J39" s="170"/>
      <c r="K39" s="171">
        <f>ROUND(E39*J39,2)</f>
        <v>0</v>
      </c>
      <c r="L39" s="171">
        <v>21</v>
      </c>
      <c r="M39" s="171">
        <f>G39*(1+L39/100)</f>
        <v>0</v>
      </c>
      <c r="N39" s="169">
        <v>2.887E-2</v>
      </c>
      <c r="O39" s="169">
        <f>ROUND(E39*N39,2)</f>
        <v>0.61</v>
      </c>
      <c r="P39" s="169">
        <v>0</v>
      </c>
      <c r="Q39" s="169">
        <f>ROUND(E39*P39,2)</f>
        <v>0</v>
      </c>
      <c r="R39" s="171" t="s">
        <v>309</v>
      </c>
      <c r="S39" s="171" t="s">
        <v>222</v>
      </c>
      <c r="T39" s="172" t="s">
        <v>222</v>
      </c>
      <c r="U39" s="157">
        <v>1.0580000000000001</v>
      </c>
      <c r="V39" s="157">
        <f>ROUND(E39*U39,2)</f>
        <v>22.52</v>
      </c>
      <c r="W39" s="157"/>
      <c r="X39" s="157" t="s">
        <v>251</v>
      </c>
      <c r="Y39" s="157" t="s">
        <v>225</v>
      </c>
      <c r="Z39" s="147"/>
      <c r="AA39" s="147"/>
      <c r="AB39" s="147"/>
      <c r="AC39" s="147"/>
      <c r="AD39" s="147"/>
      <c r="AE39" s="147"/>
      <c r="AF39" s="147"/>
      <c r="AG39" s="147" t="s">
        <v>252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2" x14ac:dyDescent="0.2">
      <c r="A40" s="154"/>
      <c r="B40" s="155"/>
      <c r="C40" s="260" t="s">
        <v>315</v>
      </c>
      <c r="D40" s="261"/>
      <c r="E40" s="261"/>
      <c r="F40" s="261"/>
      <c r="G40" s="261"/>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268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190" t="s">
        <v>316</v>
      </c>
      <c r="D41" s="179"/>
      <c r="E41" s="180">
        <v>2.673</v>
      </c>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270</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
      <c r="A42" s="154"/>
      <c r="B42" s="155"/>
      <c r="C42" s="190" t="s">
        <v>317</v>
      </c>
      <c r="D42" s="179"/>
      <c r="E42" s="180">
        <v>9.3059999999999992</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270</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
      <c r="A43" s="154"/>
      <c r="B43" s="155"/>
      <c r="C43" s="190" t="s">
        <v>318</v>
      </c>
      <c r="D43" s="179"/>
      <c r="E43" s="180">
        <v>9.3059999999999992</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270</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x14ac:dyDescent="0.2">
      <c r="A44" s="159" t="s">
        <v>217</v>
      </c>
      <c r="B44" s="160" t="s">
        <v>85</v>
      </c>
      <c r="C44" s="174" t="s">
        <v>86</v>
      </c>
      <c r="D44" s="161"/>
      <c r="E44" s="162"/>
      <c r="F44" s="163"/>
      <c r="G44" s="163">
        <f>SUMIF(AG45:AG52,"&lt;&gt;NOR",G45:G52)</f>
        <v>0</v>
      </c>
      <c r="H44" s="163"/>
      <c r="I44" s="163">
        <f>SUM(I45:I52)</f>
        <v>0</v>
      </c>
      <c r="J44" s="163"/>
      <c r="K44" s="163">
        <f>SUM(K45:K52)</f>
        <v>0</v>
      </c>
      <c r="L44" s="163"/>
      <c r="M44" s="163">
        <f>SUM(M45:M52)</f>
        <v>0</v>
      </c>
      <c r="N44" s="162"/>
      <c r="O44" s="162">
        <f>SUM(O45:O52)</f>
        <v>26.31</v>
      </c>
      <c r="P44" s="162"/>
      <c r="Q44" s="162">
        <f>SUM(Q45:Q52)</f>
        <v>0</v>
      </c>
      <c r="R44" s="163"/>
      <c r="S44" s="163"/>
      <c r="T44" s="164"/>
      <c r="U44" s="158"/>
      <c r="V44" s="158">
        <f>SUM(V45:V52)</f>
        <v>91.399999999999991</v>
      </c>
      <c r="W44" s="158"/>
      <c r="X44" s="158"/>
      <c r="Y44" s="158"/>
      <c r="AG44" t="s">
        <v>218</v>
      </c>
    </row>
    <row r="45" spans="1:60" ht="22.5" outlineLevel="1" x14ac:dyDescent="0.2">
      <c r="A45" s="166">
        <v>13</v>
      </c>
      <c r="B45" s="167" t="s">
        <v>319</v>
      </c>
      <c r="C45" s="175" t="s">
        <v>320</v>
      </c>
      <c r="D45" s="168" t="s">
        <v>265</v>
      </c>
      <c r="E45" s="169">
        <v>10.048</v>
      </c>
      <c r="F45" s="170"/>
      <c r="G45" s="171">
        <f>ROUND(E45*F45,2)</f>
        <v>0</v>
      </c>
      <c r="H45" s="170"/>
      <c r="I45" s="171">
        <f>ROUND(E45*H45,2)</f>
        <v>0</v>
      </c>
      <c r="J45" s="170"/>
      <c r="K45" s="171">
        <f>ROUND(E45*J45,2)</f>
        <v>0</v>
      </c>
      <c r="L45" s="171">
        <v>21</v>
      </c>
      <c r="M45" s="171">
        <f>G45*(1+L45/100)</f>
        <v>0</v>
      </c>
      <c r="N45" s="169">
        <v>2.5251100000000002</v>
      </c>
      <c r="O45" s="169">
        <f>ROUND(E45*N45,2)</f>
        <v>25.37</v>
      </c>
      <c r="P45" s="169">
        <v>0</v>
      </c>
      <c r="Q45" s="169">
        <f>ROUND(E45*P45,2)</f>
        <v>0</v>
      </c>
      <c r="R45" s="171" t="s">
        <v>309</v>
      </c>
      <c r="S45" s="171" t="s">
        <v>222</v>
      </c>
      <c r="T45" s="172" t="s">
        <v>222</v>
      </c>
      <c r="U45" s="157">
        <v>1.448</v>
      </c>
      <c r="V45" s="157">
        <f>ROUND(E45*U45,2)</f>
        <v>14.55</v>
      </c>
      <c r="W45" s="157"/>
      <c r="X45" s="157" t="s">
        <v>251</v>
      </c>
      <c r="Y45" s="157" t="s">
        <v>225</v>
      </c>
      <c r="Z45" s="147"/>
      <c r="AA45" s="147"/>
      <c r="AB45" s="147"/>
      <c r="AC45" s="147"/>
      <c r="AD45" s="147"/>
      <c r="AE45" s="147"/>
      <c r="AF45" s="147"/>
      <c r="AG45" s="147" t="s">
        <v>252</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90" t="s">
        <v>321</v>
      </c>
      <c r="D46" s="179"/>
      <c r="E46" s="180">
        <v>10.048</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270</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66">
        <v>14</v>
      </c>
      <c r="B47" s="167" t="s">
        <v>322</v>
      </c>
      <c r="C47" s="175" t="s">
        <v>323</v>
      </c>
      <c r="D47" s="168" t="s">
        <v>285</v>
      </c>
      <c r="E47" s="169">
        <v>62.8</v>
      </c>
      <c r="F47" s="170"/>
      <c r="G47" s="171">
        <f>ROUND(E47*F47,2)</f>
        <v>0</v>
      </c>
      <c r="H47" s="170"/>
      <c r="I47" s="171">
        <f>ROUND(E47*H47,2)</f>
        <v>0</v>
      </c>
      <c r="J47" s="170"/>
      <c r="K47" s="171">
        <f>ROUND(E47*J47,2)</f>
        <v>0</v>
      </c>
      <c r="L47" s="171">
        <v>21</v>
      </c>
      <c r="M47" s="171">
        <f>G47*(1+L47/100)</f>
        <v>0</v>
      </c>
      <c r="N47" s="169">
        <v>7.8200000000000006E-3</v>
      </c>
      <c r="O47" s="169">
        <f>ROUND(E47*N47,2)</f>
        <v>0.49</v>
      </c>
      <c r="P47" s="169">
        <v>0</v>
      </c>
      <c r="Q47" s="169">
        <f>ROUND(E47*P47,2)</f>
        <v>0</v>
      </c>
      <c r="R47" s="171" t="s">
        <v>309</v>
      </c>
      <c r="S47" s="171" t="s">
        <v>222</v>
      </c>
      <c r="T47" s="172" t="s">
        <v>222</v>
      </c>
      <c r="U47" s="157">
        <v>0.79</v>
      </c>
      <c r="V47" s="157">
        <f>ROUND(E47*U47,2)</f>
        <v>49.61</v>
      </c>
      <c r="W47" s="157"/>
      <c r="X47" s="157" t="s">
        <v>251</v>
      </c>
      <c r="Y47" s="157" t="s">
        <v>225</v>
      </c>
      <c r="Z47" s="147"/>
      <c r="AA47" s="147"/>
      <c r="AB47" s="147"/>
      <c r="AC47" s="147"/>
      <c r="AD47" s="147"/>
      <c r="AE47" s="147"/>
      <c r="AF47" s="147"/>
      <c r="AG47" s="147" t="s">
        <v>252</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190" t="s">
        <v>324</v>
      </c>
      <c r="D48" s="179"/>
      <c r="E48" s="180">
        <v>62.8</v>
      </c>
      <c r="F48" s="157"/>
      <c r="G48" s="157"/>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270</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83">
        <v>15</v>
      </c>
      <c r="B49" s="184" t="s">
        <v>325</v>
      </c>
      <c r="C49" s="191" t="s">
        <v>326</v>
      </c>
      <c r="D49" s="185" t="s">
        <v>285</v>
      </c>
      <c r="E49" s="186">
        <v>62.8</v>
      </c>
      <c r="F49" s="187"/>
      <c r="G49" s="188">
        <f>ROUND(E49*F49,2)</f>
        <v>0</v>
      </c>
      <c r="H49" s="187"/>
      <c r="I49" s="188">
        <f>ROUND(E49*H49,2)</f>
        <v>0</v>
      </c>
      <c r="J49" s="187"/>
      <c r="K49" s="188">
        <f>ROUND(E49*J49,2)</f>
        <v>0</v>
      </c>
      <c r="L49" s="188">
        <v>21</v>
      </c>
      <c r="M49" s="188">
        <f>G49*(1+L49/100)</f>
        <v>0</v>
      </c>
      <c r="N49" s="186">
        <v>0</v>
      </c>
      <c r="O49" s="186">
        <f>ROUND(E49*N49,2)</f>
        <v>0</v>
      </c>
      <c r="P49" s="186">
        <v>0</v>
      </c>
      <c r="Q49" s="186">
        <f>ROUND(E49*P49,2)</f>
        <v>0</v>
      </c>
      <c r="R49" s="188" t="s">
        <v>309</v>
      </c>
      <c r="S49" s="188" t="s">
        <v>222</v>
      </c>
      <c r="T49" s="189" t="s">
        <v>222</v>
      </c>
      <c r="U49" s="157">
        <v>0.24</v>
      </c>
      <c r="V49" s="157">
        <f>ROUND(E49*U49,2)</f>
        <v>15.07</v>
      </c>
      <c r="W49" s="157"/>
      <c r="X49" s="157" t="s">
        <v>251</v>
      </c>
      <c r="Y49" s="157" t="s">
        <v>225</v>
      </c>
      <c r="Z49" s="147"/>
      <c r="AA49" s="147"/>
      <c r="AB49" s="147"/>
      <c r="AC49" s="147"/>
      <c r="AD49" s="147"/>
      <c r="AE49" s="147"/>
      <c r="AF49" s="147"/>
      <c r="AG49" s="147" t="s">
        <v>252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66">
        <v>16</v>
      </c>
      <c r="B50" s="167" t="s">
        <v>327</v>
      </c>
      <c r="C50" s="175" t="s">
        <v>328</v>
      </c>
      <c r="D50" s="168" t="s">
        <v>329</v>
      </c>
      <c r="E50" s="169">
        <v>0.43959999999999999</v>
      </c>
      <c r="F50" s="170"/>
      <c r="G50" s="171">
        <f>ROUND(E50*F50,2)</f>
        <v>0</v>
      </c>
      <c r="H50" s="170"/>
      <c r="I50" s="171">
        <f>ROUND(E50*H50,2)</f>
        <v>0</v>
      </c>
      <c r="J50" s="170"/>
      <c r="K50" s="171">
        <f>ROUND(E50*J50,2)</f>
        <v>0</v>
      </c>
      <c r="L50" s="171">
        <v>21</v>
      </c>
      <c r="M50" s="171">
        <f>G50*(1+L50/100)</f>
        <v>0</v>
      </c>
      <c r="N50" s="169">
        <v>1.0166500000000001</v>
      </c>
      <c r="O50" s="169">
        <f>ROUND(E50*N50,2)</f>
        <v>0.45</v>
      </c>
      <c r="P50" s="169">
        <v>0</v>
      </c>
      <c r="Q50" s="169">
        <f>ROUND(E50*P50,2)</f>
        <v>0</v>
      </c>
      <c r="R50" s="171" t="s">
        <v>309</v>
      </c>
      <c r="S50" s="171" t="s">
        <v>222</v>
      </c>
      <c r="T50" s="172" t="s">
        <v>222</v>
      </c>
      <c r="U50" s="157">
        <v>27.672999999999998</v>
      </c>
      <c r="V50" s="157">
        <f>ROUND(E50*U50,2)</f>
        <v>12.17</v>
      </c>
      <c r="W50" s="157"/>
      <c r="X50" s="157" t="s">
        <v>251</v>
      </c>
      <c r="Y50" s="157" t="s">
        <v>225</v>
      </c>
      <c r="Z50" s="147"/>
      <c r="AA50" s="147"/>
      <c r="AB50" s="147"/>
      <c r="AC50" s="147"/>
      <c r="AD50" s="147"/>
      <c r="AE50" s="147"/>
      <c r="AF50" s="147"/>
      <c r="AG50" s="147" t="s">
        <v>252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260" t="s">
        <v>330</v>
      </c>
      <c r="D51" s="261"/>
      <c r="E51" s="261"/>
      <c r="F51" s="261"/>
      <c r="G51" s="261"/>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268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
      <c r="A52" s="154"/>
      <c r="B52" s="155"/>
      <c r="C52" s="190" t="s">
        <v>331</v>
      </c>
      <c r="D52" s="179"/>
      <c r="E52" s="180">
        <v>0.43959999999999999</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270</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x14ac:dyDescent="0.2">
      <c r="A53" s="159" t="s">
        <v>217</v>
      </c>
      <c r="B53" s="160" t="s">
        <v>87</v>
      </c>
      <c r="C53" s="174" t="s">
        <v>88</v>
      </c>
      <c r="D53" s="161"/>
      <c r="E53" s="162"/>
      <c r="F53" s="163"/>
      <c r="G53" s="163">
        <f>SUMIF(AG54:AG67,"&lt;&gt;NOR",G54:G67)</f>
        <v>0</v>
      </c>
      <c r="H53" s="163"/>
      <c r="I53" s="163">
        <f>SUM(I54:I67)</f>
        <v>0</v>
      </c>
      <c r="J53" s="163"/>
      <c r="K53" s="163">
        <f>SUM(K54:K67)</f>
        <v>0</v>
      </c>
      <c r="L53" s="163"/>
      <c r="M53" s="163">
        <f>SUM(M54:M67)</f>
        <v>0</v>
      </c>
      <c r="N53" s="162"/>
      <c r="O53" s="162">
        <f>SUM(O54:O67)</f>
        <v>20.88</v>
      </c>
      <c r="P53" s="162"/>
      <c r="Q53" s="162">
        <f>SUM(Q54:Q67)</f>
        <v>0</v>
      </c>
      <c r="R53" s="163"/>
      <c r="S53" s="163"/>
      <c r="T53" s="164"/>
      <c r="U53" s="158"/>
      <c r="V53" s="158">
        <f>SUM(V54:V67)</f>
        <v>14.93</v>
      </c>
      <c r="W53" s="158"/>
      <c r="X53" s="158"/>
      <c r="Y53" s="158"/>
      <c r="AG53" t="s">
        <v>218</v>
      </c>
    </row>
    <row r="54" spans="1:60" ht="22.5" outlineLevel="1" x14ac:dyDescent="0.2">
      <c r="A54" s="166">
        <v>17</v>
      </c>
      <c r="B54" s="167" t="s">
        <v>332</v>
      </c>
      <c r="C54" s="175" t="s">
        <v>333</v>
      </c>
      <c r="D54" s="168" t="s">
        <v>285</v>
      </c>
      <c r="E54" s="169">
        <v>49.725000000000001</v>
      </c>
      <c r="F54" s="170"/>
      <c r="G54" s="171">
        <f>ROUND(E54*F54,2)</f>
        <v>0</v>
      </c>
      <c r="H54" s="170"/>
      <c r="I54" s="171">
        <f>ROUND(E54*H54,2)</f>
        <v>0</v>
      </c>
      <c r="J54" s="170"/>
      <c r="K54" s="171">
        <f>ROUND(E54*J54,2)</f>
        <v>0</v>
      </c>
      <c r="L54" s="171">
        <v>21</v>
      </c>
      <c r="M54" s="171">
        <f>G54*(1+L54/100)</f>
        <v>0</v>
      </c>
      <c r="N54" s="169">
        <v>0.28799999999999998</v>
      </c>
      <c r="O54" s="169">
        <f>ROUND(E54*N54,2)</f>
        <v>14.32</v>
      </c>
      <c r="P54" s="169">
        <v>0</v>
      </c>
      <c r="Q54" s="169">
        <f>ROUND(E54*P54,2)</f>
        <v>0</v>
      </c>
      <c r="R54" s="171" t="s">
        <v>299</v>
      </c>
      <c r="S54" s="171" t="s">
        <v>222</v>
      </c>
      <c r="T54" s="172" t="s">
        <v>222</v>
      </c>
      <c r="U54" s="157">
        <v>2.3E-2</v>
      </c>
      <c r="V54" s="157">
        <f>ROUND(E54*U54,2)</f>
        <v>1.1399999999999999</v>
      </c>
      <c r="W54" s="157"/>
      <c r="X54" s="157" t="s">
        <v>251</v>
      </c>
      <c r="Y54" s="157" t="s">
        <v>225</v>
      </c>
      <c r="Z54" s="147"/>
      <c r="AA54" s="147"/>
      <c r="AB54" s="147"/>
      <c r="AC54" s="147"/>
      <c r="AD54" s="147"/>
      <c r="AE54" s="147"/>
      <c r="AF54" s="147"/>
      <c r="AG54" s="147" t="s">
        <v>252</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2" x14ac:dyDescent="0.2">
      <c r="A55" s="154"/>
      <c r="B55" s="155"/>
      <c r="C55" s="190" t="s">
        <v>334</v>
      </c>
      <c r="D55" s="179"/>
      <c r="E55" s="180">
        <v>49.725000000000001</v>
      </c>
      <c r="F55" s="157"/>
      <c r="G55" s="157"/>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270</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ht="22.5" outlineLevel="1" x14ac:dyDescent="0.2">
      <c r="A56" s="166">
        <v>18</v>
      </c>
      <c r="B56" s="167" t="s">
        <v>335</v>
      </c>
      <c r="C56" s="175" t="s">
        <v>336</v>
      </c>
      <c r="D56" s="168" t="s">
        <v>285</v>
      </c>
      <c r="E56" s="169">
        <v>27.54</v>
      </c>
      <c r="F56" s="170"/>
      <c r="G56" s="171">
        <f>ROUND(E56*F56,2)</f>
        <v>0</v>
      </c>
      <c r="H56" s="170"/>
      <c r="I56" s="171">
        <f>ROUND(E56*H56,2)</f>
        <v>0</v>
      </c>
      <c r="J56" s="170"/>
      <c r="K56" s="171">
        <f>ROUND(E56*J56,2)</f>
        <v>0</v>
      </c>
      <c r="L56" s="171">
        <v>21</v>
      </c>
      <c r="M56" s="171">
        <f>G56*(1+L56/100)</f>
        <v>0</v>
      </c>
      <c r="N56" s="169">
        <v>7.1999999999999995E-2</v>
      </c>
      <c r="O56" s="169">
        <f>ROUND(E56*N56,2)</f>
        <v>1.98</v>
      </c>
      <c r="P56" s="169">
        <v>0</v>
      </c>
      <c r="Q56" s="169">
        <f>ROUND(E56*P56,2)</f>
        <v>0</v>
      </c>
      <c r="R56" s="171" t="s">
        <v>299</v>
      </c>
      <c r="S56" s="171" t="s">
        <v>222</v>
      </c>
      <c r="T56" s="172" t="s">
        <v>222</v>
      </c>
      <c r="U56" s="157">
        <v>0.375</v>
      </c>
      <c r="V56" s="157">
        <f>ROUND(E56*U56,2)</f>
        <v>10.33</v>
      </c>
      <c r="W56" s="157"/>
      <c r="X56" s="157" t="s">
        <v>251</v>
      </c>
      <c r="Y56" s="157" t="s">
        <v>225</v>
      </c>
      <c r="Z56" s="147"/>
      <c r="AA56" s="147"/>
      <c r="AB56" s="147"/>
      <c r="AC56" s="147"/>
      <c r="AD56" s="147"/>
      <c r="AE56" s="147"/>
      <c r="AF56" s="147"/>
      <c r="AG56" s="147" t="s">
        <v>252</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2.5" outlineLevel="2" x14ac:dyDescent="0.2">
      <c r="A57" s="154"/>
      <c r="B57" s="155"/>
      <c r="C57" s="260" t="s">
        <v>337</v>
      </c>
      <c r="D57" s="261"/>
      <c r="E57" s="261"/>
      <c r="F57" s="261"/>
      <c r="G57" s="261"/>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268</v>
      </c>
      <c r="AH57" s="147"/>
      <c r="AI57" s="147"/>
      <c r="AJ57" s="147"/>
      <c r="AK57" s="147"/>
      <c r="AL57" s="147"/>
      <c r="AM57" s="147"/>
      <c r="AN57" s="147"/>
      <c r="AO57" s="147"/>
      <c r="AP57" s="147"/>
      <c r="AQ57" s="147"/>
      <c r="AR57" s="147"/>
      <c r="AS57" s="147"/>
      <c r="AT57" s="147"/>
      <c r="AU57" s="147"/>
      <c r="AV57" s="147"/>
      <c r="AW57" s="147"/>
      <c r="AX57" s="147"/>
      <c r="AY57" s="147"/>
      <c r="AZ57" s="147"/>
      <c r="BA57" s="173" t="str">
        <f>C57</f>
        <v>komunikací pro pěší do velikosti dlaždic 0,25 m2 s provedením lože do tl. 30 mm, s vyplněním spár a se smetením přebytečného materiálu na vzdálenost do 3 m</v>
      </c>
      <c r="BB57" s="147"/>
      <c r="BC57" s="147"/>
      <c r="BD57" s="147"/>
      <c r="BE57" s="147"/>
      <c r="BF57" s="147"/>
      <c r="BG57" s="147"/>
      <c r="BH57" s="147"/>
    </row>
    <row r="58" spans="1:60" outlineLevel="2" x14ac:dyDescent="0.2">
      <c r="A58" s="154"/>
      <c r="B58" s="155"/>
      <c r="C58" s="190" t="s">
        <v>338</v>
      </c>
      <c r="D58" s="179"/>
      <c r="E58" s="180">
        <v>27.54</v>
      </c>
      <c r="F58" s="157"/>
      <c r="G58" s="157"/>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270</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66">
        <v>19</v>
      </c>
      <c r="B59" s="167" t="s">
        <v>339</v>
      </c>
      <c r="C59" s="175" t="s">
        <v>340</v>
      </c>
      <c r="D59" s="168" t="s">
        <v>285</v>
      </c>
      <c r="E59" s="169">
        <v>7.65</v>
      </c>
      <c r="F59" s="170"/>
      <c r="G59" s="171">
        <f>ROUND(E59*F59,2)</f>
        <v>0</v>
      </c>
      <c r="H59" s="170"/>
      <c r="I59" s="171">
        <f>ROUND(E59*H59,2)</f>
        <v>0</v>
      </c>
      <c r="J59" s="170"/>
      <c r="K59" s="171">
        <f>ROUND(E59*J59,2)</f>
        <v>0</v>
      </c>
      <c r="L59" s="171">
        <v>21</v>
      </c>
      <c r="M59" s="171">
        <f>G59*(1+L59/100)</f>
        <v>0</v>
      </c>
      <c r="N59" s="169">
        <v>7.3899999999999993E-2</v>
      </c>
      <c r="O59" s="169">
        <f>ROUND(E59*N59,2)</f>
        <v>0.56999999999999995</v>
      </c>
      <c r="P59" s="169">
        <v>0</v>
      </c>
      <c r="Q59" s="169">
        <f>ROUND(E59*P59,2)</f>
        <v>0</v>
      </c>
      <c r="R59" s="171" t="s">
        <v>299</v>
      </c>
      <c r="S59" s="171" t="s">
        <v>222</v>
      </c>
      <c r="T59" s="172" t="s">
        <v>222</v>
      </c>
      <c r="U59" s="157">
        <v>0.45200000000000001</v>
      </c>
      <c r="V59" s="157">
        <f>ROUND(E59*U59,2)</f>
        <v>3.46</v>
      </c>
      <c r="W59" s="157"/>
      <c r="X59" s="157" t="s">
        <v>251</v>
      </c>
      <c r="Y59" s="157" t="s">
        <v>225</v>
      </c>
      <c r="Z59" s="147"/>
      <c r="AA59" s="147"/>
      <c r="AB59" s="147"/>
      <c r="AC59" s="147"/>
      <c r="AD59" s="147"/>
      <c r="AE59" s="147"/>
      <c r="AF59" s="147"/>
      <c r="AG59" s="147" t="s">
        <v>252</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ht="22.5" outlineLevel="2" x14ac:dyDescent="0.2">
      <c r="A60" s="154"/>
      <c r="B60" s="155"/>
      <c r="C60" s="260" t="s">
        <v>341</v>
      </c>
      <c r="D60" s="261"/>
      <c r="E60" s="261"/>
      <c r="F60" s="261"/>
      <c r="G60" s="261"/>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268</v>
      </c>
      <c r="AH60" s="147"/>
      <c r="AI60" s="147"/>
      <c r="AJ60" s="147"/>
      <c r="AK60" s="147"/>
      <c r="AL60" s="147"/>
      <c r="AM60" s="147"/>
      <c r="AN60" s="147"/>
      <c r="AO60" s="147"/>
      <c r="AP60" s="147"/>
      <c r="AQ60" s="147"/>
      <c r="AR60" s="147"/>
      <c r="AS60" s="147"/>
      <c r="AT60" s="147"/>
      <c r="AU60" s="147"/>
      <c r="AV60" s="147"/>
      <c r="AW60" s="147"/>
      <c r="AX60" s="147"/>
      <c r="AY60" s="147"/>
      <c r="AZ60" s="147"/>
      <c r="BA60" s="173" t="str">
        <f>C60</f>
        <v>s provedením lože z kameniva drceného, s vyplněním spár, s dvojitým hutněním a se smetením přebytečného materiálu na krajnici. S dodáním hmot pro lože a výplň spár.</v>
      </c>
      <c r="BB60" s="147"/>
      <c r="BC60" s="147"/>
      <c r="BD60" s="147"/>
      <c r="BE60" s="147"/>
      <c r="BF60" s="147"/>
      <c r="BG60" s="147"/>
      <c r="BH60" s="147"/>
    </row>
    <row r="61" spans="1:60" outlineLevel="2" x14ac:dyDescent="0.2">
      <c r="A61" s="154"/>
      <c r="B61" s="155"/>
      <c r="C61" s="190" t="s">
        <v>301</v>
      </c>
      <c r="D61" s="179"/>
      <c r="E61" s="180">
        <v>7.65</v>
      </c>
      <c r="F61" s="157"/>
      <c r="G61" s="157"/>
      <c r="H61" s="157"/>
      <c r="I61" s="157"/>
      <c r="J61" s="157"/>
      <c r="K61" s="157"/>
      <c r="L61" s="157"/>
      <c r="M61" s="157"/>
      <c r="N61" s="156"/>
      <c r="O61" s="156"/>
      <c r="P61" s="156"/>
      <c r="Q61" s="156"/>
      <c r="R61" s="157"/>
      <c r="S61" s="157"/>
      <c r="T61" s="157"/>
      <c r="U61" s="157"/>
      <c r="V61" s="157"/>
      <c r="W61" s="157"/>
      <c r="X61" s="157"/>
      <c r="Y61" s="157"/>
      <c r="Z61" s="147"/>
      <c r="AA61" s="147"/>
      <c r="AB61" s="147"/>
      <c r="AC61" s="147"/>
      <c r="AD61" s="147"/>
      <c r="AE61" s="147"/>
      <c r="AF61" s="147"/>
      <c r="AG61" s="147" t="s">
        <v>270</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66">
        <v>20</v>
      </c>
      <c r="B62" s="167" t="s">
        <v>342</v>
      </c>
      <c r="C62" s="175" t="s">
        <v>343</v>
      </c>
      <c r="D62" s="168" t="s">
        <v>285</v>
      </c>
      <c r="E62" s="169">
        <v>7.65</v>
      </c>
      <c r="F62" s="170"/>
      <c r="G62" s="171">
        <f>ROUND(E62*F62,2)</f>
        <v>0</v>
      </c>
      <c r="H62" s="170"/>
      <c r="I62" s="171">
        <f>ROUND(E62*H62,2)</f>
        <v>0</v>
      </c>
      <c r="J62" s="170"/>
      <c r="K62" s="171">
        <f>ROUND(E62*J62,2)</f>
        <v>0</v>
      </c>
      <c r="L62" s="171">
        <v>21</v>
      </c>
      <c r="M62" s="171">
        <f>G62*(1+L62/100)</f>
        <v>0</v>
      </c>
      <c r="N62" s="169">
        <v>0</v>
      </c>
      <c r="O62" s="169">
        <f>ROUND(E62*N62,2)</f>
        <v>0</v>
      </c>
      <c r="P62" s="169">
        <v>0</v>
      </c>
      <c r="Q62" s="169">
        <f>ROUND(E62*P62,2)</f>
        <v>0</v>
      </c>
      <c r="R62" s="171"/>
      <c r="S62" s="171" t="s">
        <v>250</v>
      </c>
      <c r="T62" s="172" t="s">
        <v>223</v>
      </c>
      <c r="U62" s="157">
        <v>0</v>
      </c>
      <c r="V62" s="157">
        <f>ROUND(E62*U62,2)</f>
        <v>0</v>
      </c>
      <c r="W62" s="157"/>
      <c r="X62" s="157" t="s">
        <v>251</v>
      </c>
      <c r="Y62" s="157" t="s">
        <v>225</v>
      </c>
      <c r="Z62" s="147"/>
      <c r="AA62" s="147"/>
      <c r="AB62" s="147"/>
      <c r="AC62" s="147"/>
      <c r="AD62" s="147"/>
      <c r="AE62" s="147"/>
      <c r="AF62" s="147"/>
      <c r="AG62" s="147" t="s">
        <v>252</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
      <c r="A63" s="154"/>
      <c r="B63" s="155"/>
      <c r="C63" s="249" t="s">
        <v>344</v>
      </c>
      <c r="D63" s="250"/>
      <c r="E63" s="250"/>
      <c r="F63" s="250"/>
      <c r="G63" s="250"/>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228</v>
      </c>
      <c r="AH63" s="147"/>
      <c r="AI63" s="147"/>
      <c r="AJ63" s="147"/>
      <c r="AK63" s="147"/>
      <c r="AL63" s="147"/>
      <c r="AM63" s="147"/>
      <c r="AN63" s="147"/>
      <c r="AO63" s="147"/>
      <c r="AP63" s="147"/>
      <c r="AQ63" s="147"/>
      <c r="AR63" s="147"/>
      <c r="AS63" s="147"/>
      <c r="AT63" s="147"/>
      <c r="AU63" s="147"/>
      <c r="AV63" s="147"/>
      <c r="AW63" s="147"/>
      <c r="AX63" s="147"/>
      <c r="AY63" s="147"/>
      <c r="AZ63" s="147"/>
      <c r="BA63" s="173" t="str">
        <f>C63</f>
        <v>Vyskládání rozbrané zámkové dlažby na palety nebo jiné dočasné úložiště, její očištění a vytřídění poškozených kusů</v>
      </c>
      <c r="BB63" s="147"/>
      <c r="BC63" s="147"/>
      <c r="BD63" s="147"/>
      <c r="BE63" s="147"/>
      <c r="BF63" s="147"/>
      <c r="BG63" s="147"/>
      <c r="BH63" s="147"/>
    </row>
    <row r="64" spans="1:60" outlineLevel="1" x14ac:dyDescent="0.2">
      <c r="A64" s="166">
        <v>21</v>
      </c>
      <c r="B64" s="167" t="s">
        <v>345</v>
      </c>
      <c r="C64" s="175" t="s">
        <v>346</v>
      </c>
      <c r="D64" s="168" t="s">
        <v>285</v>
      </c>
      <c r="E64" s="169">
        <v>28.917000000000002</v>
      </c>
      <c r="F64" s="170"/>
      <c r="G64" s="171">
        <f>ROUND(E64*F64,2)</f>
        <v>0</v>
      </c>
      <c r="H64" s="170"/>
      <c r="I64" s="171">
        <f>ROUND(E64*H64,2)</f>
        <v>0</v>
      </c>
      <c r="J64" s="170"/>
      <c r="K64" s="171">
        <f>ROUND(E64*J64,2)</f>
        <v>0</v>
      </c>
      <c r="L64" s="171">
        <v>21</v>
      </c>
      <c r="M64" s="171">
        <f>G64*(1+L64/100)</f>
        <v>0</v>
      </c>
      <c r="N64" s="169">
        <v>0.13500000000000001</v>
      </c>
      <c r="O64" s="169">
        <f>ROUND(E64*N64,2)</f>
        <v>3.9</v>
      </c>
      <c r="P64" s="169">
        <v>0</v>
      </c>
      <c r="Q64" s="169">
        <f>ROUND(E64*P64,2)</f>
        <v>0</v>
      </c>
      <c r="R64" s="171"/>
      <c r="S64" s="171" t="s">
        <v>250</v>
      </c>
      <c r="T64" s="172" t="s">
        <v>347</v>
      </c>
      <c r="U64" s="157">
        <v>0</v>
      </c>
      <c r="V64" s="157">
        <f>ROUND(E64*U64,2)</f>
        <v>0</v>
      </c>
      <c r="W64" s="157"/>
      <c r="X64" s="157" t="s">
        <v>348</v>
      </c>
      <c r="Y64" s="157" t="s">
        <v>225</v>
      </c>
      <c r="Z64" s="147"/>
      <c r="AA64" s="147"/>
      <c r="AB64" s="147"/>
      <c r="AC64" s="147"/>
      <c r="AD64" s="147"/>
      <c r="AE64" s="147"/>
      <c r="AF64" s="147"/>
      <c r="AG64" s="147" t="s">
        <v>349</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2" x14ac:dyDescent="0.2">
      <c r="A65" s="154"/>
      <c r="B65" s="155"/>
      <c r="C65" s="190" t="s">
        <v>350</v>
      </c>
      <c r="D65" s="179"/>
      <c r="E65" s="180">
        <v>28.917000000000002</v>
      </c>
      <c r="F65" s="157"/>
      <c r="G65" s="157"/>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270</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6">
        <v>22</v>
      </c>
      <c r="B66" s="167" t="s">
        <v>351</v>
      </c>
      <c r="C66" s="175" t="s">
        <v>352</v>
      </c>
      <c r="D66" s="168" t="s">
        <v>285</v>
      </c>
      <c r="E66" s="169">
        <v>1</v>
      </c>
      <c r="F66" s="170"/>
      <c r="G66" s="171">
        <f>ROUND(E66*F66,2)</f>
        <v>0</v>
      </c>
      <c r="H66" s="170"/>
      <c r="I66" s="171">
        <f>ROUND(E66*H66,2)</f>
        <v>0</v>
      </c>
      <c r="J66" s="170"/>
      <c r="K66" s="171">
        <f>ROUND(E66*J66,2)</f>
        <v>0</v>
      </c>
      <c r="L66" s="171">
        <v>21</v>
      </c>
      <c r="M66" s="171">
        <f>G66*(1+L66/100)</f>
        <v>0</v>
      </c>
      <c r="N66" s="169">
        <v>0.113</v>
      </c>
      <c r="O66" s="169">
        <f>ROUND(E66*N66,2)</f>
        <v>0.11</v>
      </c>
      <c r="P66" s="169">
        <v>0</v>
      </c>
      <c r="Q66" s="169">
        <f>ROUND(E66*P66,2)</f>
        <v>0</v>
      </c>
      <c r="R66" s="171" t="s">
        <v>353</v>
      </c>
      <c r="S66" s="171" t="s">
        <v>222</v>
      </c>
      <c r="T66" s="172" t="s">
        <v>222</v>
      </c>
      <c r="U66" s="157">
        <v>0</v>
      </c>
      <c r="V66" s="157">
        <f>ROUND(E66*U66,2)</f>
        <v>0</v>
      </c>
      <c r="W66" s="157"/>
      <c r="X66" s="157" t="s">
        <v>348</v>
      </c>
      <c r="Y66" s="157" t="s">
        <v>225</v>
      </c>
      <c r="Z66" s="147"/>
      <c r="AA66" s="147"/>
      <c r="AB66" s="147"/>
      <c r="AC66" s="147"/>
      <c r="AD66" s="147"/>
      <c r="AE66" s="147"/>
      <c r="AF66" s="147"/>
      <c r="AG66" s="147" t="s">
        <v>349</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2" x14ac:dyDescent="0.2">
      <c r="A67" s="154"/>
      <c r="B67" s="155"/>
      <c r="C67" s="190" t="s">
        <v>354</v>
      </c>
      <c r="D67" s="179"/>
      <c r="E67" s="180">
        <v>1</v>
      </c>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270</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x14ac:dyDescent="0.2">
      <c r="A68" s="159" t="s">
        <v>217</v>
      </c>
      <c r="B68" s="160" t="s">
        <v>89</v>
      </c>
      <c r="C68" s="174" t="s">
        <v>90</v>
      </c>
      <c r="D68" s="161"/>
      <c r="E68" s="162"/>
      <c r="F68" s="163"/>
      <c r="G68" s="163">
        <f>SUMIF(AG69:AG99,"&lt;&gt;NOR",G69:G99)</f>
        <v>0</v>
      </c>
      <c r="H68" s="163"/>
      <c r="I68" s="163">
        <f>SUM(I69:I99)</f>
        <v>0</v>
      </c>
      <c r="J68" s="163"/>
      <c r="K68" s="163">
        <f>SUM(K69:K99)</f>
        <v>0</v>
      </c>
      <c r="L68" s="163"/>
      <c r="M68" s="163">
        <f>SUM(M69:M99)</f>
        <v>0</v>
      </c>
      <c r="N68" s="162"/>
      <c r="O68" s="162">
        <f>SUM(O69:O99)</f>
        <v>3.21</v>
      </c>
      <c r="P68" s="162"/>
      <c r="Q68" s="162">
        <f>SUM(Q69:Q99)</f>
        <v>0</v>
      </c>
      <c r="R68" s="163"/>
      <c r="S68" s="163"/>
      <c r="T68" s="164"/>
      <c r="U68" s="158"/>
      <c r="V68" s="158">
        <f>SUM(V69:V99)</f>
        <v>123.56</v>
      </c>
      <c r="W68" s="158"/>
      <c r="X68" s="158"/>
      <c r="Y68" s="158"/>
      <c r="AG68" t="s">
        <v>218</v>
      </c>
    </row>
    <row r="69" spans="1:60" outlineLevel="1" x14ac:dyDescent="0.2">
      <c r="A69" s="166">
        <v>23</v>
      </c>
      <c r="B69" s="167" t="s">
        <v>355</v>
      </c>
      <c r="C69" s="175" t="s">
        <v>356</v>
      </c>
      <c r="D69" s="168" t="s">
        <v>285</v>
      </c>
      <c r="E69" s="169">
        <v>77.62</v>
      </c>
      <c r="F69" s="170"/>
      <c r="G69" s="171">
        <f>ROUND(E69*F69,2)</f>
        <v>0</v>
      </c>
      <c r="H69" s="170"/>
      <c r="I69" s="171">
        <f>ROUND(E69*H69,2)</f>
        <v>0</v>
      </c>
      <c r="J69" s="170"/>
      <c r="K69" s="171">
        <f>ROUND(E69*J69,2)</f>
        <v>0</v>
      </c>
      <c r="L69" s="171">
        <v>21</v>
      </c>
      <c r="M69" s="171">
        <f>G69*(1+L69/100)</f>
        <v>0</v>
      </c>
      <c r="N69" s="169">
        <v>4.0000000000000003E-5</v>
      </c>
      <c r="O69" s="169">
        <f>ROUND(E69*N69,2)</f>
        <v>0</v>
      </c>
      <c r="P69" s="169">
        <v>0</v>
      </c>
      <c r="Q69" s="169">
        <f>ROUND(E69*P69,2)</f>
        <v>0</v>
      </c>
      <c r="R69" s="171" t="s">
        <v>309</v>
      </c>
      <c r="S69" s="171" t="s">
        <v>222</v>
      </c>
      <c r="T69" s="172" t="s">
        <v>222</v>
      </c>
      <c r="U69" s="157">
        <v>7.8E-2</v>
      </c>
      <c r="V69" s="157">
        <f>ROUND(E69*U69,2)</f>
        <v>6.05</v>
      </c>
      <c r="W69" s="157"/>
      <c r="X69" s="157" t="s">
        <v>251</v>
      </c>
      <c r="Y69" s="157" t="s">
        <v>225</v>
      </c>
      <c r="Z69" s="147"/>
      <c r="AA69" s="147"/>
      <c r="AB69" s="147"/>
      <c r="AC69" s="147"/>
      <c r="AD69" s="147"/>
      <c r="AE69" s="147"/>
      <c r="AF69" s="147"/>
      <c r="AG69" s="147" t="s">
        <v>252</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2.5" outlineLevel="2" x14ac:dyDescent="0.2">
      <c r="A70" s="154"/>
      <c r="B70" s="155"/>
      <c r="C70" s="260" t="s">
        <v>357</v>
      </c>
      <c r="D70" s="261"/>
      <c r="E70" s="261"/>
      <c r="F70" s="261"/>
      <c r="G70" s="261"/>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268</v>
      </c>
      <c r="AH70" s="147"/>
      <c r="AI70" s="147"/>
      <c r="AJ70" s="147"/>
      <c r="AK70" s="147"/>
      <c r="AL70" s="147"/>
      <c r="AM70" s="147"/>
      <c r="AN70" s="147"/>
      <c r="AO70" s="147"/>
      <c r="AP70" s="147"/>
      <c r="AQ70" s="147"/>
      <c r="AR70" s="147"/>
      <c r="AS70" s="147"/>
      <c r="AT70" s="147"/>
      <c r="AU70" s="147"/>
      <c r="AV70" s="147"/>
      <c r="AW70" s="147"/>
      <c r="AX70" s="147"/>
      <c r="AY70" s="147"/>
      <c r="AZ70" s="147"/>
      <c r="BA70" s="173" t="str">
        <f>C70</f>
        <v>které se zřizují před úpravami povrchu, a obalení osazených dveřních zárubní před znečištěním při úpravách povrchu nástřikem plastických maltovin včetně pozdějšího odkrytí,</v>
      </c>
      <c r="BB70" s="147"/>
      <c r="BC70" s="147"/>
      <c r="BD70" s="147"/>
      <c r="BE70" s="147"/>
      <c r="BF70" s="147"/>
      <c r="BG70" s="147"/>
      <c r="BH70" s="147"/>
    </row>
    <row r="71" spans="1:60" outlineLevel="2" x14ac:dyDescent="0.2">
      <c r="A71" s="154"/>
      <c r="B71" s="155"/>
      <c r="C71" s="190" t="s">
        <v>358</v>
      </c>
      <c r="D71" s="179"/>
      <c r="E71" s="180">
        <v>28.08</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270</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3" x14ac:dyDescent="0.2">
      <c r="A72" s="154"/>
      <c r="B72" s="155"/>
      <c r="C72" s="190" t="s">
        <v>359</v>
      </c>
      <c r="D72" s="179"/>
      <c r="E72" s="180">
        <v>4.32</v>
      </c>
      <c r="F72" s="157"/>
      <c r="G72" s="157"/>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270</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3" x14ac:dyDescent="0.2">
      <c r="A73" s="154"/>
      <c r="B73" s="155"/>
      <c r="C73" s="190" t="s">
        <v>360</v>
      </c>
      <c r="D73" s="179"/>
      <c r="E73" s="180">
        <v>3.78</v>
      </c>
      <c r="F73" s="157"/>
      <c r="G73" s="157"/>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270</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3" x14ac:dyDescent="0.2">
      <c r="A74" s="154"/>
      <c r="B74" s="155"/>
      <c r="C74" s="190" t="s">
        <v>361</v>
      </c>
      <c r="D74" s="179"/>
      <c r="E74" s="180">
        <v>33.6</v>
      </c>
      <c r="F74" s="157"/>
      <c r="G74" s="157"/>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270</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
      <c r="A75" s="154"/>
      <c r="B75" s="155"/>
      <c r="C75" s="190" t="s">
        <v>362</v>
      </c>
      <c r="D75" s="179"/>
      <c r="E75" s="180">
        <v>7.84</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270</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66">
        <v>24</v>
      </c>
      <c r="B76" s="167" t="s">
        <v>363</v>
      </c>
      <c r="C76" s="175" t="s">
        <v>364</v>
      </c>
      <c r="D76" s="168" t="s">
        <v>365</v>
      </c>
      <c r="E76" s="169">
        <v>153.69999999999999</v>
      </c>
      <c r="F76" s="170"/>
      <c r="G76" s="171">
        <f>ROUND(E76*F76,2)</f>
        <v>0</v>
      </c>
      <c r="H76" s="170"/>
      <c r="I76" s="171">
        <f>ROUND(E76*H76,2)</f>
        <v>0</v>
      </c>
      <c r="J76" s="170"/>
      <c r="K76" s="171">
        <f>ROUND(E76*J76,2)</f>
        <v>0</v>
      </c>
      <c r="L76" s="171">
        <v>21</v>
      </c>
      <c r="M76" s="171">
        <f>G76*(1+L76/100)</f>
        <v>0</v>
      </c>
      <c r="N76" s="169">
        <v>2.3000000000000001E-4</v>
      </c>
      <c r="O76" s="169">
        <f>ROUND(E76*N76,2)</f>
        <v>0.04</v>
      </c>
      <c r="P76" s="169">
        <v>0</v>
      </c>
      <c r="Q76" s="169">
        <f>ROUND(E76*P76,2)</f>
        <v>0</v>
      </c>
      <c r="R76" s="171" t="s">
        <v>309</v>
      </c>
      <c r="S76" s="171" t="s">
        <v>222</v>
      </c>
      <c r="T76" s="172" t="s">
        <v>222</v>
      </c>
      <c r="U76" s="157">
        <v>0.05</v>
      </c>
      <c r="V76" s="157">
        <f>ROUND(E76*U76,2)</f>
        <v>7.69</v>
      </c>
      <c r="W76" s="157"/>
      <c r="X76" s="157" t="s">
        <v>251</v>
      </c>
      <c r="Y76" s="157" t="s">
        <v>225</v>
      </c>
      <c r="Z76" s="147"/>
      <c r="AA76" s="147"/>
      <c r="AB76" s="147"/>
      <c r="AC76" s="147"/>
      <c r="AD76" s="147"/>
      <c r="AE76" s="147"/>
      <c r="AF76" s="147"/>
      <c r="AG76" s="147" t="s">
        <v>252</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2" x14ac:dyDescent="0.2">
      <c r="A77" s="154"/>
      <c r="B77" s="155"/>
      <c r="C77" s="260" t="s">
        <v>366</v>
      </c>
      <c r="D77" s="261"/>
      <c r="E77" s="261"/>
      <c r="F77" s="261"/>
      <c r="G77" s="261"/>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268</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2" x14ac:dyDescent="0.2">
      <c r="A78" s="154"/>
      <c r="B78" s="155"/>
      <c r="C78" s="190" t="s">
        <v>367</v>
      </c>
      <c r="D78" s="179"/>
      <c r="E78" s="180">
        <v>54.6</v>
      </c>
      <c r="F78" s="157"/>
      <c r="G78" s="157"/>
      <c r="H78" s="157"/>
      <c r="I78" s="157"/>
      <c r="J78" s="157"/>
      <c r="K78" s="157"/>
      <c r="L78" s="157"/>
      <c r="M78" s="157"/>
      <c r="N78" s="156"/>
      <c r="O78" s="156"/>
      <c r="P78" s="156"/>
      <c r="Q78" s="156"/>
      <c r="R78" s="157"/>
      <c r="S78" s="157"/>
      <c r="T78" s="157"/>
      <c r="U78" s="157"/>
      <c r="V78" s="157"/>
      <c r="W78" s="157"/>
      <c r="X78" s="157"/>
      <c r="Y78" s="157"/>
      <c r="Z78" s="147"/>
      <c r="AA78" s="147"/>
      <c r="AB78" s="147"/>
      <c r="AC78" s="147"/>
      <c r="AD78" s="147"/>
      <c r="AE78" s="147"/>
      <c r="AF78" s="147"/>
      <c r="AG78" s="147" t="s">
        <v>270</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3" x14ac:dyDescent="0.2">
      <c r="A79" s="154"/>
      <c r="B79" s="155"/>
      <c r="C79" s="190" t="s">
        <v>368</v>
      </c>
      <c r="D79" s="179"/>
      <c r="E79" s="180">
        <v>12</v>
      </c>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270</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90" t="s">
        <v>369</v>
      </c>
      <c r="D80" s="179"/>
      <c r="E80" s="180">
        <v>21</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270</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
      <c r="A81" s="154"/>
      <c r="B81" s="155"/>
      <c r="C81" s="190" t="s">
        <v>370</v>
      </c>
      <c r="D81" s="179"/>
      <c r="E81" s="180">
        <v>58</v>
      </c>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270</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90" t="s">
        <v>371</v>
      </c>
      <c r="D82" s="179"/>
      <c r="E82" s="180">
        <v>8.1</v>
      </c>
      <c r="F82" s="157"/>
      <c r="G82" s="157"/>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270</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66">
        <v>25</v>
      </c>
      <c r="B83" s="167" t="s">
        <v>372</v>
      </c>
      <c r="C83" s="175" t="s">
        <v>373</v>
      </c>
      <c r="D83" s="168" t="s">
        <v>285</v>
      </c>
      <c r="E83" s="169">
        <v>81.8</v>
      </c>
      <c r="F83" s="170"/>
      <c r="G83" s="171">
        <f>ROUND(E83*F83,2)</f>
        <v>0</v>
      </c>
      <c r="H83" s="170"/>
      <c r="I83" s="171">
        <f>ROUND(E83*H83,2)</f>
        <v>0</v>
      </c>
      <c r="J83" s="170"/>
      <c r="K83" s="171">
        <f>ROUND(E83*J83,2)</f>
        <v>0</v>
      </c>
      <c r="L83" s="171">
        <v>21</v>
      </c>
      <c r="M83" s="171">
        <f>G83*(1+L83/100)</f>
        <v>0</v>
      </c>
      <c r="N83" s="169">
        <v>3.4909999999999997E-2</v>
      </c>
      <c r="O83" s="169">
        <f>ROUND(E83*N83,2)</f>
        <v>2.86</v>
      </c>
      <c r="P83" s="169">
        <v>0</v>
      </c>
      <c r="Q83" s="169">
        <f>ROUND(E83*P83,2)</f>
        <v>0</v>
      </c>
      <c r="R83" s="171" t="s">
        <v>304</v>
      </c>
      <c r="S83" s="171" t="s">
        <v>222</v>
      </c>
      <c r="T83" s="172" t="s">
        <v>222</v>
      </c>
      <c r="U83" s="157">
        <v>1.1841699999999999</v>
      </c>
      <c r="V83" s="157">
        <f>ROUND(E83*U83,2)</f>
        <v>96.87</v>
      </c>
      <c r="W83" s="157"/>
      <c r="X83" s="157" t="s">
        <v>251</v>
      </c>
      <c r="Y83" s="157" t="s">
        <v>225</v>
      </c>
      <c r="Z83" s="147"/>
      <c r="AA83" s="147"/>
      <c r="AB83" s="147"/>
      <c r="AC83" s="147"/>
      <c r="AD83" s="147"/>
      <c r="AE83" s="147"/>
      <c r="AF83" s="147"/>
      <c r="AG83" s="147" t="s">
        <v>252</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2" x14ac:dyDescent="0.2">
      <c r="A84" s="154"/>
      <c r="B84" s="155"/>
      <c r="C84" s="260" t="s">
        <v>374</v>
      </c>
      <c r="D84" s="261"/>
      <c r="E84" s="261"/>
      <c r="F84" s="261"/>
      <c r="G84" s="261"/>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268</v>
      </c>
      <c r="AH84" s="147"/>
      <c r="AI84" s="147"/>
      <c r="AJ84" s="147"/>
      <c r="AK84" s="147"/>
      <c r="AL84" s="147"/>
      <c r="AM84" s="147"/>
      <c r="AN84" s="147"/>
      <c r="AO84" s="147"/>
      <c r="AP84" s="147"/>
      <c r="AQ84" s="147"/>
      <c r="AR84" s="147"/>
      <c r="AS84" s="147"/>
      <c r="AT84" s="147"/>
      <c r="AU84" s="147"/>
      <c r="AV84" s="147"/>
      <c r="AW84" s="147"/>
      <c r="AX84" s="147"/>
      <c r="AY84" s="147"/>
      <c r="AZ84" s="147"/>
      <c r="BA84" s="173" t="str">
        <f>C84</f>
        <v>okenního nebo dveřního, z pomocného pracovního lešení o výšce podlahy do 1900 mm a pro zatížení do 1,5 kPa,</v>
      </c>
      <c r="BB84" s="147"/>
      <c r="BC84" s="147"/>
      <c r="BD84" s="147"/>
      <c r="BE84" s="147"/>
      <c r="BF84" s="147"/>
      <c r="BG84" s="147"/>
      <c r="BH84" s="147"/>
    </row>
    <row r="85" spans="1:60" outlineLevel="2" x14ac:dyDescent="0.2">
      <c r="A85" s="154"/>
      <c r="B85" s="155"/>
      <c r="C85" s="190" t="s">
        <v>375</v>
      </c>
      <c r="D85" s="179"/>
      <c r="E85" s="180">
        <v>42.12</v>
      </c>
      <c r="F85" s="157"/>
      <c r="G85" s="157"/>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270</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3" x14ac:dyDescent="0.2">
      <c r="A86" s="154"/>
      <c r="B86" s="155"/>
      <c r="C86" s="190" t="s">
        <v>376</v>
      </c>
      <c r="D86" s="179"/>
      <c r="E86" s="180">
        <v>-28.08</v>
      </c>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270</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90" t="s">
        <v>377</v>
      </c>
      <c r="D87" s="179"/>
      <c r="E87" s="180">
        <v>10.92</v>
      </c>
      <c r="F87" s="157"/>
      <c r="G87" s="157"/>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270</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3" x14ac:dyDescent="0.2">
      <c r="A88" s="154"/>
      <c r="B88" s="155"/>
      <c r="C88" s="190" t="s">
        <v>378</v>
      </c>
      <c r="D88" s="179"/>
      <c r="E88" s="180">
        <v>7.2</v>
      </c>
      <c r="F88" s="157"/>
      <c r="G88" s="157"/>
      <c r="H88" s="157"/>
      <c r="I88" s="157"/>
      <c r="J88" s="157"/>
      <c r="K88" s="157"/>
      <c r="L88" s="157"/>
      <c r="M88" s="157"/>
      <c r="N88" s="156"/>
      <c r="O88" s="156"/>
      <c r="P88" s="156"/>
      <c r="Q88" s="156"/>
      <c r="R88" s="157"/>
      <c r="S88" s="157"/>
      <c r="T88" s="157"/>
      <c r="U88" s="157"/>
      <c r="V88" s="157"/>
      <c r="W88" s="157"/>
      <c r="X88" s="157"/>
      <c r="Y88" s="157"/>
      <c r="Z88" s="147"/>
      <c r="AA88" s="147"/>
      <c r="AB88" s="147"/>
      <c r="AC88" s="147"/>
      <c r="AD88" s="147"/>
      <c r="AE88" s="147"/>
      <c r="AF88" s="147"/>
      <c r="AG88" s="147" t="s">
        <v>270</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3" x14ac:dyDescent="0.2">
      <c r="A89" s="154"/>
      <c r="B89" s="155"/>
      <c r="C89" s="190" t="s">
        <v>379</v>
      </c>
      <c r="D89" s="179"/>
      <c r="E89" s="180">
        <v>-4.32</v>
      </c>
      <c r="F89" s="157"/>
      <c r="G89" s="157"/>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270</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3" x14ac:dyDescent="0.2">
      <c r="A90" s="154"/>
      <c r="B90" s="155"/>
      <c r="C90" s="190" t="s">
        <v>380</v>
      </c>
      <c r="D90" s="179"/>
      <c r="E90" s="180">
        <v>2.4</v>
      </c>
      <c r="F90" s="157"/>
      <c r="G90" s="15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270</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190" t="s">
        <v>381</v>
      </c>
      <c r="D91" s="179"/>
      <c r="E91" s="180">
        <v>7.56</v>
      </c>
      <c r="F91" s="157"/>
      <c r="G91" s="157"/>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270</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
      <c r="A92" s="154"/>
      <c r="B92" s="155"/>
      <c r="C92" s="190" t="s">
        <v>382</v>
      </c>
      <c r="D92" s="179"/>
      <c r="E92" s="180">
        <v>-3.78</v>
      </c>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270</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3" x14ac:dyDescent="0.2">
      <c r="A93" s="154"/>
      <c r="B93" s="155"/>
      <c r="C93" s="190" t="s">
        <v>383</v>
      </c>
      <c r="D93" s="179"/>
      <c r="E93" s="180">
        <v>3.36</v>
      </c>
      <c r="F93" s="157"/>
      <c r="G93" s="157"/>
      <c r="H93" s="157"/>
      <c r="I93" s="157"/>
      <c r="J93" s="157"/>
      <c r="K93" s="157"/>
      <c r="L93" s="157"/>
      <c r="M93" s="157"/>
      <c r="N93" s="156"/>
      <c r="O93" s="156"/>
      <c r="P93" s="156"/>
      <c r="Q93" s="156"/>
      <c r="R93" s="157"/>
      <c r="S93" s="157"/>
      <c r="T93" s="157"/>
      <c r="U93" s="157"/>
      <c r="V93" s="157"/>
      <c r="W93" s="157"/>
      <c r="X93" s="157"/>
      <c r="Y93" s="157"/>
      <c r="Z93" s="147"/>
      <c r="AA93" s="147"/>
      <c r="AB93" s="147"/>
      <c r="AC93" s="147"/>
      <c r="AD93" s="147"/>
      <c r="AE93" s="147"/>
      <c r="AF93" s="147"/>
      <c r="AG93" s="147" t="s">
        <v>270</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3" x14ac:dyDescent="0.2">
      <c r="A94" s="154"/>
      <c r="B94" s="155"/>
      <c r="C94" s="190" t="s">
        <v>384</v>
      </c>
      <c r="D94" s="179"/>
      <c r="E94" s="180">
        <v>64.8</v>
      </c>
      <c r="F94" s="157"/>
      <c r="G94" s="157"/>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270</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190" t="s">
        <v>385</v>
      </c>
      <c r="D95" s="179"/>
      <c r="E95" s="180">
        <v>-33.6</v>
      </c>
      <c r="F95" s="157"/>
      <c r="G95" s="157"/>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270</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3" x14ac:dyDescent="0.2">
      <c r="A96" s="154"/>
      <c r="B96" s="155"/>
      <c r="C96" s="190" t="s">
        <v>386</v>
      </c>
      <c r="D96" s="179"/>
      <c r="E96" s="180">
        <v>11.6</v>
      </c>
      <c r="F96" s="157"/>
      <c r="G96" s="157"/>
      <c r="H96" s="157"/>
      <c r="I96" s="157"/>
      <c r="J96" s="157"/>
      <c r="K96" s="157"/>
      <c r="L96" s="157"/>
      <c r="M96" s="157"/>
      <c r="N96" s="156"/>
      <c r="O96" s="156"/>
      <c r="P96" s="156"/>
      <c r="Q96" s="156"/>
      <c r="R96" s="157"/>
      <c r="S96" s="157"/>
      <c r="T96" s="157"/>
      <c r="U96" s="157"/>
      <c r="V96" s="157"/>
      <c r="W96" s="157"/>
      <c r="X96" s="157"/>
      <c r="Y96" s="157"/>
      <c r="Z96" s="147"/>
      <c r="AA96" s="147"/>
      <c r="AB96" s="147"/>
      <c r="AC96" s="147"/>
      <c r="AD96" s="147"/>
      <c r="AE96" s="147"/>
      <c r="AF96" s="147"/>
      <c r="AG96" s="147" t="s">
        <v>270</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3" x14ac:dyDescent="0.2">
      <c r="A97" s="154"/>
      <c r="B97" s="155"/>
      <c r="C97" s="190" t="s">
        <v>387</v>
      </c>
      <c r="D97" s="179"/>
      <c r="E97" s="180">
        <v>1.62</v>
      </c>
      <c r="F97" s="157"/>
      <c r="G97" s="157"/>
      <c r="H97" s="157"/>
      <c r="I97" s="157"/>
      <c r="J97" s="157"/>
      <c r="K97" s="157"/>
      <c r="L97" s="157"/>
      <c r="M97" s="157"/>
      <c r="N97" s="156"/>
      <c r="O97" s="156"/>
      <c r="P97" s="156"/>
      <c r="Q97" s="156"/>
      <c r="R97" s="157"/>
      <c r="S97" s="157"/>
      <c r="T97" s="157"/>
      <c r="U97" s="157"/>
      <c r="V97" s="157"/>
      <c r="W97" s="157"/>
      <c r="X97" s="157"/>
      <c r="Y97" s="157"/>
      <c r="Z97" s="147"/>
      <c r="AA97" s="147"/>
      <c r="AB97" s="147"/>
      <c r="AC97" s="147"/>
      <c r="AD97" s="147"/>
      <c r="AE97" s="147"/>
      <c r="AF97" s="147"/>
      <c r="AG97" s="147" t="s">
        <v>270</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66">
        <v>26</v>
      </c>
      <c r="B98" s="167" t="s">
        <v>388</v>
      </c>
      <c r="C98" s="175" t="s">
        <v>389</v>
      </c>
      <c r="D98" s="168" t="s">
        <v>390</v>
      </c>
      <c r="E98" s="169">
        <v>36</v>
      </c>
      <c r="F98" s="170"/>
      <c r="G98" s="171">
        <f>ROUND(E98*F98,2)</f>
        <v>0</v>
      </c>
      <c r="H98" s="170"/>
      <c r="I98" s="171">
        <f>ROUND(E98*H98,2)</f>
        <v>0</v>
      </c>
      <c r="J98" s="170"/>
      <c r="K98" s="171">
        <f>ROUND(E98*J98,2)</f>
        <v>0</v>
      </c>
      <c r="L98" s="171">
        <v>21</v>
      </c>
      <c r="M98" s="171">
        <f>G98*(1+L98/100)</f>
        <v>0</v>
      </c>
      <c r="N98" s="169">
        <v>8.6700000000000006E-3</v>
      </c>
      <c r="O98" s="169">
        <f>ROUND(E98*N98,2)</f>
        <v>0.31</v>
      </c>
      <c r="P98" s="169">
        <v>0</v>
      </c>
      <c r="Q98" s="169">
        <f>ROUND(E98*P98,2)</f>
        <v>0</v>
      </c>
      <c r="R98" s="171" t="s">
        <v>304</v>
      </c>
      <c r="S98" s="171" t="s">
        <v>222</v>
      </c>
      <c r="T98" s="172" t="s">
        <v>222</v>
      </c>
      <c r="U98" s="157">
        <v>0.35974</v>
      </c>
      <c r="V98" s="157">
        <f>ROUND(E98*U98,2)</f>
        <v>12.95</v>
      </c>
      <c r="W98" s="157"/>
      <c r="X98" s="157" t="s">
        <v>251</v>
      </c>
      <c r="Y98" s="157" t="s">
        <v>225</v>
      </c>
      <c r="Z98" s="147"/>
      <c r="AA98" s="147"/>
      <c r="AB98" s="147"/>
      <c r="AC98" s="147"/>
      <c r="AD98" s="147"/>
      <c r="AE98" s="147"/>
      <c r="AF98" s="147"/>
      <c r="AG98" s="147" t="s">
        <v>252</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2" x14ac:dyDescent="0.2">
      <c r="A99" s="154"/>
      <c r="B99" s="155"/>
      <c r="C99" s="260" t="s">
        <v>391</v>
      </c>
      <c r="D99" s="261"/>
      <c r="E99" s="261"/>
      <c r="F99" s="261"/>
      <c r="G99" s="261"/>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268</v>
      </c>
      <c r="AH99" s="147"/>
      <c r="AI99" s="147"/>
      <c r="AJ99" s="147"/>
      <c r="AK99" s="147"/>
      <c r="AL99" s="147"/>
      <c r="AM99" s="147"/>
      <c r="AN99" s="147"/>
      <c r="AO99" s="147"/>
      <c r="AP99" s="147"/>
      <c r="AQ99" s="147"/>
      <c r="AR99" s="147"/>
      <c r="AS99" s="147"/>
      <c r="AT99" s="147"/>
      <c r="AU99" s="147"/>
      <c r="AV99" s="147"/>
      <c r="AW99" s="147"/>
      <c r="AX99" s="147"/>
      <c r="AY99" s="147"/>
      <c r="AZ99" s="147"/>
      <c r="BA99" s="173" t="str">
        <f>C99</f>
        <v>jakoukoliv maltou, z pomocného pracovního lešení o výšce podlahy do 1900 mm a pro zatížení do 1,5 kPa,</v>
      </c>
      <c r="BB99" s="147"/>
      <c r="BC99" s="147"/>
      <c r="BD99" s="147"/>
      <c r="BE99" s="147"/>
      <c r="BF99" s="147"/>
      <c r="BG99" s="147"/>
      <c r="BH99" s="147"/>
    </row>
    <row r="100" spans="1:60" x14ac:dyDescent="0.2">
      <c r="A100" s="159" t="s">
        <v>217</v>
      </c>
      <c r="B100" s="160" t="s">
        <v>91</v>
      </c>
      <c r="C100" s="174" t="s">
        <v>92</v>
      </c>
      <c r="D100" s="161"/>
      <c r="E100" s="162"/>
      <c r="F100" s="163"/>
      <c r="G100" s="163">
        <f>SUMIF(AG101:AG288,"&lt;&gt;NOR",G101:G288)</f>
        <v>0</v>
      </c>
      <c r="H100" s="163"/>
      <c r="I100" s="163">
        <f>SUM(I101:I288)</f>
        <v>0</v>
      </c>
      <c r="J100" s="163"/>
      <c r="K100" s="163">
        <f>SUM(K101:K288)</f>
        <v>0</v>
      </c>
      <c r="L100" s="163"/>
      <c r="M100" s="163">
        <f>SUM(M101:M288)</f>
        <v>0</v>
      </c>
      <c r="N100" s="162"/>
      <c r="O100" s="162">
        <f>SUM(O101:O288)</f>
        <v>48.73</v>
      </c>
      <c r="P100" s="162"/>
      <c r="Q100" s="162">
        <f>SUM(Q101:Q288)</f>
        <v>0</v>
      </c>
      <c r="R100" s="163"/>
      <c r="S100" s="163"/>
      <c r="T100" s="164"/>
      <c r="U100" s="158"/>
      <c r="V100" s="158">
        <f>SUM(V101:V288)</f>
        <v>2997.15</v>
      </c>
      <c r="W100" s="158"/>
      <c r="X100" s="158"/>
      <c r="Y100" s="158"/>
      <c r="AG100" t="s">
        <v>218</v>
      </c>
    </row>
    <row r="101" spans="1:60" ht="22.5" outlineLevel="1" x14ac:dyDescent="0.2">
      <c r="A101" s="166">
        <v>27</v>
      </c>
      <c r="B101" s="167" t="s">
        <v>392</v>
      </c>
      <c r="C101" s="175" t="s">
        <v>393</v>
      </c>
      <c r="D101" s="168" t="s">
        <v>285</v>
      </c>
      <c r="E101" s="169">
        <v>73.373599999999996</v>
      </c>
      <c r="F101" s="170"/>
      <c r="G101" s="171">
        <f>ROUND(E101*F101,2)</f>
        <v>0</v>
      </c>
      <c r="H101" s="170"/>
      <c r="I101" s="171">
        <f>ROUND(E101*H101,2)</f>
        <v>0</v>
      </c>
      <c r="J101" s="170"/>
      <c r="K101" s="171">
        <f>ROUND(E101*J101,2)</f>
        <v>0</v>
      </c>
      <c r="L101" s="171">
        <v>21</v>
      </c>
      <c r="M101" s="171">
        <f>G101*(1+L101/100)</f>
        <v>0</v>
      </c>
      <c r="N101" s="169">
        <v>3.47E-3</v>
      </c>
      <c r="O101" s="169">
        <f>ROUND(E101*N101,2)</f>
        <v>0.25</v>
      </c>
      <c r="P101" s="169">
        <v>0</v>
      </c>
      <c r="Q101" s="169">
        <f>ROUND(E101*P101,2)</f>
        <v>0</v>
      </c>
      <c r="R101" s="171" t="s">
        <v>309</v>
      </c>
      <c r="S101" s="171" t="s">
        <v>222</v>
      </c>
      <c r="T101" s="172" t="s">
        <v>222</v>
      </c>
      <c r="U101" s="157">
        <v>0.22400999999999999</v>
      </c>
      <c r="V101" s="157">
        <f>ROUND(E101*U101,2)</f>
        <v>16.440000000000001</v>
      </c>
      <c r="W101" s="157"/>
      <c r="X101" s="157" t="s">
        <v>251</v>
      </c>
      <c r="Y101" s="157" t="s">
        <v>225</v>
      </c>
      <c r="Z101" s="147"/>
      <c r="AA101" s="147"/>
      <c r="AB101" s="147"/>
      <c r="AC101" s="147"/>
      <c r="AD101" s="147"/>
      <c r="AE101" s="147"/>
      <c r="AF101" s="147"/>
      <c r="AG101" s="147" t="s">
        <v>252</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2" x14ac:dyDescent="0.2">
      <c r="A102" s="154"/>
      <c r="B102" s="155"/>
      <c r="C102" s="260" t="s">
        <v>394</v>
      </c>
      <c r="D102" s="261"/>
      <c r="E102" s="261"/>
      <c r="F102" s="261"/>
      <c r="G102" s="261"/>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268</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2" x14ac:dyDescent="0.2">
      <c r="A103" s="154"/>
      <c r="B103" s="155"/>
      <c r="C103" s="190" t="s">
        <v>395</v>
      </c>
      <c r="D103" s="179"/>
      <c r="E103" s="180">
        <v>81.680000000000007</v>
      </c>
      <c r="F103" s="157"/>
      <c r="G103" s="157"/>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270</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3" x14ac:dyDescent="0.2">
      <c r="A104" s="154"/>
      <c r="B104" s="155"/>
      <c r="C104" s="190" t="s">
        <v>396</v>
      </c>
      <c r="D104" s="179"/>
      <c r="E104" s="180">
        <v>-6.07</v>
      </c>
      <c r="F104" s="157"/>
      <c r="G104" s="157"/>
      <c r="H104" s="157"/>
      <c r="I104" s="157"/>
      <c r="J104" s="157"/>
      <c r="K104" s="157"/>
      <c r="L104" s="157"/>
      <c r="M104" s="157"/>
      <c r="N104" s="156"/>
      <c r="O104" s="156"/>
      <c r="P104" s="156"/>
      <c r="Q104" s="156"/>
      <c r="R104" s="157"/>
      <c r="S104" s="157"/>
      <c r="T104" s="157"/>
      <c r="U104" s="157"/>
      <c r="V104" s="157"/>
      <c r="W104" s="157"/>
      <c r="X104" s="157"/>
      <c r="Y104" s="157"/>
      <c r="Z104" s="147"/>
      <c r="AA104" s="147"/>
      <c r="AB104" s="147"/>
      <c r="AC104" s="147"/>
      <c r="AD104" s="147"/>
      <c r="AE104" s="147"/>
      <c r="AF104" s="147"/>
      <c r="AG104" s="147" t="s">
        <v>270</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3" x14ac:dyDescent="0.2">
      <c r="A105" s="154"/>
      <c r="B105" s="155"/>
      <c r="C105" s="190" t="s">
        <v>397</v>
      </c>
      <c r="D105" s="179"/>
      <c r="E105" s="180">
        <v>-2.2400000000000002</v>
      </c>
      <c r="F105" s="157"/>
      <c r="G105" s="157"/>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270</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22.5" outlineLevel="1" x14ac:dyDescent="0.2">
      <c r="A106" s="166">
        <v>28</v>
      </c>
      <c r="B106" s="167" t="s">
        <v>398</v>
      </c>
      <c r="C106" s="175" t="s">
        <v>399</v>
      </c>
      <c r="D106" s="168" t="s">
        <v>285</v>
      </c>
      <c r="E106" s="169">
        <v>73.373599999999996</v>
      </c>
      <c r="F106" s="170"/>
      <c r="G106" s="171">
        <f>ROUND(E106*F106,2)</f>
        <v>0</v>
      </c>
      <c r="H106" s="170"/>
      <c r="I106" s="171">
        <f>ROUND(E106*H106,2)</f>
        <v>0</v>
      </c>
      <c r="J106" s="170"/>
      <c r="K106" s="171">
        <f>ROUND(E106*J106,2)</f>
        <v>0</v>
      </c>
      <c r="L106" s="171">
        <v>21</v>
      </c>
      <c r="M106" s="171">
        <f>G106*(1+L106/100)</f>
        <v>0</v>
      </c>
      <c r="N106" s="169">
        <v>1.9000000000000001E-4</v>
      </c>
      <c r="O106" s="169">
        <f>ROUND(E106*N106,2)</f>
        <v>0.01</v>
      </c>
      <c r="P106" s="169">
        <v>0</v>
      </c>
      <c r="Q106" s="169">
        <f>ROUND(E106*P106,2)</f>
        <v>0</v>
      </c>
      <c r="R106" s="171" t="s">
        <v>309</v>
      </c>
      <c r="S106" s="171" t="s">
        <v>222</v>
      </c>
      <c r="T106" s="172" t="s">
        <v>222</v>
      </c>
      <c r="U106" s="157">
        <v>5.1999999999999998E-2</v>
      </c>
      <c r="V106" s="157">
        <f>ROUND(E106*U106,2)</f>
        <v>3.82</v>
      </c>
      <c r="W106" s="157"/>
      <c r="X106" s="157" t="s">
        <v>251</v>
      </c>
      <c r="Y106" s="157" t="s">
        <v>225</v>
      </c>
      <c r="Z106" s="147"/>
      <c r="AA106" s="147"/>
      <c r="AB106" s="147"/>
      <c r="AC106" s="147"/>
      <c r="AD106" s="147"/>
      <c r="AE106" s="147"/>
      <c r="AF106" s="147"/>
      <c r="AG106" s="147" t="s">
        <v>252</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2" x14ac:dyDescent="0.2">
      <c r="A107" s="154"/>
      <c r="B107" s="155"/>
      <c r="C107" s="260" t="s">
        <v>394</v>
      </c>
      <c r="D107" s="261"/>
      <c r="E107" s="261"/>
      <c r="F107" s="261"/>
      <c r="G107" s="261"/>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268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66">
        <v>29</v>
      </c>
      <c r="B108" s="167" t="s">
        <v>400</v>
      </c>
      <c r="C108" s="175" t="s">
        <v>401</v>
      </c>
      <c r="D108" s="168" t="s">
        <v>285</v>
      </c>
      <c r="E108" s="169">
        <v>547.23</v>
      </c>
      <c r="F108" s="170"/>
      <c r="G108" s="171">
        <f>ROUND(E108*F108,2)</f>
        <v>0</v>
      </c>
      <c r="H108" s="170"/>
      <c r="I108" s="171">
        <f>ROUND(E108*H108,2)</f>
        <v>0</v>
      </c>
      <c r="J108" s="170"/>
      <c r="K108" s="171">
        <f>ROUND(E108*J108,2)</f>
        <v>0</v>
      </c>
      <c r="L108" s="171">
        <v>21</v>
      </c>
      <c r="M108" s="171">
        <f>G108*(1+L108/100)</f>
        <v>0</v>
      </c>
      <c r="N108" s="169">
        <v>4.0000000000000003E-5</v>
      </c>
      <c r="O108" s="169">
        <f>ROUND(E108*N108,2)</f>
        <v>0.02</v>
      </c>
      <c r="P108" s="169">
        <v>0</v>
      </c>
      <c r="Q108" s="169">
        <f>ROUND(E108*P108,2)</f>
        <v>0</v>
      </c>
      <c r="R108" s="171" t="s">
        <v>309</v>
      </c>
      <c r="S108" s="171" t="s">
        <v>222</v>
      </c>
      <c r="T108" s="172" t="s">
        <v>222</v>
      </c>
      <c r="U108" s="157">
        <v>7.8E-2</v>
      </c>
      <c r="V108" s="157">
        <f>ROUND(E108*U108,2)</f>
        <v>42.68</v>
      </c>
      <c r="W108" s="157"/>
      <c r="X108" s="157" t="s">
        <v>251</v>
      </c>
      <c r="Y108" s="157" t="s">
        <v>225</v>
      </c>
      <c r="Z108" s="147"/>
      <c r="AA108" s="147"/>
      <c r="AB108" s="147"/>
      <c r="AC108" s="147"/>
      <c r="AD108" s="147"/>
      <c r="AE108" s="147"/>
      <c r="AF108" s="147"/>
      <c r="AG108" s="147" t="s">
        <v>252</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2" x14ac:dyDescent="0.2">
      <c r="A109" s="154"/>
      <c r="B109" s="155"/>
      <c r="C109" s="260" t="s">
        <v>402</v>
      </c>
      <c r="D109" s="261"/>
      <c r="E109" s="261"/>
      <c r="F109" s="261"/>
      <c r="G109" s="261"/>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268</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73" t="str">
        <f>C109</f>
        <v>s rámy a zárubněmi, zábradlí, předmětů oplechování apod., které se zřizují ještě před úpravami povrchu, před jejich znečištěním při úpravách povrchu nástřikem plastických (lepivých) maltovin</v>
      </c>
      <c r="BB109" s="147"/>
      <c r="BC109" s="147"/>
      <c r="BD109" s="147"/>
      <c r="BE109" s="147"/>
      <c r="BF109" s="147"/>
      <c r="BG109" s="147"/>
      <c r="BH109" s="147"/>
    </row>
    <row r="110" spans="1:60" outlineLevel="2" x14ac:dyDescent="0.2">
      <c r="A110" s="154"/>
      <c r="B110" s="155"/>
      <c r="C110" s="190" t="s">
        <v>403</v>
      </c>
      <c r="D110" s="179"/>
      <c r="E110" s="180">
        <v>12.96</v>
      </c>
      <c r="F110" s="157"/>
      <c r="G110" s="157"/>
      <c r="H110" s="157"/>
      <c r="I110" s="157"/>
      <c r="J110" s="157"/>
      <c r="K110" s="157"/>
      <c r="L110" s="157"/>
      <c r="M110" s="157"/>
      <c r="N110" s="156"/>
      <c r="O110" s="156"/>
      <c r="P110" s="156"/>
      <c r="Q110" s="156"/>
      <c r="R110" s="157"/>
      <c r="S110" s="157"/>
      <c r="T110" s="157"/>
      <c r="U110" s="157"/>
      <c r="V110" s="157"/>
      <c r="W110" s="157"/>
      <c r="X110" s="157"/>
      <c r="Y110" s="157"/>
      <c r="Z110" s="147"/>
      <c r="AA110" s="147"/>
      <c r="AB110" s="147"/>
      <c r="AC110" s="147"/>
      <c r="AD110" s="147"/>
      <c r="AE110" s="147"/>
      <c r="AF110" s="147"/>
      <c r="AG110" s="147" t="s">
        <v>270</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3" x14ac:dyDescent="0.2">
      <c r="A111" s="154"/>
      <c r="B111" s="155"/>
      <c r="C111" s="190" t="s">
        <v>404</v>
      </c>
      <c r="D111" s="179"/>
      <c r="E111" s="180">
        <v>20.16</v>
      </c>
      <c r="F111" s="157"/>
      <c r="G111" s="157"/>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270</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3" x14ac:dyDescent="0.2">
      <c r="A112" s="154"/>
      <c r="B112" s="155"/>
      <c r="C112" s="190" t="s">
        <v>405</v>
      </c>
      <c r="D112" s="179"/>
      <c r="E112" s="180">
        <v>151.19999999999999</v>
      </c>
      <c r="F112" s="157"/>
      <c r="G112" s="157"/>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270</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3" x14ac:dyDescent="0.2">
      <c r="A113" s="154"/>
      <c r="B113" s="155"/>
      <c r="C113" s="190" t="s">
        <v>406</v>
      </c>
      <c r="D113" s="179"/>
      <c r="E113" s="180">
        <v>25.92</v>
      </c>
      <c r="F113" s="157"/>
      <c r="G113" s="157"/>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270</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3" x14ac:dyDescent="0.2">
      <c r="A114" s="154"/>
      <c r="B114" s="155"/>
      <c r="C114" s="190" t="s">
        <v>407</v>
      </c>
      <c r="D114" s="179"/>
      <c r="E114" s="180">
        <v>12</v>
      </c>
      <c r="F114" s="157"/>
      <c r="G114" s="157"/>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270</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3" x14ac:dyDescent="0.2">
      <c r="A115" s="154"/>
      <c r="B115" s="155"/>
      <c r="C115" s="190" t="s">
        <v>408</v>
      </c>
      <c r="D115" s="179"/>
      <c r="E115" s="180">
        <v>7.2</v>
      </c>
      <c r="F115" s="157"/>
      <c r="G115" s="157"/>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270</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3" x14ac:dyDescent="0.2">
      <c r="A116" s="154"/>
      <c r="B116" s="155"/>
      <c r="C116" s="190" t="s">
        <v>409</v>
      </c>
      <c r="D116" s="179"/>
      <c r="E116" s="180">
        <v>2.64</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270</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
      <c r="A117" s="154"/>
      <c r="B117" s="155"/>
      <c r="C117" s="190" t="s">
        <v>410</v>
      </c>
      <c r="D117" s="179"/>
      <c r="E117" s="180">
        <v>2.16</v>
      </c>
      <c r="F117" s="157"/>
      <c r="G117" s="157"/>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270</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
      <c r="A118" s="154"/>
      <c r="B118" s="155"/>
      <c r="C118" s="190" t="s">
        <v>411</v>
      </c>
      <c r="D118" s="179"/>
      <c r="E118" s="180">
        <v>7.68</v>
      </c>
      <c r="F118" s="157"/>
      <c r="G118" s="157"/>
      <c r="H118" s="157"/>
      <c r="I118" s="157"/>
      <c r="J118" s="157"/>
      <c r="K118" s="157"/>
      <c r="L118" s="157"/>
      <c r="M118" s="157"/>
      <c r="N118" s="156"/>
      <c r="O118" s="156"/>
      <c r="P118" s="156"/>
      <c r="Q118" s="156"/>
      <c r="R118" s="157"/>
      <c r="S118" s="157"/>
      <c r="T118" s="157"/>
      <c r="U118" s="157"/>
      <c r="V118" s="157"/>
      <c r="W118" s="157"/>
      <c r="X118" s="157"/>
      <c r="Y118" s="157"/>
      <c r="Z118" s="147"/>
      <c r="AA118" s="147"/>
      <c r="AB118" s="147"/>
      <c r="AC118" s="147"/>
      <c r="AD118" s="147"/>
      <c r="AE118" s="147"/>
      <c r="AF118" s="147"/>
      <c r="AG118" s="147" t="s">
        <v>270</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3" x14ac:dyDescent="0.2">
      <c r="A119" s="154"/>
      <c r="B119" s="155"/>
      <c r="C119" s="190" t="s">
        <v>412</v>
      </c>
      <c r="D119" s="179"/>
      <c r="E119" s="180">
        <v>3.24</v>
      </c>
      <c r="F119" s="157"/>
      <c r="G119" s="157"/>
      <c r="H119" s="157"/>
      <c r="I119" s="157"/>
      <c r="J119" s="157"/>
      <c r="K119" s="157"/>
      <c r="L119" s="157"/>
      <c r="M119" s="157"/>
      <c r="N119" s="156"/>
      <c r="O119" s="156"/>
      <c r="P119" s="156"/>
      <c r="Q119" s="156"/>
      <c r="R119" s="157"/>
      <c r="S119" s="157"/>
      <c r="T119" s="157"/>
      <c r="U119" s="157"/>
      <c r="V119" s="157"/>
      <c r="W119" s="157"/>
      <c r="X119" s="157"/>
      <c r="Y119" s="157"/>
      <c r="Z119" s="147"/>
      <c r="AA119" s="147"/>
      <c r="AB119" s="147"/>
      <c r="AC119" s="147"/>
      <c r="AD119" s="147"/>
      <c r="AE119" s="147"/>
      <c r="AF119" s="147"/>
      <c r="AG119" s="147" t="s">
        <v>270</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3" x14ac:dyDescent="0.2">
      <c r="A120" s="154"/>
      <c r="B120" s="155"/>
      <c r="C120" s="190" t="s">
        <v>413</v>
      </c>
      <c r="D120" s="179"/>
      <c r="E120" s="180">
        <v>20.16</v>
      </c>
      <c r="F120" s="157"/>
      <c r="G120" s="157"/>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270</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190" t="s">
        <v>414</v>
      </c>
      <c r="D121" s="179"/>
      <c r="E121" s="180">
        <v>30.24</v>
      </c>
      <c r="F121" s="157"/>
      <c r="G121" s="157"/>
      <c r="H121" s="157"/>
      <c r="I121" s="157"/>
      <c r="J121" s="157"/>
      <c r="K121" s="157"/>
      <c r="L121" s="157"/>
      <c r="M121" s="157"/>
      <c r="N121" s="156"/>
      <c r="O121" s="156"/>
      <c r="P121" s="156"/>
      <c r="Q121" s="156"/>
      <c r="R121" s="157"/>
      <c r="S121" s="157"/>
      <c r="T121" s="157"/>
      <c r="U121" s="157"/>
      <c r="V121" s="157"/>
      <c r="W121" s="157"/>
      <c r="X121" s="157"/>
      <c r="Y121" s="157"/>
      <c r="Z121" s="147"/>
      <c r="AA121" s="147"/>
      <c r="AB121" s="147"/>
      <c r="AC121" s="147"/>
      <c r="AD121" s="147"/>
      <c r="AE121" s="147"/>
      <c r="AF121" s="147"/>
      <c r="AG121" s="147" t="s">
        <v>270</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3" x14ac:dyDescent="0.2">
      <c r="A122" s="154"/>
      <c r="B122" s="155"/>
      <c r="C122" s="190" t="s">
        <v>415</v>
      </c>
      <c r="D122" s="179"/>
      <c r="E122" s="180">
        <v>4.8600000000000003</v>
      </c>
      <c r="F122" s="157"/>
      <c r="G122" s="157"/>
      <c r="H122" s="157"/>
      <c r="I122" s="157"/>
      <c r="J122" s="157"/>
      <c r="K122" s="157"/>
      <c r="L122" s="157"/>
      <c r="M122" s="157"/>
      <c r="N122" s="156"/>
      <c r="O122" s="156"/>
      <c r="P122" s="156"/>
      <c r="Q122" s="156"/>
      <c r="R122" s="157"/>
      <c r="S122" s="157"/>
      <c r="T122" s="157"/>
      <c r="U122" s="157"/>
      <c r="V122" s="157"/>
      <c r="W122" s="157"/>
      <c r="X122" s="157"/>
      <c r="Y122" s="157"/>
      <c r="Z122" s="147"/>
      <c r="AA122" s="147"/>
      <c r="AB122" s="147"/>
      <c r="AC122" s="147"/>
      <c r="AD122" s="147"/>
      <c r="AE122" s="147"/>
      <c r="AF122" s="147"/>
      <c r="AG122" s="147" t="s">
        <v>270</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3" x14ac:dyDescent="0.2">
      <c r="A123" s="154"/>
      <c r="B123" s="155"/>
      <c r="C123" s="190" t="s">
        <v>416</v>
      </c>
      <c r="D123" s="179"/>
      <c r="E123" s="180">
        <v>12.96</v>
      </c>
      <c r="F123" s="157"/>
      <c r="G123" s="157"/>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270</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3" x14ac:dyDescent="0.2">
      <c r="A124" s="154"/>
      <c r="B124" s="155"/>
      <c r="C124" s="190" t="s">
        <v>360</v>
      </c>
      <c r="D124" s="179"/>
      <c r="E124" s="180">
        <v>3.78</v>
      </c>
      <c r="F124" s="157"/>
      <c r="G124" s="157"/>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270</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3" x14ac:dyDescent="0.2">
      <c r="A125" s="154"/>
      <c r="B125" s="155"/>
      <c r="C125" s="190" t="s">
        <v>417</v>
      </c>
      <c r="D125" s="179"/>
      <c r="E125" s="180">
        <v>2.16</v>
      </c>
      <c r="F125" s="157"/>
      <c r="G125" s="15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270</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3" x14ac:dyDescent="0.2">
      <c r="A126" s="154"/>
      <c r="B126" s="155"/>
      <c r="C126" s="190" t="s">
        <v>418</v>
      </c>
      <c r="D126" s="179"/>
      <c r="E126" s="180">
        <v>15.12</v>
      </c>
      <c r="F126" s="157"/>
      <c r="G126" s="157"/>
      <c r="H126" s="157"/>
      <c r="I126" s="157"/>
      <c r="J126" s="157"/>
      <c r="K126" s="157"/>
      <c r="L126" s="157"/>
      <c r="M126" s="157"/>
      <c r="N126" s="156"/>
      <c r="O126" s="156"/>
      <c r="P126" s="156"/>
      <c r="Q126" s="156"/>
      <c r="R126" s="157"/>
      <c r="S126" s="157"/>
      <c r="T126" s="157"/>
      <c r="U126" s="157"/>
      <c r="V126" s="157"/>
      <c r="W126" s="157"/>
      <c r="X126" s="157"/>
      <c r="Y126" s="157"/>
      <c r="Z126" s="147"/>
      <c r="AA126" s="147"/>
      <c r="AB126" s="147"/>
      <c r="AC126" s="147"/>
      <c r="AD126" s="147"/>
      <c r="AE126" s="147"/>
      <c r="AF126" s="147"/>
      <c r="AG126" s="147" t="s">
        <v>270</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3" x14ac:dyDescent="0.2">
      <c r="A127" s="154"/>
      <c r="B127" s="155"/>
      <c r="C127" s="190" t="s">
        <v>419</v>
      </c>
      <c r="D127" s="179"/>
      <c r="E127" s="180">
        <v>47.7</v>
      </c>
      <c r="F127" s="157"/>
      <c r="G127" s="157"/>
      <c r="H127" s="157"/>
      <c r="I127" s="157"/>
      <c r="J127" s="157"/>
      <c r="K127" s="157"/>
      <c r="L127" s="157"/>
      <c r="M127" s="157"/>
      <c r="N127" s="156"/>
      <c r="O127" s="156"/>
      <c r="P127" s="156"/>
      <c r="Q127" s="156"/>
      <c r="R127" s="157"/>
      <c r="S127" s="157"/>
      <c r="T127" s="157"/>
      <c r="U127" s="157"/>
      <c r="V127" s="157"/>
      <c r="W127" s="157"/>
      <c r="X127" s="157"/>
      <c r="Y127" s="157"/>
      <c r="Z127" s="147"/>
      <c r="AA127" s="147"/>
      <c r="AB127" s="147"/>
      <c r="AC127" s="147"/>
      <c r="AD127" s="147"/>
      <c r="AE127" s="147"/>
      <c r="AF127" s="147"/>
      <c r="AG127" s="147" t="s">
        <v>270</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3" x14ac:dyDescent="0.2">
      <c r="A128" s="154"/>
      <c r="B128" s="155"/>
      <c r="C128" s="190" t="s">
        <v>420</v>
      </c>
      <c r="D128" s="179"/>
      <c r="E128" s="180">
        <v>4.7699999999999996</v>
      </c>
      <c r="F128" s="157"/>
      <c r="G128" s="157"/>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270</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3" x14ac:dyDescent="0.2">
      <c r="A129" s="154"/>
      <c r="B129" s="155"/>
      <c r="C129" s="190" t="s">
        <v>421</v>
      </c>
      <c r="D129" s="179"/>
      <c r="E129" s="180">
        <v>13.44</v>
      </c>
      <c r="F129" s="157"/>
      <c r="G129" s="157"/>
      <c r="H129" s="157"/>
      <c r="I129" s="157"/>
      <c r="J129" s="157"/>
      <c r="K129" s="157"/>
      <c r="L129" s="157"/>
      <c r="M129" s="157"/>
      <c r="N129" s="156"/>
      <c r="O129" s="156"/>
      <c r="P129" s="156"/>
      <c r="Q129" s="156"/>
      <c r="R129" s="157"/>
      <c r="S129" s="157"/>
      <c r="T129" s="157"/>
      <c r="U129" s="157"/>
      <c r="V129" s="157"/>
      <c r="W129" s="157"/>
      <c r="X129" s="157"/>
      <c r="Y129" s="157"/>
      <c r="Z129" s="147"/>
      <c r="AA129" s="147"/>
      <c r="AB129" s="147"/>
      <c r="AC129" s="147"/>
      <c r="AD129" s="147"/>
      <c r="AE129" s="147"/>
      <c r="AF129" s="147"/>
      <c r="AG129" s="147" t="s">
        <v>270</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3" x14ac:dyDescent="0.2">
      <c r="A130" s="154"/>
      <c r="B130" s="155"/>
      <c r="C130" s="190" t="s">
        <v>422</v>
      </c>
      <c r="D130" s="179"/>
      <c r="E130" s="180">
        <v>115.92</v>
      </c>
      <c r="F130" s="157"/>
      <c r="G130" s="157"/>
      <c r="H130" s="157"/>
      <c r="I130" s="157"/>
      <c r="J130" s="157"/>
      <c r="K130" s="157"/>
      <c r="L130" s="157"/>
      <c r="M130" s="157"/>
      <c r="N130" s="156"/>
      <c r="O130" s="156"/>
      <c r="P130" s="156"/>
      <c r="Q130" s="156"/>
      <c r="R130" s="157"/>
      <c r="S130" s="157"/>
      <c r="T130" s="157"/>
      <c r="U130" s="157"/>
      <c r="V130" s="157"/>
      <c r="W130" s="157"/>
      <c r="X130" s="157"/>
      <c r="Y130" s="157"/>
      <c r="Z130" s="147"/>
      <c r="AA130" s="147"/>
      <c r="AB130" s="147"/>
      <c r="AC130" s="147"/>
      <c r="AD130" s="147"/>
      <c r="AE130" s="147"/>
      <c r="AF130" s="147"/>
      <c r="AG130" s="147" t="s">
        <v>270</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3" x14ac:dyDescent="0.2">
      <c r="A131" s="154"/>
      <c r="B131" s="155"/>
      <c r="C131" s="190" t="s">
        <v>423</v>
      </c>
      <c r="D131" s="179"/>
      <c r="E131" s="180">
        <v>2.16</v>
      </c>
      <c r="F131" s="157"/>
      <c r="G131" s="157"/>
      <c r="H131" s="157"/>
      <c r="I131" s="157"/>
      <c r="J131" s="157"/>
      <c r="K131" s="157"/>
      <c r="L131" s="157"/>
      <c r="M131" s="157"/>
      <c r="N131" s="156"/>
      <c r="O131" s="156"/>
      <c r="P131" s="156"/>
      <c r="Q131" s="156"/>
      <c r="R131" s="157"/>
      <c r="S131" s="157"/>
      <c r="T131" s="157"/>
      <c r="U131" s="157"/>
      <c r="V131" s="157"/>
      <c r="W131" s="157"/>
      <c r="X131" s="157"/>
      <c r="Y131" s="157"/>
      <c r="Z131" s="147"/>
      <c r="AA131" s="147"/>
      <c r="AB131" s="147"/>
      <c r="AC131" s="147"/>
      <c r="AD131" s="147"/>
      <c r="AE131" s="147"/>
      <c r="AF131" s="147"/>
      <c r="AG131" s="147" t="s">
        <v>270</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3" x14ac:dyDescent="0.2">
      <c r="A132" s="154"/>
      <c r="B132" s="155"/>
      <c r="C132" s="190" t="s">
        <v>413</v>
      </c>
      <c r="D132" s="179"/>
      <c r="E132" s="180">
        <v>20.16</v>
      </c>
      <c r="F132" s="157"/>
      <c r="G132" s="157"/>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270</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
      <c r="A133" s="154"/>
      <c r="B133" s="155"/>
      <c r="C133" s="190" t="s">
        <v>424</v>
      </c>
      <c r="D133" s="179"/>
      <c r="E133" s="180">
        <v>8.64</v>
      </c>
      <c r="F133" s="157"/>
      <c r="G133" s="157"/>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270</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ht="22.5" outlineLevel="1" x14ac:dyDescent="0.2">
      <c r="A134" s="166">
        <v>30</v>
      </c>
      <c r="B134" s="167" t="s">
        <v>425</v>
      </c>
      <c r="C134" s="175" t="s">
        <v>426</v>
      </c>
      <c r="D134" s="168" t="s">
        <v>285</v>
      </c>
      <c r="E134" s="169">
        <v>117.4776</v>
      </c>
      <c r="F134" s="170"/>
      <c r="G134" s="171">
        <f>ROUND(E134*F134,2)</f>
        <v>0</v>
      </c>
      <c r="H134" s="170"/>
      <c r="I134" s="171">
        <f>ROUND(E134*H134,2)</f>
        <v>0</v>
      </c>
      <c r="J134" s="170"/>
      <c r="K134" s="171">
        <f>ROUND(E134*J134,2)</f>
        <v>0</v>
      </c>
      <c r="L134" s="171">
        <v>21</v>
      </c>
      <c r="M134" s="171">
        <f>G134*(1+L134/100)</f>
        <v>0</v>
      </c>
      <c r="N134" s="169">
        <v>1.183E-2</v>
      </c>
      <c r="O134" s="169">
        <f>ROUND(E134*N134,2)</f>
        <v>1.39</v>
      </c>
      <c r="P134" s="169">
        <v>0</v>
      </c>
      <c r="Q134" s="169">
        <f>ROUND(E134*P134,2)</f>
        <v>0</v>
      </c>
      <c r="R134" s="171" t="s">
        <v>309</v>
      </c>
      <c r="S134" s="171" t="s">
        <v>222</v>
      </c>
      <c r="T134" s="172" t="s">
        <v>222</v>
      </c>
      <c r="U134" s="157">
        <v>0.85699999999999998</v>
      </c>
      <c r="V134" s="157">
        <f>ROUND(E134*U134,2)</f>
        <v>100.68</v>
      </c>
      <c r="W134" s="157"/>
      <c r="X134" s="157" t="s">
        <v>251</v>
      </c>
      <c r="Y134" s="157" t="s">
        <v>225</v>
      </c>
      <c r="Z134" s="147"/>
      <c r="AA134" s="147"/>
      <c r="AB134" s="147"/>
      <c r="AC134" s="147"/>
      <c r="AD134" s="147"/>
      <c r="AE134" s="147"/>
      <c r="AF134" s="147"/>
      <c r="AG134" s="147" t="s">
        <v>252</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ht="22.5" outlineLevel="2" x14ac:dyDescent="0.2">
      <c r="A135" s="154"/>
      <c r="B135" s="155"/>
      <c r="C135" s="260" t="s">
        <v>427</v>
      </c>
      <c r="D135" s="261"/>
      <c r="E135" s="261"/>
      <c r="F135" s="261"/>
      <c r="G135" s="261"/>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268</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73" t="str">
        <f>C135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35" s="147"/>
      <c r="BC135" s="147"/>
      <c r="BD135" s="147"/>
      <c r="BE135" s="147"/>
      <c r="BF135" s="147"/>
      <c r="BG135" s="147"/>
      <c r="BH135" s="147"/>
    </row>
    <row r="136" spans="1:60" outlineLevel="2" x14ac:dyDescent="0.2">
      <c r="A136" s="154"/>
      <c r="B136" s="155"/>
      <c r="C136" s="251" t="s">
        <v>428</v>
      </c>
      <c r="D136" s="252"/>
      <c r="E136" s="252"/>
      <c r="F136" s="252"/>
      <c r="G136" s="252"/>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228</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2" x14ac:dyDescent="0.2">
      <c r="A137" s="154"/>
      <c r="B137" s="155"/>
      <c r="C137" s="190" t="s">
        <v>429</v>
      </c>
      <c r="D137" s="179"/>
      <c r="E137" s="180">
        <v>81.681600000000003</v>
      </c>
      <c r="F137" s="157"/>
      <c r="G137" s="157"/>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270</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3" x14ac:dyDescent="0.2">
      <c r="A138" s="154"/>
      <c r="B138" s="155"/>
      <c r="C138" s="190" t="s">
        <v>396</v>
      </c>
      <c r="D138" s="179"/>
      <c r="E138" s="180">
        <v>-6.0720000000000001</v>
      </c>
      <c r="F138" s="157"/>
      <c r="G138" s="157"/>
      <c r="H138" s="157"/>
      <c r="I138" s="157"/>
      <c r="J138" s="157"/>
      <c r="K138" s="157"/>
      <c r="L138" s="157"/>
      <c r="M138" s="157"/>
      <c r="N138" s="156"/>
      <c r="O138" s="156"/>
      <c r="P138" s="156"/>
      <c r="Q138" s="156"/>
      <c r="R138" s="157"/>
      <c r="S138" s="157"/>
      <c r="T138" s="157"/>
      <c r="U138" s="157"/>
      <c r="V138" s="157"/>
      <c r="W138" s="157"/>
      <c r="X138" s="157"/>
      <c r="Y138" s="157"/>
      <c r="Z138" s="147"/>
      <c r="AA138" s="147"/>
      <c r="AB138" s="147"/>
      <c r="AC138" s="147"/>
      <c r="AD138" s="147"/>
      <c r="AE138" s="147"/>
      <c r="AF138" s="147"/>
      <c r="AG138" s="147" t="s">
        <v>270</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3" x14ac:dyDescent="0.2">
      <c r="A139" s="154"/>
      <c r="B139" s="155"/>
      <c r="C139" s="190" t="s">
        <v>397</v>
      </c>
      <c r="D139" s="179"/>
      <c r="E139" s="180">
        <v>-2.2360000000000002</v>
      </c>
      <c r="F139" s="157"/>
      <c r="G139" s="157"/>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270</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3" x14ac:dyDescent="0.2">
      <c r="A140" s="154"/>
      <c r="B140" s="155"/>
      <c r="C140" s="192" t="s">
        <v>430</v>
      </c>
      <c r="D140" s="181"/>
      <c r="E140" s="182">
        <v>73.373599999999996</v>
      </c>
      <c r="F140" s="157"/>
      <c r="G140" s="157"/>
      <c r="H140" s="157"/>
      <c r="I140" s="157"/>
      <c r="J140" s="157"/>
      <c r="K140" s="157"/>
      <c r="L140" s="157"/>
      <c r="M140" s="157"/>
      <c r="N140" s="156"/>
      <c r="O140" s="156"/>
      <c r="P140" s="156"/>
      <c r="Q140" s="156"/>
      <c r="R140" s="157"/>
      <c r="S140" s="157"/>
      <c r="T140" s="157"/>
      <c r="U140" s="157"/>
      <c r="V140" s="157"/>
      <c r="W140" s="157"/>
      <c r="X140" s="157"/>
      <c r="Y140" s="157"/>
      <c r="Z140" s="147"/>
      <c r="AA140" s="147"/>
      <c r="AB140" s="147"/>
      <c r="AC140" s="147"/>
      <c r="AD140" s="147"/>
      <c r="AE140" s="147"/>
      <c r="AF140" s="147"/>
      <c r="AG140" s="147" t="s">
        <v>270</v>
      </c>
      <c r="AH140" s="147">
        <v>1</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3" x14ac:dyDescent="0.2">
      <c r="A141" s="154"/>
      <c r="B141" s="155"/>
      <c r="C141" s="190" t="s">
        <v>431</v>
      </c>
      <c r="D141" s="179"/>
      <c r="E141" s="180">
        <v>49.503999999999998</v>
      </c>
      <c r="F141" s="157"/>
      <c r="G141" s="157"/>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270</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
      <c r="A142" s="154"/>
      <c r="B142" s="155"/>
      <c r="C142" s="190" t="s">
        <v>432</v>
      </c>
      <c r="D142" s="179"/>
      <c r="E142" s="180">
        <v>-3.68</v>
      </c>
      <c r="F142" s="157"/>
      <c r="G142" s="157"/>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270</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
      <c r="A143" s="154"/>
      <c r="B143" s="155"/>
      <c r="C143" s="190" t="s">
        <v>433</v>
      </c>
      <c r="D143" s="179"/>
      <c r="E143" s="180">
        <v>-1.72</v>
      </c>
      <c r="F143" s="157"/>
      <c r="G143" s="157"/>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270</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
      <c r="A144" s="154"/>
      <c r="B144" s="155"/>
      <c r="C144" s="192" t="s">
        <v>430</v>
      </c>
      <c r="D144" s="181"/>
      <c r="E144" s="182">
        <v>44.103999999999999</v>
      </c>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270</v>
      </c>
      <c r="AH144" s="147">
        <v>1</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ht="33.75" outlineLevel="1" x14ac:dyDescent="0.2">
      <c r="A145" s="166">
        <v>31</v>
      </c>
      <c r="B145" s="167" t="s">
        <v>434</v>
      </c>
      <c r="C145" s="175" t="s">
        <v>435</v>
      </c>
      <c r="D145" s="168" t="s">
        <v>285</v>
      </c>
      <c r="E145" s="169">
        <v>1093.7808</v>
      </c>
      <c r="F145" s="170"/>
      <c r="G145" s="171">
        <f>ROUND(E145*F145,2)</f>
        <v>0</v>
      </c>
      <c r="H145" s="170"/>
      <c r="I145" s="171">
        <f>ROUND(E145*H145,2)</f>
        <v>0</v>
      </c>
      <c r="J145" s="170"/>
      <c r="K145" s="171">
        <f>ROUND(E145*J145,2)</f>
        <v>0</v>
      </c>
      <c r="L145" s="171">
        <v>21</v>
      </c>
      <c r="M145" s="171">
        <f>G145*(1+L145/100)</f>
        <v>0</v>
      </c>
      <c r="N145" s="169">
        <v>1.6580000000000001E-2</v>
      </c>
      <c r="O145" s="169">
        <f>ROUND(E145*N145,2)</f>
        <v>18.13</v>
      </c>
      <c r="P145" s="169">
        <v>0</v>
      </c>
      <c r="Q145" s="169">
        <f>ROUND(E145*P145,2)</f>
        <v>0</v>
      </c>
      <c r="R145" s="171" t="s">
        <v>309</v>
      </c>
      <c r="S145" s="171" t="s">
        <v>222</v>
      </c>
      <c r="T145" s="172" t="s">
        <v>222</v>
      </c>
      <c r="U145" s="157">
        <v>1.2558</v>
      </c>
      <c r="V145" s="157">
        <f>ROUND(E145*U145,2)</f>
        <v>1373.57</v>
      </c>
      <c r="W145" s="157"/>
      <c r="X145" s="157" t="s">
        <v>251</v>
      </c>
      <c r="Y145" s="157" t="s">
        <v>225</v>
      </c>
      <c r="Z145" s="147"/>
      <c r="AA145" s="147"/>
      <c r="AB145" s="147"/>
      <c r="AC145" s="147"/>
      <c r="AD145" s="147"/>
      <c r="AE145" s="147"/>
      <c r="AF145" s="147"/>
      <c r="AG145" s="147" t="s">
        <v>252</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ht="33.75" outlineLevel="2" x14ac:dyDescent="0.2">
      <c r="A146" s="154"/>
      <c r="B146" s="155"/>
      <c r="C146" s="260" t="s">
        <v>436</v>
      </c>
      <c r="D146" s="261"/>
      <c r="E146" s="261"/>
      <c r="F146" s="261"/>
      <c r="G146" s="261"/>
      <c r="H146" s="157"/>
      <c r="I146" s="157"/>
      <c r="J146" s="157"/>
      <c r="K146" s="157"/>
      <c r="L146" s="157"/>
      <c r="M146" s="157"/>
      <c r="N146" s="156"/>
      <c r="O146" s="156"/>
      <c r="P146" s="156"/>
      <c r="Q146" s="156"/>
      <c r="R146" s="157"/>
      <c r="S146" s="157"/>
      <c r="T146" s="157"/>
      <c r="U146" s="157"/>
      <c r="V146" s="157"/>
      <c r="W146" s="157"/>
      <c r="X146" s="157"/>
      <c r="Y146" s="157"/>
      <c r="Z146" s="147"/>
      <c r="AA146" s="147"/>
      <c r="AB146" s="147"/>
      <c r="AC146" s="147"/>
      <c r="AD146" s="147"/>
      <c r="AE146" s="147"/>
      <c r="AF146" s="147"/>
      <c r="AG146" s="147" t="s">
        <v>268</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73" t="str">
        <f>C146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46" s="147"/>
      <c r="BC146" s="147"/>
      <c r="BD146" s="147"/>
      <c r="BE146" s="147"/>
      <c r="BF146" s="147"/>
      <c r="BG146" s="147"/>
      <c r="BH146" s="147"/>
    </row>
    <row r="147" spans="1:60" outlineLevel="2" x14ac:dyDescent="0.2">
      <c r="A147" s="154"/>
      <c r="B147" s="155"/>
      <c r="C147" s="251" t="s">
        <v>437</v>
      </c>
      <c r="D147" s="252"/>
      <c r="E147" s="252"/>
      <c r="F147" s="252"/>
      <c r="G147" s="252"/>
      <c r="H147" s="157"/>
      <c r="I147" s="157"/>
      <c r="J147" s="157"/>
      <c r="K147" s="157"/>
      <c r="L147" s="157"/>
      <c r="M147" s="157"/>
      <c r="N147" s="156"/>
      <c r="O147" s="156"/>
      <c r="P147" s="156"/>
      <c r="Q147" s="156"/>
      <c r="R147" s="157"/>
      <c r="S147" s="157"/>
      <c r="T147" s="157"/>
      <c r="U147" s="157"/>
      <c r="V147" s="157"/>
      <c r="W147" s="157"/>
      <c r="X147" s="157"/>
      <c r="Y147" s="157"/>
      <c r="Z147" s="147"/>
      <c r="AA147" s="147"/>
      <c r="AB147" s="147"/>
      <c r="AC147" s="147"/>
      <c r="AD147" s="147"/>
      <c r="AE147" s="147"/>
      <c r="AF147" s="147"/>
      <c r="AG147" s="147" t="s">
        <v>228</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2" x14ac:dyDescent="0.2">
      <c r="A148" s="154"/>
      <c r="B148" s="155"/>
      <c r="C148" s="190" t="s">
        <v>438</v>
      </c>
      <c r="D148" s="179"/>
      <c r="E148" s="180">
        <v>91.500799999999998</v>
      </c>
      <c r="F148" s="157"/>
      <c r="G148" s="157"/>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270</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3" x14ac:dyDescent="0.2">
      <c r="A149" s="154"/>
      <c r="B149" s="155"/>
      <c r="C149" s="190" t="s">
        <v>439</v>
      </c>
      <c r="D149" s="179"/>
      <c r="E149" s="180">
        <v>430.58240000000001</v>
      </c>
      <c r="F149" s="157"/>
      <c r="G149" s="157"/>
      <c r="H149" s="157"/>
      <c r="I149" s="157"/>
      <c r="J149" s="157"/>
      <c r="K149" s="157"/>
      <c r="L149" s="157"/>
      <c r="M149" s="157"/>
      <c r="N149" s="156"/>
      <c r="O149" s="156"/>
      <c r="P149" s="156"/>
      <c r="Q149" s="156"/>
      <c r="R149" s="157"/>
      <c r="S149" s="157"/>
      <c r="T149" s="157"/>
      <c r="U149" s="157"/>
      <c r="V149" s="157"/>
      <c r="W149" s="157"/>
      <c r="X149" s="157"/>
      <c r="Y149" s="157"/>
      <c r="Z149" s="147"/>
      <c r="AA149" s="147"/>
      <c r="AB149" s="147"/>
      <c r="AC149" s="147"/>
      <c r="AD149" s="147"/>
      <c r="AE149" s="147"/>
      <c r="AF149" s="147"/>
      <c r="AG149" s="147" t="s">
        <v>270</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3" x14ac:dyDescent="0.2">
      <c r="A150" s="154"/>
      <c r="B150" s="155"/>
      <c r="C150" s="190" t="s">
        <v>440</v>
      </c>
      <c r="D150" s="179"/>
      <c r="E150" s="180">
        <v>57.96</v>
      </c>
      <c r="F150" s="157"/>
      <c r="G150" s="157"/>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270</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
      <c r="A151" s="154"/>
      <c r="B151" s="155"/>
      <c r="C151" s="190" t="s">
        <v>441</v>
      </c>
      <c r="D151" s="179"/>
      <c r="E151" s="180">
        <v>-12.96</v>
      </c>
      <c r="F151" s="157"/>
      <c r="G151" s="157"/>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270</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3" x14ac:dyDescent="0.2">
      <c r="A152" s="154"/>
      <c r="B152" s="155"/>
      <c r="C152" s="190" t="s">
        <v>442</v>
      </c>
      <c r="D152" s="179"/>
      <c r="E152" s="180">
        <v>-12</v>
      </c>
      <c r="F152" s="157"/>
      <c r="G152" s="157"/>
      <c r="H152" s="157"/>
      <c r="I152" s="157"/>
      <c r="J152" s="157"/>
      <c r="K152" s="157"/>
      <c r="L152" s="157"/>
      <c r="M152" s="157"/>
      <c r="N152" s="156"/>
      <c r="O152" s="156"/>
      <c r="P152" s="156"/>
      <c r="Q152" s="156"/>
      <c r="R152" s="157"/>
      <c r="S152" s="157"/>
      <c r="T152" s="157"/>
      <c r="U152" s="157"/>
      <c r="V152" s="157"/>
      <c r="W152" s="157"/>
      <c r="X152" s="157"/>
      <c r="Y152" s="157"/>
      <c r="Z152" s="147"/>
      <c r="AA152" s="147"/>
      <c r="AB152" s="147"/>
      <c r="AC152" s="147"/>
      <c r="AD152" s="147"/>
      <c r="AE152" s="147"/>
      <c r="AF152" s="147"/>
      <c r="AG152" s="147" t="s">
        <v>270</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3" x14ac:dyDescent="0.2">
      <c r="A153" s="154"/>
      <c r="B153" s="155"/>
      <c r="C153" s="190" t="s">
        <v>443</v>
      </c>
      <c r="D153" s="179"/>
      <c r="E153" s="180">
        <v>-7.2</v>
      </c>
      <c r="F153" s="157"/>
      <c r="G153" s="157"/>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270</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3" x14ac:dyDescent="0.2">
      <c r="A154" s="154"/>
      <c r="B154" s="155"/>
      <c r="C154" s="190" t="s">
        <v>444</v>
      </c>
      <c r="D154" s="179"/>
      <c r="E154" s="180">
        <v>-20.16</v>
      </c>
      <c r="F154" s="157"/>
      <c r="G154" s="157"/>
      <c r="H154" s="157"/>
      <c r="I154" s="157"/>
      <c r="J154" s="157"/>
      <c r="K154" s="157"/>
      <c r="L154" s="157"/>
      <c r="M154" s="157"/>
      <c r="N154" s="156"/>
      <c r="O154" s="156"/>
      <c r="P154" s="156"/>
      <c r="Q154" s="156"/>
      <c r="R154" s="157"/>
      <c r="S154" s="157"/>
      <c r="T154" s="157"/>
      <c r="U154" s="157"/>
      <c r="V154" s="157"/>
      <c r="W154" s="157"/>
      <c r="X154" s="157"/>
      <c r="Y154" s="157"/>
      <c r="Z154" s="147"/>
      <c r="AA154" s="147"/>
      <c r="AB154" s="147"/>
      <c r="AC154" s="147"/>
      <c r="AD154" s="147"/>
      <c r="AE154" s="147"/>
      <c r="AF154" s="147"/>
      <c r="AG154" s="147" t="s">
        <v>270</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
      <c r="A155" s="154"/>
      <c r="B155" s="155"/>
      <c r="C155" s="190" t="s">
        <v>445</v>
      </c>
      <c r="D155" s="179"/>
      <c r="E155" s="180">
        <v>-151.19999999999999</v>
      </c>
      <c r="F155" s="157"/>
      <c r="G155" s="157"/>
      <c r="H155" s="157"/>
      <c r="I155" s="157"/>
      <c r="J155" s="157"/>
      <c r="K155" s="157"/>
      <c r="L155" s="157"/>
      <c r="M155" s="157"/>
      <c r="N155" s="156"/>
      <c r="O155" s="156"/>
      <c r="P155" s="156"/>
      <c r="Q155" s="156"/>
      <c r="R155" s="157"/>
      <c r="S155" s="157"/>
      <c r="T155" s="157"/>
      <c r="U155" s="157"/>
      <c r="V155" s="157"/>
      <c r="W155" s="157"/>
      <c r="X155" s="157"/>
      <c r="Y155" s="157"/>
      <c r="Z155" s="147"/>
      <c r="AA155" s="147"/>
      <c r="AB155" s="147"/>
      <c r="AC155" s="147"/>
      <c r="AD155" s="147"/>
      <c r="AE155" s="147"/>
      <c r="AF155" s="147"/>
      <c r="AG155" s="147" t="s">
        <v>270</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90" t="s">
        <v>446</v>
      </c>
      <c r="D156" s="179"/>
      <c r="E156" s="180">
        <v>-25.92</v>
      </c>
      <c r="F156" s="157"/>
      <c r="G156" s="157"/>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270</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
      <c r="A157" s="154"/>
      <c r="B157" s="155"/>
      <c r="C157" s="192" t="s">
        <v>430</v>
      </c>
      <c r="D157" s="181"/>
      <c r="E157" s="182">
        <v>350.60320000000002</v>
      </c>
      <c r="F157" s="157"/>
      <c r="G157" s="157"/>
      <c r="H157" s="157"/>
      <c r="I157" s="157"/>
      <c r="J157" s="157"/>
      <c r="K157" s="157"/>
      <c r="L157" s="157"/>
      <c r="M157" s="157"/>
      <c r="N157" s="156"/>
      <c r="O157" s="156"/>
      <c r="P157" s="156"/>
      <c r="Q157" s="156"/>
      <c r="R157" s="157"/>
      <c r="S157" s="157"/>
      <c r="T157" s="157"/>
      <c r="U157" s="157"/>
      <c r="V157" s="157"/>
      <c r="W157" s="157"/>
      <c r="X157" s="157"/>
      <c r="Y157" s="157"/>
      <c r="Z157" s="147"/>
      <c r="AA157" s="147"/>
      <c r="AB157" s="147"/>
      <c r="AC157" s="147"/>
      <c r="AD157" s="147"/>
      <c r="AE157" s="147"/>
      <c r="AF157" s="147"/>
      <c r="AG157" s="147" t="s">
        <v>270</v>
      </c>
      <c r="AH157" s="147">
        <v>1</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3" x14ac:dyDescent="0.2">
      <c r="A158" s="154"/>
      <c r="B158" s="155"/>
      <c r="C158" s="190" t="s">
        <v>447</v>
      </c>
      <c r="D158" s="179"/>
      <c r="E158" s="180">
        <v>40.924799999999998</v>
      </c>
      <c r="F158" s="157"/>
      <c r="G158" s="157"/>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270</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3" x14ac:dyDescent="0.2">
      <c r="A159" s="154"/>
      <c r="B159" s="155"/>
      <c r="C159" s="190" t="s">
        <v>448</v>
      </c>
      <c r="D159" s="179"/>
      <c r="E159" s="180">
        <v>182.0224</v>
      </c>
      <c r="F159" s="157"/>
      <c r="G159" s="157"/>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270</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3" x14ac:dyDescent="0.2">
      <c r="A160" s="154"/>
      <c r="B160" s="155"/>
      <c r="C160" s="190" t="s">
        <v>449</v>
      </c>
      <c r="D160" s="179"/>
      <c r="E160" s="180">
        <v>4.4800000000000004</v>
      </c>
      <c r="F160" s="157"/>
      <c r="G160" s="157"/>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270</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3" x14ac:dyDescent="0.2">
      <c r="A161" s="154"/>
      <c r="B161" s="155"/>
      <c r="C161" s="190" t="s">
        <v>450</v>
      </c>
      <c r="D161" s="179"/>
      <c r="E161" s="180">
        <v>7.56</v>
      </c>
      <c r="F161" s="157"/>
      <c r="G161" s="157"/>
      <c r="H161" s="157"/>
      <c r="I161" s="157"/>
      <c r="J161" s="157"/>
      <c r="K161" s="157"/>
      <c r="L161" s="157"/>
      <c r="M161" s="157"/>
      <c r="N161" s="156"/>
      <c r="O161" s="156"/>
      <c r="P161" s="156"/>
      <c r="Q161" s="156"/>
      <c r="R161" s="157"/>
      <c r="S161" s="157"/>
      <c r="T161" s="157"/>
      <c r="U161" s="157"/>
      <c r="V161" s="157"/>
      <c r="W161" s="157"/>
      <c r="X161" s="157"/>
      <c r="Y161" s="157"/>
      <c r="Z161" s="147"/>
      <c r="AA161" s="147"/>
      <c r="AB161" s="147"/>
      <c r="AC161" s="147"/>
      <c r="AD161" s="147"/>
      <c r="AE161" s="147"/>
      <c r="AF161" s="147"/>
      <c r="AG161" s="147" t="s">
        <v>270</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3" x14ac:dyDescent="0.2">
      <c r="A162" s="154"/>
      <c r="B162" s="155"/>
      <c r="C162" s="190" t="s">
        <v>451</v>
      </c>
      <c r="D162" s="179"/>
      <c r="E162" s="180">
        <v>-2.16</v>
      </c>
      <c r="F162" s="157"/>
      <c r="G162" s="157"/>
      <c r="H162" s="157"/>
      <c r="I162" s="157"/>
      <c r="J162" s="157"/>
      <c r="K162" s="157"/>
      <c r="L162" s="157"/>
      <c r="M162" s="157"/>
      <c r="N162" s="156"/>
      <c r="O162" s="156"/>
      <c r="P162" s="156"/>
      <c r="Q162" s="156"/>
      <c r="R162" s="157"/>
      <c r="S162" s="157"/>
      <c r="T162" s="157"/>
      <c r="U162" s="157"/>
      <c r="V162" s="157"/>
      <c r="W162" s="157"/>
      <c r="X162" s="157"/>
      <c r="Y162" s="157"/>
      <c r="Z162" s="147"/>
      <c r="AA162" s="147"/>
      <c r="AB162" s="147"/>
      <c r="AC162" s="147"/>
      <c r="AD162" s="147"/>
      <c r="AE162" s="147"/>
      <c r="AF162" s="147"/>
      <c r="AG162" s="147" t="s">
        <v>270</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3" x14ac:dyDescent="0.2">
      <c r="A163" s="154"/>
      <c r="B163" s="155"/>
      <c r="C163" s="190" t="s">
        <v>452</v>
      </c>
      <c r="D163" s="179"/>
      <c r="E163" s="180">
        <v>-3.24</v>
      </c>
      <c r="F163" s="157"/>
      <c r="G163" s="157"/>
      <c r="H163" s="157"/>
      <c r="I163" s="157"/>
      <c r="J163" s="157"/>
      <c r="K163" s="157"/>
      <c r="L163" s="157"/>
      <c r="M163" s="157"/>
      <c r="N163" s="156"/>
      <c r="O163" s="156"/>
      <c r="P163" s="156"/>
      <c r="Q163" s="156"/>
      <c r="R163" s="157"/>
      <c r="S163" s="157"/>
      <c r="T163" s="157"/>
      <c r="U163" s="157"/>
      <c r="V163" s="157"/>
      <c r="W163" s="157"/>
      <c r="X163" s="157"/>
      <c r="Y163" s="157"/>
      <c r="Z163" s="147"/>
      <c r="AA163" s="147"/>
      <c r="AB163" s="147"/>
      <c r="AC163" s="147"/>
      <c r="AD163" s="147"/>
      <c r="AE163" s="147"/>
      <c r="AF163" s="147"/>
      <c r="AG163" s="147" t="s">
        <v>270</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3" x14ac:dyDescent="0.2">
      <c r="A164" s="154"/>
      <c r="B164" s="155"/>
      <c r="C164" s="190" t="s">
        <v>453</v>
      </c>
      <c r="D164" s="179"/>
      <c r="E164" s="180">
        <v>-6.1760000000000002</v>
      </c>
      <c r="F164" s="157"/>
      <c r="G164" s="157"/>
      <c r="H164" s="157"/>
      <c r="I164" s="157"/>
      <c r="J164" s="157"/>
      <c r="K164" s="157"/>
      <c r="L164" s="157"/>
      <c r="M164" s="157"/>
      <c r="N164" s="156"/>
      <c r="O164" s="156"/>
      <c r="P164" s="156"/>
      <c r="Q164" s="156"/>
      <c r="R164" s="157"/>
      <c r="S164" s="157"/>
      <c r="T164" s="157"/>
      <c r="U164" s="157"/>
      <c r="V164" s="157"/>
      <c r="W164" s="157"/>
      <c r="X164" s="157"/>
      <c r="Y164" s="157"/>
      <c r="Z164" s="147"/>
      <c r="AA164" s="147"/>
      <c r="AB164" s="147"/>
      <c r="AC164" s="147"/>
      <c r="AD164" s="147"/>
      <c r="AE164" s="147"/>
      <c r="AF164" s="147"/>
      <c r="AG164" s="147" t="s">
        <v>270</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3" x14ac:dyDescent="0.2">
      <c r="A165" s="154"/>
      <c r="B165" s="155"/>
      <c r="C165" s="190" t="s">
        <v>454</v>
      </c>
      <c r="D165" s="179"/>
      <c r="E165" s="180">
        <v>-2.1120000000000001</v>
      </c>
      <c r="F165" s="157"/>
      <c r="G165" s="157"/>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270</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
      <c r="A166" s="154"/>
      <c r="B166" s="155"/>
      <c r="C166" s="190" t="s">
        <v>455</v>
      </c>
      <c r="D166" s="179"/>
      <c r="E166" s="180">
        <v>-20.16</v>
      </c>
      <c r="F166" s="157"/>
      <c r="G166" s="157"/>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270</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3" x14ac:dyDescent="0.2">
      <c r="A167" s="154"/>
      <c r="B167" s="155"/>
      <c r="C167" s="190" t="s">
        <v>456</v>
      </c>
      <c r="D167" s="179"/>
      <c r="E167" s="180">
        <v>-2.2400000000000002</v>
      </c>
      <c r="F167" s="157"/>
      <c r="G167" s="157"/>
      <c r="H167" s="157"/>
      <c r="I167" s="157"/>
      <c r="J167" s="157"/>
      <c r="K167" s="157"/>
      <c r="L167" s="157"/>
      <c r="M167" s="157"/>
      <c r="N167" s="156"/>
      <c r="O167" s="156"/>
      <c r="P167" s="156"/>
      <c r="Q167" s="156"/>
      <c r="R167" s="157"/>
      <c r="S167" s="157"/>
      <c r="T167" s="157"/>
      <c r="U167" s="157"/>
      <c r="V167" s="157"/>
      <c r="W167" s="157"/>
      <c r="X167" s="157"/>
      <c r="Y167" s="157"/>
      <c r="Z167" s="147"/>
      <c r="AA167" s="147"/>
      <c r="AB167" s="147"/>
      <c r="AC167" s="147"/>
      <c r="AD167" s="147"/>
      <c r="AE167" s="147"/>
      <c r="AF167" s="147"/>
      <c r="AG167" s="147" t="s">
        <v>270</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3" x14ac:dyDescent="0.2">
      <c r="A168" s="154"/>
      <c r="B168" s="155"/>
      <c r="C168" s="190" t="s">
        <v>457</v>
      </c>
      <c r="D168" s="179"/>
      <c r="E168" s="180">
        <v>-20.16</v>
      </c>
      <c r="F168" s="157"/>
      <c r="G168" s="157"/>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270</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90" t="s">
        <v>458</v>
      </c>
      <c r="D169" s="179"/>
      <c r="E169" s="180">
        <v>-3.36</v>
      </c>
      <c r="F169" s="157"/>
      <c r="G169" s="157"/>
      <c r="H169" s="157"/>
      <c r="I169" s="157"/>
      <c r="J169" s="157"/>
      <c r="K169" s="157"/>
      <c r="L169" s="157"/>
      <c r="M169" s="157"/>
      <c r="N169" s="156"/>
      <c r="O169" s="156"/>
      <c r="P169" s="156"/>
      <c r="Q169" s="156"/>
      <c r="R169" s="157"/>
      <c r="S169" s="157"/>
      <c r="T169" s="157"/>
      <c r="U169" s="157"/>
      <c r="V169" s="157"/>
      <c r="W169" s="157"/>
      <c r="X169" s="157"/>
      <c r="Y169" s="157"/>
      <c r="Z169" s="147"/>
      <c r="AA169" s="147"/>
      <c r="AB169" s="147"/>
      <c r="AC169" s="147"/>
      <c r="AD169" s="147"/>
      <c r="AE169" s="147"/>
      <c r="AF169" s="147"/>
      <c r="AG169" s="147" t="s">
        <v>270</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90" t="s">
        <v>459</v>
      </c>
      <c r="D170" s="179"/>
      <c r="E170" s="180">
        <v>-4.8600000000000003</v>
      </c>
      <c r="F170" s="157"/>
      <c r="G170" s="157"/>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270</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3" x14ac:dyDescent="0.2">
      <c r="A171" s="154"/>
      <c r="B171" s="155"/>
      <c r="C171" s="192" t="s">
        <v>430</v>
      </c>
      <c r="D171" s="181"/>
      <c r="E171" s="182">
        <v>170.51920000000001</v>
      </c>
      <c r="F171" s="157"/>
      <c r="G171" s="157"/>
      <c r="H171" s="157"/>
      <c r="I171" s="157"/>
      <c r="J171" s="157"/>
      <c r="K171" s="157"/>
      <c r="L171" s="157"/>
      <c r="M171" s="157"/>
      <c r="N171" s="156"/>
      <c r="O171" s="156"/>
      <c r="P171" s="156"/>
      <c r="Q171" s="156"/>
      <c r="R171" s="157"/>
      <c r="S171" s="157"/>
      <c r="T171" s="157"/>
      <c r="U171" s="157"/>
      <c r="V171" s="157"/>
      <c r="W171" s="157"/>
      <c r="X171" s="157"/>
      <c r="Y171" s="157"/>
      <c r="Z171" s="147"/>
      <c r="AA171" s="147"/>
      <c r="AB171" s="147"/>
      <c r="AC171" s="147"/>
      <c r="AD171" s="147"/>
      <c r="AE171" s="147"/>
      <c r="AF171" s="147"/>
      <c r="AG171" s="147" t="s">
        <v>270</v>
      </c>
      <c r="AH171" s="147">
        <v>1</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3" x14ac:dyDescent="0.2">
      <c r="A172" s="154"/>
      <c r="B172" s="155"/>
      <c r="C172" s="190" t="s">
        <v>460</v>
      </c>
      <c r="D172" s="179"/>
      <c r="E172" s="180">
        <v>104.2608</v>
      </c>
      <c r="F172" s="157"/>
      <c r="G172" s="157"/>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270</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3" x14ac:dyDescent="0.2">
      <c r="A173" s="154"/>
      <c r="B173" s="155"/>
      <c r="C173" s="190" t="s">
        <v>439</v>
      </c>
      <c r="D173" s="179"/>
      <c r="E173" s="180">
        <v>430.58240000000001</v>
      </c>
      <c r="F173" s="157"/>
      <c r="G173" s="157"/>
      <c r="H173" s="157"/>
      <c r="I173" s="157"/>
      <c r="J173" s="157"/>
      <c r="K173" s="157"/>
      <c r="L173" s="157"/>
      <c r="M173" s="157"/>
      <c r="N173" s="156"/>
      <c r="O173" s="156"/>
      <c r="P173" s="156"/>
      <c r="Q173" s="156"/>
      <c r="R173" s="157"/>
      <c r="S173" s="157"/>
      <c r="T173" s="157"/>
      <c r="U173" s="157"/>
      <c r="V173" s="157"/>
      <c r="W173" s="157"/>
      <c r="X173" s="157"/>
      <c r="Y173" s="157"/>
      <c r="Z173" s="147"/>
      <c r="AA173" s="147"/>
      <c r="AB173" s="147"/>
      <c r="AC173" s="147"/>
      <c r="AD173" s="147"/>
      <c r="AE173" s="147"/>
      <c r="AF173" s="147"/>
      <c r="AG173" s="147" t="s">
        <v>270</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3" x14ac:dyDescent="0.2">
      <c r="A174" s="154"/>
      <c r="B174" s="155"/>
      <c r="C174" s="190" t="s">
        <v>461</v>
      </c>
      <c r="D174" s="179"/>
      <c r="E174" s="180">
        <v>22.79</v>
      </c>
      <c r="F174" s="157"/>
      <c r="G174" s="157"/>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270</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3" x14ac:dyDescent="0.2">
      <c r="A175" s="154"/>
      <c r="B175" s="155"/>
      <c r="C175" s="190" t="s">
        <v>462</v>
      </c>
      <c r="D175" s="179"/>
      <c r="E175" s="180">
        <v>3.36</v>
      </c>
      <c r="F175" s="157"/>
      <c r="G175" s="157"/>
      <c r="H175" s="157"/>
      <c r="I175" s="157"/>
      <c r="J175" s="157"/>
      <c r="K175" s="157"/>
      <c r="L175" s="157"/>
      <c r="M175" s="157"/>
      <c r="N175" s="156"/>
      <c r="O175" s="156"/>
      <c r="P175" s="156"/>
      <c r="Q175" s="156"/>
      <c r="R175" s="157"/>
      <c r="S175" s="157"/>
      <c r="T175" s="157"/>
      <c r="U175" s="157"/>
      <c r="V175" s="157"/>
      <c r="W175" s="157"/>
      <c r="X175" s="157"/>
      <c r="Y175" s="157"/>
      <c r="Z175" s="147"/>
      <c r="AA175" s="147"/>
      <c r="AB175" s="147"/>
      <c r="AC175" s="147"/>
      <c r="AD175" s="147"/>
      <c r="AE175" s="147"/>
      <c r="AF175" s="147"/>
      <c r="AG175" s="147" t="s">
        <v>270</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3" x14ac:dyDescent="0.2">
      <c r="A176" s="154"/>
      <c r="B176" s="155"/>
      <c r="C176" s="190" t="s">
        <v>463</v>
      </c>
      <c r="D176" s="179"/>
      <c r="E176" s="180">
        <v>28.56</v>
      </c>
      <c r="F176" s="157"/>
      <c r="G176" s="157"/>
      <c r="H176" s="157"/>
      <c r="I176" s="157"/>
      <c r="J176" s="157"/>
      <c r="K176" s="157"/>
      <c r="L176" s="157"/>
      <c r="M176" s="157"/>
      <c r="N176" s="156"/>
      <c r="O176" s="156"/>
      <c r="P176" s="156"/>
      <c r="Q176" s="156"/>
      <c r="R176" s="157"/>
      <c r="S176" s="157"/>
      <c r="T176" s="157"/>
      <c r="U176" s="157"/>
      <c r="V176" s="157"/>
      <c r="W176" s="157"/>
      <c r="X176" s="157"/>
      <c r="Y176" s="157"/>
      <c r="Z176" s="147"/>
      <c r="AA176" s="147"/>
      <c r="AB176" s="147"/>
      <c r="AC176" s="147"/>
      <c r="AD176" s="147"/>
      <c r="AE176" s="147"/>
      <c r="AF176" s="147"/>
      <c r="AG176" s="147" t="s">
        <v>270</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3" x14ac:dyDescent="0.2">
      <c r="A177" s="154"/>
      <c r="B177" s="155"/>
      <c r="C177" s="190" t="s">
        <v>464</v>
      </c>
      <c r="D177" s="179"/>
      <c r="E177" s="180">
        <v>5.04</v>
      </c>
      <c r="F177" s="157"/>
      <c r="G177" s="157"/>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270</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3" x14ac:dyDescent="0.2">
      <c r="A178" s="154"/>
      <c r="B178" s="155"/>
      <c r="C178" s="190" t="s">
        <v>450</v>
      </c>
      <c r="D178" s="179"/>
      <c r="E178" s="180">
        <v>7.56</v>
      </c>
      <c r="F178" s="157"/>
      <c r="G178" s="157"/>
      <c r="H178" s="157"/>
      <c r="I178" s="157"/>
      <c r="J178" s="157"/>
      <c r="K178" s="157"/>
      <c r="L178" s="157"/>
      <c r="M178" s="157"/>
      <c r="N178" s="156"/>
      <c r="O178" s="156"/>
      <c r="P178" s="156"/>
      <c r="Q178" s="156"/>
      <c r="R178" s="157"/>
      <c r="S178" s="157"/>
      <c r="T178" s="157"/>
      <c r="U178" s="157"/>
      <c r="V178" s="157"/>
      <c r="W178" s="157"/>
      <c r="X178" s="157"/>
      <c r="Y178" s="157"/>
      <c r="Z178" s="147"/>
      <c r="AA178" s="147"/>
      <c r="AB178" s="147"/>
      <c r="AC178" s="147"/>
      <c r="AD178" s="147"/>
      <c r="AE178" s="147"/>
      <c r="AF178" s="147"/>
      <c r="AG178" s="147" t="s">
        <v>270</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3" x14ac:dyDescent="0.2">
      <c r="A179" s="154"/>
      <c r="B179" s="155"/>
      <c r="C179" s="190" t="s">
        <v>441</v>
      </c>
      <c r="D179" s="179"/>
      <c r="E179" s="180">
        <v>-12.96</v>
      </c>
      <c r="F179" s="157"/>
      <c r="G179" s="157"/>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270</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3" x14ac:dyDescent="0.2">
      <c r="A180" s="154"/>
      <c r="B180" s="155"/>
      <c r="C180" s="190" t="s">
        <v>382</v>
      </c>
      <c r="D180" s="179"/>
      <c r="E180" s="180">
        <v>-3.78</v>
      </c>
      <c r="F180" s="157"/>
      <c r="G180" s="157"/>
      <c r="H180" s="157"/>
      <c r="I180" s="157"/>
      <c r="J180" s="157"/>
      <c r="K180" s="157"/>
      <c r="L180" s="157"/>
      <c r="M180" s="157"/>
      <c r="N180" s="156"/>
      <c r="O180" s="156"/>
      <c r="P180" s="156"/>
      <c r="Q180" s="156"/>
      <c r="R180" s="157"/>
      <c r="S180" s="157"/>
      <c r="T180" s="157"/>
      <c r="U180" s="157"/>
      <c r="V180" s="157"/>
      <c r="W180" s="157"/>
      <c r="X180" s="157"/>
      <c r="Y180" s="157"/>
      <c r="Z180" s="147"/>
      <c r="AA180" s="147"/>
      <c r="AB180" s="147"/>
      <c r="AC180" s="147"/>
      <c r="AD180" s="147"/>
      <c r="AE180" s="147"/>
      <c r="AF180" s="147"/>
      <c r="AG180" s="147" t="s">
        <v>270</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
      <c r="A181" s="154"/>
      <c r="B181" s="155"/>
      <c r="C181" s="190" t="s">
        <v>465</v>
      </c>
      <c r="D181" s="179"/>
      <c r="E181" s="180">
        <v>-2.16</v>
      </c>
      <c r="F181" s="157"/>
      <c r="G181" s="157"/>
      <c r="H181" s="157"/>
      <c r="I181" s="157"/>
      <c r="J181" s="157"/>
      <c r="K181" s="157"/>
      <c r="L181" s="157"/>
      <c r="M181" s="157"/>
      <c r="N181" s="156"/>
      <c r="O181" s="156"/>
      <c r="P181" s="156"/>
      <c r="Q181" s="156"/>
      <c r="R181" s="157"/>
      <c r="S181" s="157"/>
      <c r="T181" s="157"/>
      <c r="U181" s="157"/>
      <c r="V181" s="157"/>
      <c r="W181" s="157"/>
      <c r="X181" s="157"/>
      <c r="Y181" s="157"/>
      <c r="Z181" s="147"/>
      <c r="AA181" s="147"/>
      <c r="AB181" s="147"/>
      <c r="AC181" s="147"/>
      <c r="AD181" s="147"/>
      <c r="AE181" s="147"/>
      <c r="AF181" s="147"/>
      <c r="AG181" s="147" t="s">
        <v>270</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3" x14ac:dyDescent="0.2">
      <c r="A182" s="154"/>
      <c r="B182" s="155"/>
      <c r="C182" s="190" t="s">
        <v>466</v>
      </c>
      <c r="D182" s="179"/>
      <c r="E182" s="180">
        <v>-13.44</v>
      </c>
      <c r="F182" s="157"/>
      <c r="G182" s="157"/>
      <c r="H182" s="157"/>
      <c r="I182" s="157"/>
      <c r="J182" s="157"/>
      <c r="K182" s="157"/>
      <c r="L182" s="157"/>
      <c r="M182" s="157"/>
      <c r="N182" s="156"/>
      <c r="O182" s="156"/>
      <c r="P182" s="156"/>
      <c r="Q182" s="156"/>
      <c r="R182" s="157"/>
      <c r="S182" s="157"/>
      <c r="T182" s="157"/>
      <c r="U182" s="157"/>
      <c r="V182" s="157"/>
      <c r="W182" s="157"/>
      <c r="X182" s="157"/>
      <c r="Y182" s="157"/>
      <c r="Z182" s="147"/>
      <c r="AA182" s="147"/>
      <c r="AB182" s="147"/>
      <c r="AC182" s="147"/>
      <c r="AD182" s="147"/>
      <c r="AE182" s="147"/>
      <c r="AF182" s="147"/>
      <c r="AG182" s="147" t="s">
        <v>270</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3" x14ac:dyDescent="0.2">
      <c r="A183" s="154"/>
      <c r="B183" s="155"/>
      <c r="C183" s="190" t="s">
        <v>467</v>
      </c>
      <c r="D183" s="179"/>
      <c r="E183" s="180">
        <v>-15.12</v>
      </c>
      <c r="F183" s="157"/>
      <c r="G183" s="157"/>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270</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
      <c r="A184" s="154"/>
      <c r="B184" s="155"/>
      <c r="C184" s="190" t="s">
        <v>468</v>
      </c>
      <c r="D184" s="179"/>
      <c r="E184" s="180">
        <v>-47.7</v>
      </c>
      <c r="F184" s="157"/>
      <c r="G184" s="157"/>
      <c r="H184" s="157"/>
      <c r="I184" s="157"/>
      <c r="J184" s="157"/>
      <c r="K184" s="157"/>
      <c r="L184" s="157"/>
      <c r="M184" s="157"/>
      <c r="N184" s="156"/>
      <c r="O184" s="156"/>
      <c r="P184" s="156"/>
      <c r="Q184" s="156"/>
      <c r="R184" s="157"/>
      <c r="S184" s="157"/>
      <c r="T184" s="157"/>
      <c r="U184" s="157"/>
      <c r="V184" s="157"/>
      <c r="W184" s="157"/>
      <c r="X184" s="157"/>
      <c r="Y184" s="157"/>
      <c r="Z184" s="147"/>
      <c r="AA184" s="147"/>
      <c r="AB184" s="147"/>
      <c r="AC184" s="147"/>
      <c r="AD184" s="147"/>
      <c r="AE184" s="147"/>
      <c r="AF184" s="147"/>
      <c r="AG184" s="147" t="s">
        <v>270</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
      <c r="A185" s="154"/>
      <c r="B185" s="155"/>
      <c r="C185" s="190" t="s">
        <v>469</v>
      </c>
      <c r="D185" s="179"/>
      <c r="E185" s="180">
        <v>-4.7699999999999996</v>
      </c>
      <c r="F185" s="157"/>
      <c r="G185" s="157"/>
      <c r="H185" s="157"/>
      <c r="I185" s="157"/>
      <c r="J185" s="157"/>
      <c r="K185" s="157"/>
      <c r="L185" s="157"/>
      <c r="M185" s="157"/>
      <c r="N185" s="156"/>
      <c r="O185" s="156"/>
      <c r="P185" s="156"/>
      <c r="Q185" s="156"/>
      <c r="R185" s="157"/>
      <c r="S185" s="157"/>
      <c r="T185" s="157"/>
      <c r="U185" s="157"/>
      <c r="V185" s="157"/>
      <c r="W185" s="157"/>
      <c r="X185" s="157"/>
      <c r="Y185" s="157"/>
      <c r="Z185" s="147"/>
      <c r="AA185" s="147"/>
      <c r="AB185" s="147"/>
      <c r="AC185" s="147"/>
      <c r="AD185" s="147"/>
      <c r="AE185" s="147"/>
      <c r="AF185" s="147"/>
      <c r="AG185" s="147" t="s">
        <v>270</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3" x14ac:dyDescent="0.2">
      <c r="A186" s="154"/>
      <c r="B186" s="155"/>
      <c r="C186" s="190" t="s">
        <v>470</v>
      </c>
      <c r="D186" s="179"/>
      <c r="E186" s="180">
        <v>-115.92</v>
      </c>
      <c r="F186" s="157"/>
      <c r="G186" s="157"/>
      <c r="H186" s="157"/>
      <c r="I186" s="157"/>
      <c r="J186" s="157"/>
      <c r="K186" s="157"/>
      <c r="L186" s="157"/>
      <c r="M186" s="157"/>
      <c r="N186" s="156"/>
      <c r="O186" s="156"/>
      <c r="P186" s="156"/>
      <c r="Q186" s="156"/>
      <c r="R186" s="157"/>
      <c r="S186" s="157"/>
      <c r="T186" s="157"/>
      <c r="U186" s="157"/>
      <c r="V186" s="157"/>
      <c r="W186" s="157"/>
      <c r="X186" s="157"/>
      <c r="Y186" s="157"/>
      <c r="Z186" s="147"/>
      <c r="AA186" s="147"/>
      <c r="AB186" s="147"/>
      <c r="AC186" s="147"/>
      <c r="AD186" s="147"/>
      <c r="AE186" s="147"/>
      <c r="AF186" s="147"/>
      <c r="AG186" s="147" t="s">
        <v>270</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3" x14ac:dyDescent="0.2">
      <c r="A187" s="154"/>
      <c r="B187" s="155"/>
      <c r="C187" s="192" t="s">
        <v>430</v>
      </c>
      <c r="D187" s="181"/>
      <c r="E187" s="182">
        <v>386.3032</v>
      </c>
      <c r="F187" s="157"/>
      <c r="G187" s="157"/>
      <c r="H187" s="157"/>
      <c r="I187" s="157"/>
      <c r="J187" s="157"/>
      <c r="K187" s="157"/>
      <c r="L187" s="157"/>
      <c r="M187" s="157"/>
      <c r="N187" s="156"/>
      <c r="O187" s="156"/>
      <c r="P187" s="156"/>
      <c r="Q187" s="156"/>
      <c r="R187" s="157"/>
      <c r="S187" s="157"/>
      <c r="T187" s="157"/>
      <c r="U187" s="157"/>
      <c r="V187" s="157"/>
      <c r="W187" s="157"/>
      <c r="X187" s="157"/>
      <c r="Y187" s="157"/>
      <c r="Z187" s="147"/>
      <c r="AA187" s="147"/>
      <c r="AB187" s="147"/>
      <c r="AC187" s="147"/>
      <c r="AD187" s="147"/>
      <c r="AE187" s="147"/>
      <c r="AF187" s="147"/>
      <c r="AG187" s="147" t="s">
        <v>270</v>
      </c>
      <c r="AH187" s="147">
        <v>1</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3" x14ac:dyDescent="0.2">
      <c r="A188" s="154"/>
      <c r="B188" s="155"/>
      <c r="C188" s="190" t="s">
        <v>471</v>
      </c>
      <c r="D188" s="179"/>
      <c r="E188" s="180">
        <v>29.0928</v>
      </c>
      <c r="F188" s="157"/>
      <c r="G188" s="157"/>
      <c r="H188" s="157"/>
      <c r="I188" s="157"/>
      <c r="J188" s="157"/>
      <c r="K188" s="157"/>
      <c r="L188" s="157"/>
      <c r="M188" s="157"/>
      <c r="N188" s="156"/>
      <c r="O188" s="156"/>
      <c r="P188" s="156"/>
      <c r="Q188" s="156"/>
      <c r="R188" s="157"/>
      <c r="S188" s="157"/>
      <c r="T188" s="157"/>
      <c r="U188" s="157"/>
      <c r="V188" s="157"/>
      <c r="W188" s="157"/>
      <c r="X188" s="157"/>
      <c r="Y188" s="157"/>
      <c r="Z188" s="147"/>
      <c r="AA188" s="147"/>
      <c r="AB188" s="147"/>
      <c r="AC188" s="147"/>
      <c r="AD188" s="147"/>
      <c r="AE188" s="147"/>
      <c r="AF188" s="147"/>
      <c r="AG188" s="147" t="s">
        <v>270</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3" x14ac:dyDescent="0.2">
      <c r="A189" s="154"/>
      <c r="B189" s="155"/>
      <c r="C189" s="190" t="s">
        <v>448</v>
      </c>
      <c r="D189" s="179"/>
      <c r="E189" s="180">
        <v>182.0224</v>
      </c>
      <c r="F189" s="157"/>
      <c r="G189" s="157"/>
      <c r="H189" s="157"/>
      <c r="I189" s="157"/>
      <c r="J189" s="157"/>
      <c r="K189" s="157"/>
      <c r="L189" s="157"/>
      <c r="M189" s="157"/>
      <c r="N189" s="156"/>
      <c r="O189" s="156"/>
      <c r="P189" s="156"/>
      <c r="Q189" s="156"/>
      <c r="R189" s="157"/>
      <c r="S189" s="157"/>
      <c r="T189" s="157"/>
      <c r="U189" s="157"/>
      <c r="V189" s="157"/>
      <c r="W189" s="157"/>
      <c r="X189" s="157"/>
      <c r="Y189" s="157"/>
      <c r="Z189" s="147"/>
      <c r="AA189" s="147"/>
      <c r="AB189" s="147"/>
      <c r="AC189" s="147"/>
      <c r="AD189" s="147"/>
      <c r="AE189" s="147"/>
      <c r="AF189" s="147"/>
      <c r="AG189" s="147" t="s">
        <v>270</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3" x14ac:dyDescent="0.2">
      <c r="A190" s="154"/>
      <c r="B190" s="155"/>
      <c r="C190" s="190" t="s">
        <v>449</v>
      </c>
      <c r="D190" s="179"/>
      <c r="E190" s="180">
        <v>4.4800000000000004</v>
      </c>
      <c r="F190" s="157"/>
      <c r="G190" s="157"/>
      <c r="H190" s="157"/>
      <c r="I190" s="157"/>
      <c r="J190" s="157"/>
      <c r="K190" s="157"/>
      <c r="L190" s="157"/>
      <c r="M190" s="157"/>
      <c r="N190" s="156"/>
      <c r="O190" s="156"/>
      <c r="P190" s="156"/>
      <c r="Q190" s="156"/>
      <c r="R190" s="157"/>
      <c r="S190" s="157"/>
      <c r="T190" s="157"/>
      <c r="U190" s="157"/>
      <c r="V190" s="157"/>
      <c r="W190" s="157"/>
      <c r="X190" s="157"/>
      <c r="Y190" s="157"/>
      <c r="Z190" s="147"/>
      <c r="AA190" s="147"/>
      <c r="AB190" s="147"/>
      <c r="AC190" s="147"/>
      <c r="AD190" s="147"/>
      <c r="AE190" s="147"/>
      <c r="AF190" s="147"/>
      <c r="AG190" s="147" t="s">
        <v>270</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3" x14ac:dyDescent="0.2">
      <c r="A191" s="154"/>
      <c r="B191" s="155"/>
      <c r="C191" s="190" t="s">
        <v>472</v>
      </c>
      <c r="D191" s="179"/>
      <c r="E191" s="180">
        <v>4.2</v>
      </c>
      <c r="F191" s="157"/>
      <c r="G191" s="157"/>
      <c r="H191" s="157"/>
      <c r="I191" s="157"/>
      <c r="J191" s="157"/>
      <c r="K191" s="157"/>
      <c r="L191" s="157"/>
      <c r="M191" s="157"/>
      <c r="N191" s="156"/>
      <c r="O191" s="156"/>
      <c r="P191" s="156"/>
      <c r="Q191" s="156"/>
      <c r="R191" s="157"/>
      <c r="S191" s="157"/>
      <c r="T191" s="157"/>
      <c r="U191" s="157"/>
      <c r="V191" s="157"/>
      <c r="W191" s="157"/>
      <c r="X191" s="157"/>
      <c r="Y191" s="157"/>
      <c r="Z191" s="147"/>
      <c r="AA191" s="147"/>
      <c r="AB191" s="147"/>
      <c r="AC191" s="147"/>
      <c r="AD191" s="147"/>
      <c r="AE191" s="147"/>
      <c r="AF191" s="147"/>
      <c r="AG191" s="147" t="s">
        <v>270</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3" x14ac:dyDescent="0.2">
      <c r="A192" s="154"/>
      <c r="B192" s="155"/>
      <c r="C192" s="190" t="s">
        <v>473</v>
      </c>
      <c r="D192" s="179"/>
      <c r="E192" s="180">
        <v>-4.6399999999999997</v>
      </c>
      <c r="F192" s="157"/>
      <c r="G192" s="157"/>
      <c r="H192" s="157"/>
      <c r="I192" s="157"/>
      <c r="J192" s="157"/>
      <c r="K192" s="157"/>
      <c r="L192" s="157"/>
      <c r="M192" s="157"/>
      <c r="N192" s="156"/>
      <c r="O192" s="156"/>
      <c r="P192" s="156"/>
      <c r="Q192" s="156"/>
      <c r="R192" s="157"/>
      <c r="S192" s="157"/>
      <c r="T192" s="157"/>
      <c r="U192" s="157"/>
      <c r="V192" s="157"/>
      <c r="W192" s="157"/>
      <c r="X192" s="157"/>
      <c r="Y192" s="157"/>
      <c r="Z192" s="147"/>
      <c r="AA192" s="147"/>
      <c r="AB192" s="147"/>
      <c r="AC192" s="147"/>
      <c r="AD192" s="147"/>
      <c r="AE192" s="147"/>
      <c r="AF192" s="147"/>
      <c r="AG192" s="147" t="s">
        <v>270</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3" x14ac:dyDescent="0.2">
      <c r="A193" s="154"/>
      <c r="B193" s="155"/>
      <c r="C193" s="190" t="s">
        <v>455</v>
      </c>
      <c r="D193" s="179"/>
      <c r="E193" s="180">
        <v>-20.16</v>
      </c>
      <c r="F193" s="157"/>
      <c r="G193" s="157"/>
      <c r="H193" s="157"/>
      <c r="I193" s="157"/>
      <c r="J193" s="157"/>
      <c r="K193" s="157"/>
      <c r="L193" s="157"/>
      <c r="M193" s="157"/>
      <c r="N193" s="156"/>
      <c r="O193" s="156"/>
      <c r="P193" s="156"/>
      <c r="Q193" s="156"/>
      <c r="R193" s="157"/>
      <c r="S193" s="157"/>
      <c r="T193" s="157"/>
      <c r="U193" s="157"/>
      <c r="V193" s="157"/>
      <c r="W193" s="157"/>
      <c r="X193" s="157"/>
      <c r="Y193" s="157"/>
      <c r="Z193" s="147"/>
      <c r="AA193" s="147"/>
      <c r="AB193" s="147"/>
      <c r="AC193" s="147"/>
      <c r="AD193" s="147"/>
      <c r="AE193" s="147"/>
      <c r="AF193" s="147"/>
      <c r="AG193" s="147" t="s">
        <v>270</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3" x14ac:dyDescent="0.2">
      <c r="A194" s="154"/>
      <c r="B194" s="155"/>
      <c r="C194" s="190" t="s">
        <v>474</v>
      </c>
      <c r="D194" s="179"/>
      <c r="E194" s="180">
        <v>-8.64</v>
      </c>
      <c r="F194" s="157"/>
      <c r="G194" s="157"/>
      <c r="H194" s="157"/>
      <c r="I194" s="157"/>
      <c r="J194" s="157"/>
      <c r="K194" s="157"/>
      <c r="L194" s="157"/>
      <c r="M194" s="157"/>
      <c r="N194" s="156"/>
      <c r="O194" s="156"/>
      <c r="P194" s="156"/>
      <c r="Q194" s="156"/>
      <c r="R194" s="157"/>
      <c r="S194" s="157"/>
      <c r="T194" s="157"/>
      <c r="U194" s="157"/>
      <c r="V194" s="157"/>
      <c r="W194" s="157"/>
      <c r="X194" s="157"/>
      <c r="Y194" s="157"/>
      <c r="Z194" s="147"/>
      <c r="AA194" s="147"/>
      <c r="AB194" s="147"/>
      <c r="AC194" s="147"/>
      <c r="AD194" s="147"/>
      <c r="AE194" s="147"/>
      <c r="AF194" s="147"/>
      <c r="AG194" s="147" t="s">
        <v>270</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3" x14ac:dyDescent="0.2">
      <c r="A195" s="154"/>
      <c r="B195" s="155"/>
      <c r="C195" s="192" t="s">
        <v>430</v>
      </c>
      <c r="D195" s="181"/>
      <c r="E195" s="182">
        <v>186.3552</v>
      </c>
      <c r="F195" s="157"/>
      <c r="G195" s="157"/>
      <c r="H195" s="157"/>
      <c r="I195" s="157"/>
      <c r="J195" s="157"/>
      <c r="K195" s="157"/>
      <c r="L195" s="157"/>
      <c r="M195" s="157"/>
      <c r="N195" s="156"/>
      <c r="O195" s="156"/>
      <c r="P195" s="156"/>
      <c r="Q195" s="156"/>
      <c r="R195" s="157"/>
      <c r="S195" s="157"/>
      <c r="T195" s="157"/>
      <c r="U195" s="157"/>
      <c r="V195" s="157"/>
      <c r="W195" s="157"/>
      <c r="X195" s="157"/>
      <c r="Y195" s="157"/>
      <c r="Z195" s="147"/>
      <c r="AA195" s="147"/>
      <c r="AB195" s="147"/>
      <c r="AC195" s="147"/>
      <c r="AD195" s="147"/>
      <c r="AE195" s="147"/>
      <c r="AF195" s="147"/>
      <c r="AG195" s="147" t="s">
        <v>270</v>
      </c>
      <c r="AH195" s="147">
        <v>1</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ht="33.75" outlineLevel="1" x14ac:dyDescent="0.2">
      <c r="A196" s="166">
        <v>32</v>
      </c>
      <c r="B196" s="167" t="s">
        <v>475</v>
      </c>
      <c r="C196" s="175" t="s">
        <v>476</v>
      </c>
      <c r="D196" s="168" t="s">
        <v>285</v>
      </c>
      <c r="E196" s="169">
        <v>86.965999999999994</v>
      </c>
      <c r="F196" s="170"/>
      <c r="G196" s="171">
        <f>ROUND(E196*F196,2)</f>
        <v>0</v>
      </c>
      <c r="H196" s="170"/>
      <c r="I196" s="171">
        <f>ROUND(E196*H196,2)</f>
        <v>0</v>
      </c>
      <c r="J196" s="170"/>
      <c r="K196" s="171">
        <f>ROUND(E196*J196,2)</f>
        <v>0</v>
      </c>
      <c r="L196" s="171">
        <v>21</v>
      </c>
      <c r="M196" s="171">
        <f>G196*(1+L196/100)</f>
        <v>0</v>
      </c>
      <c r="N196" s="169">
        <v>2.1059999999999999E-2</v>
      </c>
      <c r="O196" s="169">
        <f>ROUND(E196*N196,2)</f>
        <v>1.83</v>
      </c>
      <c r="P196" s="169">
        <v>0</v>
      </c>
      <c r="Q196" s="169">
        <f>ROUND(E196*P196,2)</f>
        <v>0</v>
      </c>
      <c r="R196" s="171" t="s">
        <v>309</v>
      </c>
      <c r="S196" s="171" t="s">
        <v>222</v>
      </c>
      <c r="T196" s="172" t="s">
        <v>222</v>
      </c>
      <c r="U196" s="157">
        <v>1.2558</v>
      </c>
      <c r="V196" s="157">
        <f>ROUND(E196*U196,2)</f>
        <v>109.21</v>
      </c>
      <c r="W196" s="157"/>
      <c r="X196" s="157" t="s">
        <v>251</v>
      </c>
      <c r="Y196" s="157" t="s">
        <v>225</v>
      </c>
      <c r="Z196" s="147"/>
      <c r="AA196" s="147"/>
      <c r="AB196" s="147"/>
      <c r="AC196" s="147"/>
      <c r="AD196" s="147"/>
      <c r="AE196" s="147"/>
      <c r="AF196" s="147"/>
      <c r="AG196" s="147" t="s">
        <v>252</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ht="33.75" outlineLevel="2" x14ac:dyDescent="0.2">
      <c r="A197" s="154"/>
      <c r="B197" s="155"/>
      <c r="C197" s="260" t="s">
        <v>436</v>
      </c>
      <c r="D197" s="261"/>
      <c r="E197" s="261"/>
      <c r="F197" s="261"/>
      <c r="G197" s="261"/>
      <c r="H197" s="157"/>
      <c r="I197" s="157"/>
      <c r="J197" s="157"/>
      <c r="K197" s="157"/>
      <c r="L197" s="157"/>
      <c r="M197" s="157"/>
      <c r="N197" s="156"/>
      <c r="O197" s="156"/>
      <c r="P197" s="156"/>
      <c r="Q197" s="156"/>
      <c r="R197" s="157"/>
      <c r="S197" s="157"/>
      <c r="T197" s="157"/>
      <c r="U197" s="157"/>
      <c r="V197" s="157"/>
      <c r="W197" s="157"/>
      <c r="X197" s="157"/>
      <c r="Y197" s="157"/>
      <c r="Z197" s="147"/>
      <c r="AA197" s="147"/>
      <c r="AB197" s="147"/>
      <c r="AC197" s="147"/>
      <c r="AD197" s="147"/>
      <c r="AE197" s="147"/>
      <c r="AF197" s="147"/>
      <c r="AG197" s="147" t="s">
        <v>268</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73" t="str">
        <f>C197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97" s="147"/>
      <c r="BC197" s="147"/>
      <c r="BD197" s="147"/>
      <c r="BE197" s="147"/>
      <c r="BF197" s="147"/>
      <c r="BG197" s="147"/>
      <c r="BH197" s="147"/>
    </row>
    <row r="198" spans="1:60" outlineLevel="2" x14ac:dyDescent="0.2">
      <c r="A198" s="154"/>
      <c r="B198" s="155"/>
      <c r="C198" s="251" t="s">
        <v>437</v>
      </c>
      <c r="D198" s="252"/>
      <c r="E198" s="252"/>
      <c r="F198" s="252"/>
      <c r="G198" s="252"/>
      <c r="H198" s="157"/>
      <c r="I198" s="157"/>
      <c r="J198" s="157"/>
      <c r="K198" s="157"/>
      <c r="L198" s="157"/>
      <c r="M198" s="157"/>
      <c r="N198" s="156"/>
      <c r="O198" s="156"/>
      <c r="P198" s="156"/>
      <c r="Q198" s="156"/>
      <c r="R198" s="157"/>
      <c r="S198" s="157"/>
      <c r="T198" s="157"/>
      <c r="U198" s="157"/>
      <c r="V198" s="157"/>
      <c r="W198" s="157"/>
      <c r="X198" s="157"/>
      <c r="Y198" s="157"/>
      <c r="Z198" s="147"/>
      <c r="AA198" s="147"/>
      <c r="AB198" s="147"/>
      <c r="AC198" s="147"/>
      <c r="AD198" s="147"/>
      <c r="AE198" s="147"/>
      <c r="AF198" s="147"/>
      <c r="AG198" s="147" t="s">
        <v>228</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2" x14ac:dyDescent="0.2">
      <c r="A199" s="154"/>
      <c r="B199" s="155"/>
      <c r="C199" s="190" t="s">
        <v>477</v>
      </c>
      <c r="D199" s="179"/>
      <c r="E199" s="180">
        <v>20.79</v>
      </c>
      <c r="F199" s="157"/>
      <c r="G199" s="157"/>
      <c r="H199" s="157"/>
      <c r="I199" s="157"/>
      <c r="J199" s="157"/>
      <c r="K199" s="157"/>
      <c r="L199" s="157"/>
      <c r="M199" s="157"/>
      <c r="N199" s="156"/>
      <c r="O199" s="156"/>
      <c r="P199" s="156"/>
      <c r="Q199" s="156"/>
      <c r="R199" s="157"/>
      <c r="S199" s="157"/>
      <c r="T199" s="157"/>
      <c r="U199" s="157"/>
      <c r="V199" s="157"/>
      <c r="W199" s="157"/>
      <c r="X199" s="157"/>
      <c r="Y199" s="157"/>
      <c r="Z199" s="147"/>
      <c r="AA199" s="147"/>
      <c r="AB199" s="147"/>
      <c r="AC199" s="147"/>
      <c r="AD199" s="147"/>
      <c r="AE199" s="147"/>
      <c r="AF199" s="147"/>
      <c r="AG199" s="147" t="s">
        <v>270</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90" t="s">
        <v>478</v>
      </c>
      <c r="D200" s="179"/>
      <c r="E200" s="180">
        <v>27.44</v>
      </c>
      <c r="F200" s="157"/>
      <c r="G200" s="157"/>
      <c r="H200" s="157"/>
      <c r="I200" s="157"/>
      <c r="J200" s="157"/>
      <c r="K200" s="157"/>
      <c r="L200" s="157"/>
      <c r="M200" s="157"/>
      <c r="N200" s="156"/>
      <c r="O200" s="156"/>
      <c r="P200" s="156"/>
      <c r="Q200" s="156"/>
      <c r="R200" s="157"/>
      <c r="S200" s="157"/>
      <c r="T200" s="157"/>
      <c r="U200" s="157"/>
      <c r="V200" s="157"/>
      <c r="W200" s="157"/>
      <c r="X200" s="157"/>
      <c r="Y200" s="157"/>
      <c r="Z200" s="147"/>
      <c r="AA200" s="147"/>
      <c r="AB200" s="147"/>
      <c r="AC200" s="147"/>
      <c r="AD200" s="147"/>
      <c r="AE200" s="147"/>
      <c r="AF200" s="147"/>
      <c r="AG200" s="147" t="s">
        <v>270</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3" x14ac:dyDescent="0.2">
      <c r="A201" s="154"/>
      <c r="B201" s="155"/>
      <c r="C201" s="190" t="s">
        <v>479</v>
      </c>
      <c r="D201" s="179"/>
      <c r="E201" s="180">
        <v>45.695999999999998</v>
      </c>
      <c r="F201" s="157"/>
      <c r="G201" s="157"/>
      <c r="H201" s="157"/>
      <c r="I201" s="157"/>
      <c r="J201" s="157"/>
      <c r="K201" s="157"/>
      <c r="L201" s="157"/>
      <c r="M201" s="157"/>
      <c r="N201" s="156"/>
      <c r="O201" s="156"/>
      <c r="P201" s="156"/>
      <c r="Q201" s="156"/>
      <c r="R201" s="157"/>
      <c r="S201" s="157"/>
      <c r="T201" s="157"/>
      <c r="U201" s="157"/>
      <c r="V201" s="157"/>
      <c r="W201" s="157"/>
      <c r="X201" s="157"/>
      <c r="Y201" s="157"/>
      <c r="Z201" s="147"/>
      <c r="AA201" s="147"/>
      <c r="AB201" s="147"/>
      <c r="AC201" s="147"/>
      <c r="AD201" s="147"/>
      <c r="AE201" s="147"/>
      <c r="AF201" s="147"/>
      <c r="AG201" s="147" t="s">
        <v>270</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3" x14ac:dyDescent="0.2">
      <c r="A202" s="154"/>
      <c r="B202" s="155"/>
      <c r="C202" s="190" t="s">
        <v>480</v>
      </c>
      <c r="D202" s="179"/>
      <c r="E202" s="180">
        <v>-6.96</v>
      </c>
      <c r="F202" s="157"/>
      <c r="G202" s="157"/>
      <c r="H202" s="157"/>
      <c r="I202" s="157"/>
      <c r="J202" s="157"/>
      <c r="K202" s="157"/>
      <c r="L202" s="157"/>
      <c r="M202" s="157"/>
      <c r="N202" s="156"/>
      <c r="O202" s="156"/>
      <c r="P202" s="156"/>
      <c r="Q202" s="156"/>
      <c r="R202" s="157"/>
      <c r="S202" s="157"/>
      <c r="T202" s="157"/>
      <c r="U202" s="157"/>
      <c r="V202" s="157"/>
      <c r="W202" s="157"/>
      <c r="X202" s="157"/>
      <c r="Y202" s="157"/>
      <c r="Z202" s="147"/>
      <c r="AA202" s="147"/>
      <c r="AB202" s="147"/>
      <c r="AC202" s="147"/>
      <c r="AD202" s="147"/>
      <c r="AE202" s="147"/>
      <c r="AF202" s="147"/>
      <c r="AG202" s="147" t="s">
        <v>270</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ht="22.5" outlineLevel="1" x14ac:dyDescent="0.2">
      <c r="A203" s="166">
        <v>33</v>
      </c>
      <c r="B203" s="167" t="s">
        <v>481</v>
      </c>
      <c r="C203" s="175" t="s">
        <v>482</v>
      </c>
      <c r="D203" s="168" t="s">
        <v>285</v>
      </c>
      <c r="E203" s="169">
        <v>0.74880000000000002</v>
      </c>
      <c r="F203" s="170"/>
      <c r="G203" s="171">
        <f>ROUND(E203*F203,2)</f>
        <v>0</v>
      </c>
      <c r="H203" s="170"/>
      <c r="I203" s="171">
        <f>ROUND(E203*H203,2)</f>
        <v>0</v>
      </c>
      <c r="J203" s="170"/>
      <c r="K203" s="171">
        <f>ROUND(E203*J203,2)</f>
        <v>0</v>
      </c>
      <c r="L203" s="171">
        <v>21</v>
      </c>
      <c r="M203" s="171">
        <f>G203*(1+L203/100)</f>
        <v>0</v>
      </c>
      <c r="N203" s="169">
        <v>1.3440000000000001E-2</v>
      </c>
      <c r="O203" s="169">
        <f>ROUND(E203*N203,2)</f>
        <v>0.01</v>
      </c>
      <c r="P203" s="169">
        <v>0</v>
      </c>
      <c r="Q203" s="169">
        <f>ROUND(E203*P203,2)</f>
        <v>0</v>
      </c>
      <c r="R203" s="171" t="s">
        <v>309</v>
      </c>
      <c r="S203" s="171" t="s">
        <v>222</v>
      </c>
      <c r="T203" s="172" t="s">
        <v>222</v>
      </c>
      <c r="U203" s="157">
        <v>2.9020000000000001</v>
      </c>
      <c r="V203" s="157">
        <f>ROUND(E203*U203,2)</f>
        <v>2.17</v>
      </c>
      <c r="W203" s="157"/>
      <c r="X203" s="157" t="s">
        <v>251</v>
      </c>
      <c r="Y203" s="157" t="s">
        <v>225</v>
      </c>
      <c r="Z203" s="147"/>
      <c r="AA203" s="147"/>
      <c r="AB203" s="147"/>
      <c r="AC203" s="147"/>
      <c r="AD203" s="147"/>
      <c r="AE203" s="147"/>
      <c r="AF203" s="147"/>
      <c r="AG203" s="147" t="s">
        <v>252</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ht="33.75" outlineLevel="2" x14ac:dyDescent="0.2">
      <c r="A204" s="154"/>
      <c r="B204" s="155"/>
      <c r="C204" s="260" t="s">
        <v>483</v>
      </c>
      <c r="D204" s="261"/>
      <c r="E204" s="261"/>
      <c r="F204" s="261"/>
      <c r="G204" s="261"/>
      <c r="H204" s="157"/>
      <c r="I204" s="157"/>
      <c r="J204" s="157"/>
      <c r="K204" s="157"/>
      <c r="L204" s="157"/>
      <c r="M204" s="157"/>
      <c r="N204" s="156"/>
      <c r="O204" s="156"/>
      <c r="P204" s="156"/>
      <c r="Q204" s="156"/>
      <c r="R204" s="157"/>
      <c r="S204" s="157"/>
      <c r="T204" s="157"/>
      <c r="U204" s="157"/>
      <c r="V204" s="157"/>
      <c r="W204" s="157"/>
      <c r="X204" s="157"/>
      <c r="Y204" s="157"/>
      <c r="Z204" s="147"/>
      <c r="AA204" s="147"/>
      <c r="AB204" s="147"/>
      <c r="AC204" s="147"/>
      <c r="AD204" s="147"/>
      <c r="AE204" s="147"/>
      <c r="AF204" s="147"/>
      <c r="AG204" s="147" t="s">
        <v>268</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73" t="str">
        <f>C204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04" s="147"/>
      <c r="BC204" s="147"/>
      <c r="BD204" s="147"/>
      <c r="BE204" s="147"/>
      <c r="BF204" s="147"/>
      <c r="BG204" s="147"/>
      <c r="BH204" s="147"/>
    </row>
    <row r="205" spans="1:60" outlineLevel="2" x14ac:dyDescent="0.2">
      <c r="A205" s="154"/>
      <c r="B205" s="155"/>
      <c r="C205" s="251" t="s">
        <v>428</v>
      </c>
      <c r="D205" s="252"/>
      <c r="E205" s="252"/>
      <c r="F205" s="252"/>
      <c r="G205" s="252"/>
      <c r="H205" s="157"/>
      <c r="I205" s="157"/>
      <c r="J205" s="157"/>
      <c r="K205" s="157"/>
      <c r="L205" s="157"/>
      <c r="M205" s="157"/>
      <c r="N205" s="156"/>
      <c r="O205" s="156"/>
      <c r="P205" s="156"/>
      <c r="Q205" s="156"/>
      <c r="R205" s="157"/>
      <c r="S205" s="157"/>
      <c r="T205" s="157"/>
      <c r="U205" s="157"/>
      <c r="V205" s="157"/>
      <c r="W205" s="157"/>
      <c r="X205" s="157"/>
      <c r="Y205" s="157"/>
      <c r="Z205" s="147"/>
      <c r="AA205" s="147"/>
      <c r="AB205" s="147"/>
      <c r="AC205" s="147"/>
      <c r="AD205" s="147"/>
      <c r="AE205" s="147"/>
      <c r="AF205" s="147"/>
      <c r="AG205" s="147" t="s">
        <v>228</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2" x14ac:dyDescent="0.2">
      <c r="A206" s="154"/>
      <c r="B206" s="155"/>
      <c r="C206" s="190" t="s">
        <v>484</v>
      </c>
      <c r="D206" s="179"/>
      <c r="E206" s="180">
        <v>0.28079999999999999</v>
      </c>
      <c r="F206" s="157"/>
      <c r="G206" s="157"/>
      <c r="H206" s="157"/>
      <c r="I206" s="157"/>
      <c r="J206" s="157"/>
      <c r="K206" s="157"/>
      <c r="L206" s="157"/>
      <c r="M206" s="157"/>
      <c r="N206" s="156"/>
      <c r="O206" s="156"/>
      <c r="P206" s="156"/>
      <c r="Q206" s="156"/>
      <c r="R206" s="157"/>
      <c r="S206" s="157"/>
      <c r="T206" s="157"/>
      <c r="U206" s="157"/>
      <c r="V206" s="157"/>
      <c r="W206" s="157"/>
      <c r="X206" s="157"/>
      <c r="Y206" s="157"/>
      <c r="Z206" s="147"/>
      <c r="AA206" s="147"/>
      <c r="AB206" s="147"/>
      <c r="AC206" s="147"/>
      <c r="AD206" s="147"/>
      <c r="AE206" s="147"/>
      <c r="AF206" s="147"/>
      <c r="AG206" s="147" t="s">
        <v>270</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3" x14ac:dyDescent="0.2">
      <c r="A207" s="154"/>
      <c r="B207" s="155"/>
      <c r="C207" s="190" t="s">
        <v>485</v>
      </c>
      <c r="D207" s="179"/>
      <c r="E207" s="180">
        <v>0.46800000000000003</v>
      </c>
      <c r="F207" s="157"/>
      <c r="G207" s="157"/>
      <c r="H207" s="157"/>
      <c r="I207" s="157"/>
      <c r="J207" s="157"/>
      <c r="K207" s="157"/>
      <c r="L207" s="157"/>
      <c r="M207" s="157"/>
      <c r="N207" s="156"/>
      <c r="O207" s="156"/>
      <c r="P207" s="156"/>
      <c r="Q207" s="156"/>
      <c r="R207" s="157"/>
      <c r="S207" s="157"/>
      <c r="T207" s="157"/>
      <c r="U207" s="157"/>
      <c r="V207" s="157"/>
      <c r="W207" s="157"/>
      <c r="X207" s="157"/>
      <c r="Y207" s="157"/>
      <c r="Z207" s="147"/>
      <c r="AA207" s="147"/>
      <c r="AB207" s="147"/>
      <c r="AC207" s="147"/>
      <c r="AD207" s="147"/>
      <c r="AE207" s="147"/>
      <c r="AF207" s="147"/>
      <c r="AG207" s="147" t="s">
        <v>270</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ht="45" outlineLevel="1" x14ac:dyDescent="0.2">
      <c r="A208" s="166">
        <v>34</v>
      </c>
      <c r="B208" s="167" t="s">
        <v>486</v>
      </c>
      <c r="C208" s="175" t="s">
        <v>487</v>
      </c>
      <c r="D208" s="168" t="s">
        <v>285</v>
      </c>
      <c r="E208" s="169">
        <v>214.6574</v>
      </c>
      <c r="F208" s="170"/>
      <c r="G208" s="171">
        <f>ROUND(E208*F208,2)</f>
        <v>0</v>
      </c>
      <c r="H208" s="170"/>
      <c r="I208" s="171">
        <f>ROUND(E208*H208,2)</f>
        <v>0</v>
      </c>
      <c r="J208" s="170"/>
      <c r="K208" s="171">
        <f>ROUND(E208*J208,2)</f>
        <v>0</v>
      </c>
      <c r="L208" s="171">
        <v>21</v>
      </c>
      <c r="M208" s="171">
        <f>G208*(1+L208/100)</f>
        <v>0</v>
      </c>
      <c r="N208" s="169">
        <v>2.0899999999999998E-2</v>
      </c>
      <c r="O208" s="169">
        <f>ROUND(E208*N208,2)</f>
        <v>4.49</v>
      </c>
      <c r="P208" s="169">
        <v>0</v>
      </c>
      <c r="Q208" s="169">
        <f>ROUND(E208*P208,2)</f>
        <v>0</v>
      </c>
      <c r="R208" s="171" t="s">
        <v>309</v>
      </c>
      <c r="S208" s="171" t="s">
        <v>222</v>
      </c>
      <c r="T208" s="172" t="s">
        <v>222</v>
      </c>
      <c r="U208" s="157">
        <v>3.0419999999999998</v>
      </c>
      <c r="V208" s="157">
        <f>ROUND(E208*U208,2)</f>
        <v>652.99</v>
      </c>
      <c r="W208" s="157"/>
      <c r="X208" s="157" t="s">
        <v>251</v>
      </c>
      <c r="Y208" s="157" t="s">
        <v>225</v>
      </c>
      <c r="Z208" s="147"/>
      <c r="AA208" s="147"/>
      <c r="AB208" s="147"/>
      <c r="AC208" s="147"/>
      <c r="AD208" s="147"/>
      <c r="AE208" s="147"/>
      <c r="AF208" s="147"/>
      <c r="AG208" s="147" t="s">
        <v>252</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33.75" outlineLevel="2" x14ac:dyDescent="0.2">
      <c r="A209" s="154"/>
      <c r="B209" s="155"/>
      <c r="C209" s="260" t="s">
        <v>483</v>
      </c>
      <c r="D209" s="261"/>
      <c r="E209" s="261"/>
      <c r="F209" s="261"/>
      <c r="G209" s="261"/>
      <c r="H209" s="157"/>
      <c r="I209" s="157"/>
      <c r="J209" s="157"/>
      <c r="K209" s="157"/>
      <c r="L209" s="157"/>
      <c r="M209" s="157"/>
      <c r="N209" s="156"/>
      <c r="O209" s="156"/>
      <c r="P209" s="156"/>
      <c r="Q209" s="156"/>
      <c r="R209" s="157"/>
      <c r="S209" s="157"/>
      <c r="T209" s="157"/>
      <c r="U209" s="157"/>
      <c r="V209" s="157"/>
      <c r="W209" s="157"/>
      <c r="X209" s="157"/>
      <c r="Y209" s="157"/>
      <c r="Z209" s="147"/>
      <c r="AA209" s="147"/>
      <c r="AB209" s="147"/>
      <c r="AC209" s="147"/>
      <c r="AD209" s="147"/>
      <c r="AE209" s="147"/>
      <c r="AF209" s="147"/>
      <c r="AG209" s="147" t="s">
        <v>268</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73" t="str">
        <f>C209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09" s="147"/>
      <c r="BC209" s="147"/>
      <c r="BD209" s="147"/>
      <c r="BE209" s="147"/>
      <c r="BF209" s="147"/>
      <c r="BG209" s="147"/>
      <c r="BH209" s="147"/>
    </row>
    <row r="210" spans="1:60" outlineLevel="2" x14ac:dyDescent="0.2">
      <c r="A210" s="154"/>
      <c r="B210" s="155"/>
      <c r="C210" s="251" t="s">
        <v>437</v>
      </c>
      <c r="D210" s="252"/>
      <c r="E210" s="252"/>
      <c r="F210" s="252"/>
      <c r="G210" s="252"/>
      <c r="H210" s="157"/>
      <c r="I210" s="157"/>
      <c r="J210" s="157"/>
      <c r="K210" s="157"/>
      <c r="L210" s="157"/>
      <c r="M210" s="157"/>
      <c r="N210" s="156"/>
      <c r="O210" s="156"/>
      <c r="P210" s="156"/>
      <c r="Q210" s="156"/>
      <c r="R210" s="157"/>
      <c r="S210" s="157"/>
      <c r="T210" s="157"/>
      <c r="U210" s="157"/>
      <c r="V210" s="157"/>
      <c r="W210" s="157"/>
      <c r="X210" s="157"/>
      <c r="Y210" s="157"/>
      <c r="Z210" s="147"/>
      <c r="AA210" s="147"/>
      <c r="AB210" s="147"/>
      <c r="AC210" s="147"/>
      <c r="AD210" s="147"/>
      <c r="AE210" s="147"/>
      <c r="AF210" s="147"/>
      <c r="AG210" s="147" t="s">
        <v>228</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2" x14ac:dyDescent="0.2">
      <c r="A211" s="154"/>
      <c r="B211" s="155"/>
      <c r="C211" s="190" t="s">
        <v>488</v>
      </c>
      <c r="D211" s="179"/>
      <c r="E211" s="180">
        <v>6.8040000000000003</v>
      </c>
      <c r="F211" s="157"/>
      <c r="G211" s="157"/>
      <c r="H211" s="157"/>
      <c r="I211" s="157"/>
      <c r="J211" s="157"/>
      <c r="K211" s="157"/>
      <c r="L211" s="157"/>
      <c r="M211" s="157"/>
      <c r="N211" s="156"/>
      <c r="O211" s="156"/>
      <c r="P211" s="156"/>
      <c r="Q211" s="156"/>
      <c r="R211" s="157"/>
      <c r="S211" s="157"/>
      <c r="T211" s="157"/>
      <c r="U211" s="157"/>
      <c r="V211" s="157"/>
      <c r="W211" s="157"/>
      <c r="X211" s="157"/>
      <c r="Y211" s="157"/>
      <c r="Z211" s="147"/>
      <c r="AA211" s="147"/>
      <c r="AB211" s="147"/>
      <c r="AC211" s="147"/>
      <c r="AD211" s="147"/>
      <c r="AE211" s="147"/>
      <c r="AF211" s="147"/>
      <c r="AG211" s="147" t="s">
        <v>270</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3" x14ac:dyDescent="0.2">
      <c r="A212" s="154"/>
      <c r="B212" s="155"/>
      <c r="C212" s="190" t="s">
        <v>489</v>
      </c>
      <c r="D212" s="179"/>
      <c r="E212" s="180">
        <v>5.9160000000000004</v>
      </c>
      <c r="F212" s="157"/>
      <c r="G212" s="157"/>
      <c r="H212" s="157"/>
      <c r="I212" s="157"/>
      <c r="J212" s="157"/>
      <c r="K212" s="157"/>
      <c r="L212" s="157"/>
      <c r="M212" s="157"/>
      <c r="N212" s="156"/>
      <c r="O212" s="156"/>
      <c r="P212" s="156"/>
      <c r="Q212" s="156"/>
      <c r="R212" s="157"/>
      <c r="S212" s="157"/>
      <c r="T212" s="157"/>
      <c r="U212" s="157"/>
      <c r="V212" s="157"/>
      <c r="W212" s="157"/>
      <c r="X212" s="157"/>
      <c r="Y212" s="157"/>
      <c r="Z212" s="147"/>
      <c r="AA212" s="147"/>
      <c r="AB212" s="147"/>
      <c r="AC212" s="147"/>
      <c r="AD212" s="147"/>
      <c r="AE212" s="147"/>
      <c r="AF212" s="147"/>
      <c r="AG212" s="147" t="s">
        <v>270</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3" x14ac:dyDescent="0.2">
      <c r="A213" s="154"/>
      <c r="B213" s="155"/>
      <c r="C213" s="190" t="s">
        <v>490</v>
      </c>
      <c r="D213" s="179"/>
      <c r="E213" s="180">
        <v>33.659999999999997</v>
      </c>
      <c r="F213" s="157"/>
      <c r="G213" s="157"/>
      <c r="H213" s="157"/>
      <c r="I213" s="157"/>
      <c r="J213" s="157"/>
      <c r="K213" s="157"/>
      <c r="L213" s="157"/>
      <c r="M213" s="157"/>
      <c r="N213" s="156"/>
      <c r="O213" s="156"/>
      <c r="P213" s="156"/>
      <c r="Q213" s="156"/>
      <c r="R213" s="157"/>
      <c r="S213" s="157"/>
      <c r="T213" s="157"/>
      <c r="U213" s="157"/>
      <c r="V213" s="157"/>
      <c r="W213" s="157"/>
      <c r="X213" s="157"/>
      <c r="Y213" s="157"/>
      <c r="Z213" s="147"/>
      <c r="AA213" s="147"/>
      <c r="AB213" s="147"/>
      <c r="AC213" s="147"/>
      <c r="AD213" s="147"/>
      <c r="AE213" s="147"/>
      <c r="AF213" s="147"/>
      <c r="AG213" s="147" t="s">
        <v>270</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3" x14ac:dyDescent="0.2">
      <c r="A214" s="154"/>
      <c r="B214" s="155"/>
      <c r="C214" s="190" t="s">
        <v>491</v>
      </c>
      <c r="D214" s="179"/>
      <c r="E214" s="180">
        <v>7.14</v>
      </c>
      <c r="F214" s="157"/>
      <c r="G214" s="157"/>
      <c r="H214" s="157"/>
      <c r="I214" s="157"/>
      <c r="J214" s="157"/>
      <c r="K214" s="157"/>
      <c r="L214" s="157"/>
      <c r="M214" s="157"/>
      <c r="N214" s="156"/>
      <c r="O214" s="156"/>
      <c r="P214" s="156"/>
      <c r="Q214" s="156"/>
      <c r="R214" s="157"/>
      <c r="S214" s="157"/>
      <c r="T214" s="157"/>
      <c r="U214" s="157"/>
      <c r="V214" s="157"/>
      <c r="W214" s="157"/>
      <c r="X214" s="157"/>
      <c r="Y214" s="157"/>
      <c r="Z214" s="147"/>
      <c r="AA214" s="147"/>
      <c r="AB214" s="147"/>
      <c r="AC214" s="147"/>
      <c r="AD214" s="147"/>
      <c r="AE214" s="147"/>
      <c r="AF214" s="147"/>
      <c r="AG214" s="147" t="s">
        <v>270</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3" x14ac:dyDescent="0.2">
      <c r="A215" s="154"/>
      <c r="B215" s="155"/>
      <c r="C215" s="190" t="s">
        <v>492</v>
      </c>
      <c r="D215" s="179"/>
      <c r="E215" s="180">
        <v>5.4</v>
      </c>
      <c r="F215" s="157"/>
      <c r="G215" s="157"/>
      <c r="H215" s="157"/>
      <c r="I215" s="157"/>
      <c r="J215" s="157"/>
      <c r="K215" s="157"/>
      <c r="L215" s="157"/>
      <c r="M215" s="157"/>
      <c r="N215" s="156"/>
      <c r="O215" s="156"/>
      <c r="P215" s="156"/>
      <c r="Q215" s="156"/>
      <c r="R215" s="157"/>
      <c r="S215" s="157"/>
      <c r="T215" s="157"/>
      <c r="U215" s="157"/>
      <c r="V215" s="157"/>
      <c r="W215" s="157"/>
      <c r="X215" s="157"/>
      <c r="Y215" s="157"/>
      <c r="Z215" s="147"/>
      <c r="AA215" s="147"/>
      <c r="AB215" s="147"/>
      <c r="AC215" s="147"/>
      <c r="AD215" s="147"/>
      <c r="AE215" s="147"/>
      <c r="AF215" s="147"/>
      <c r="AG215" s="147" t="s">
        <v>270</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3" x14ac:dyDescent="0.2">
      <c r="A216" s="154"/>
      <c r="B216" s="155"/>
      <c r="C216" s="190" t="s">
        <v>493</v>
      </c>
      <c r="D216" s="179"/>
      <c r="E216" s="180">
        <v>2.9159999999999999</v>
      </c>
      <c r="F216" s="157"/>
      <c r="G216" s="157"/>
      <c r="H216" s="157"/>
      <c r="I216" s="157"/>
      <c r="J216" s="157"/>
      <c r="K216" s="157"/>
      <c r="L216" s="157"/>
      <c r="M216" s="157"/>
      <c r="N216" s="156"/>
      <c r="O216" s="156"/>
      <c r="P216" s="156"/>
      <c r="Q216" s="156"/>
      <c r="R216" s="157"/>
      <c r="S216" s="157"/>
      <c r="T216" s="157"/>
      <c r="U216" s="157"/>
      <c r="V216" s="157"/>
      <c r="W216" s="157"/>
      <c r="X216" s="157"/>
      <c r="Y216" s="157"/>
      <c r="Z216" s="147"/>
      <c r="AA216" s="147"/>
      <c r="AB216" s="147"/>
      <c r="AC216" s="147"/>
      <c r="AD216" s="147"/>
      <c r="AE216" s="147"/>
      <c r="AF216" s="147"/>
      <c r="AG216" s="147" t="s">
        <v>270</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3" x14ac:dyDescent="0.2">
      <c r="A217" s="154"/>
      <c r="B217" s="155"/>
      <c r="C217" s="190" t="s">
        <v>494</v>
      </c>
      <c r="D217" s="179"/>
      <c r="E217" s="180">
        <v>20.52</v>
      </c>
      <c r="F217" s="157"/>
      <c r="G217" s="157"/>
      <c r="H217" s="157"/>
      <c r="I217" s="157"/>
      <c r="J217" s="157"/>
      <c r="K217" s="157"/>
      <c r="L217" s="157"/>
      <c r="M217" s="157"/>
      <c r="N217" s="156"/>
      <c r="O217" s="156"/>
      <c r="P217" s="156"/>
      <c r="Q217" s="156"/>
      <c r="R217" s="157"/>
      <c r="S217" s="157"/>
      <c r="T217" s="157"/>
      <c r="U217" s="157"/>
      <c r="V217" s="157"/>
      <c r="W217" s="157"/>
      <c r="X217" s="157"/>
      <c r="Y217" s="157"/>
      <c r="Z217" s="147"/>
      <c r="AA217" s="147"/>
      <c r="AB217" s="147"/>
      <c r="AC217" s="147"/>
      <c r="AD217" s="147"/>
      <c r="AE217" s="147"/>
      <c r="AF217" s="147"/>
      <c r="AG217" s="147" t="s">
        <v>270</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3" x14ac:dyDescent="0.2">
      <c r="A218" s="154"/>
      <c r="B218" s="155"/>
      <c r="C218" s="190" t="s">
        <v>495</v>
      </c>
      <c r="D218" s="179"/>
      <c r="E218" s="180">
        <v>2.2841999999999998</v>
      </c>
      <c r="F218" s="157"/>
      <c r="G218" s="157"/>
      <c r="H218" s="157"/>
      <c r="I218" s="157"/>
      <c r="J218" s="157"/>
      <c r="K218" s="157"/>
      <c r="L218" s="157"/>
      <c r="M218" s="157"/>
      <c r="N218" s="156"/>
      <c r="O218" s="156"/>
      <c r="P218" s="156"/>
      <c r="Q218" s="156"/>
      <c r="R218" s="157"/>
      <c r="S218" s="157"/>
      <c r="T218" s="157"/>
      <c r="U218" s="157"/>
      <c r="V218" s="157"/>
      <c r="W218" s="157"/>
      <c r="X218" s="157"/>
      <c r="Y218" s="157"/>
      <c r="Z218" s="147"/>
      <c r="AA218" s="147"/>
      <c r="AB218" s="147"/>
      <c r="AC218" s="147"/>
      <c r="AD218" s="147"/>
      <c r="AE218" s="147"/>
      <c r="AF218" s="147"/>
      <c r="AG218" s="147" t="s">
        <v>270</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3" x14ac:dyDescent="0.2">
      <c r="A219" s="154"/>
      <c r="B219" s="155"/>
      <c r="C219" s="190" t="s">
        <v>496</v>
      </c>
      <c r="D219" s="179"/>
      <c r="E219" s="180">
        <v>1.1339999999999999</v>
      </c>
      <c r="F219" s="157"/>
      <c r="G219" s="157"/>
      <c r="H219" s="157"/>
      <c r="I219" s="157"/>
      <c r="J219" s="157"/>
      <c r="K219" s="157"/>
      <c r="L219" s="157"/>
      <c r="M219" s="157"/>
      <c r="N219" s="156"/>
      <c r="O219" s="156"/>
      <c r="P219" s="156"/>
      <c r="Q219" s="156"/>
      <c r="R219" s="157"/>
      <c r="S219" s="157"/>
      <c r="T219" s="157"/>
      <c r="U219" s="157"/>
      <c r="V219" s="157"/>
      <c r="W219" s="157"/>
      <c r="X219" s="157"/>
      <c r="Y219" s="157"/>
      <c r="Z219" s="147"/>
      <c r="AA219" s="147"/>
      <c r="AB219" s="147"/>
      <c r="AC219" s="147"/>
      <c r="AD219" s="147"/>
      <c r="AE219" s="147"/>
      <c r="AF219" s="147"/>
      <c r="AG219" s="147" t="s">
        <v>270</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3" x14ac:dyDescent="0.2">
      <c r="A220" s="154"/>
      <c r="B220" s="155"/>
      <c r="C220" s="190" t="s">
        <v>497</v>
      </c>
      <c r="D220" s="179"/>
      <c r="E220" s="180">
        <v>1.8792</v>
      </c>
      <c r="F220" s="157"/>
      <c r="G220" s="157"/>
      <c r="H220" s="157"/>
      <c r="I220" s="157"/>
      <c r="J220" s="157"/>
      <c r="K220" s="157"/>
      <c r="L220" s="157"/>
      <c r="M220" s="157"/>
      <c r="N220" s="156"/>
      <c r="O220" s="156"/>
      <c r="P220" s="156"/>
      <c r="Q220" s="156"/>
      <c r="R220" s="157"/>
      <c r="S220" s="157"/>
      <c r="T220" s="157"/>
      <c r="U220" s="157"/>
      <c r="V220" s="157"/>
      <c r="W220" s="157"/>
      <c r="X220" s="157"/>
      <c r="Y220" s="157"/>
      <c r="Z220" s="147"/>
      <c r="AA220" s="147"/>
      <c r="AB220" s="147"/>
      <c r="AC220" s="147"/>
      <c r="AD220" s="147"/>
      <c r="AE220" s="147"/>
      <c r="AF220" s="147"/>
      <c r="AG220" s="147" t="s">
        <v>270</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3" x14ac:dyDescent="0.2">
      <c r="A221" s="154"/>
      <c r="B221" s="155"/>
      <c r="C221" s="190" t="s">
        <v>498</v>
      </c>
      <c r="D221" s="179"/>
      <c r="E221" s="180">
        <v>2.4300000000000002</v>
      </c>
      <c r="F221" s="157"/>
      <c r="G221" s="157"/>
      <c r="H221" s="157"/>
      <c r="I221" s="157"/>
      <c r="J221" s="157"/>
      <c r="K221" s="157"/>
      <c r="L221" s="157"/>
      <c r="M221" s="157"/>
      <c r="N221" s="156"/>
      <c r="O221" s="156"/>
      <c r="P221" s="156"/>
      <c r="Q221" s="156"/>
      <c r="R221" s="157"/>
      <c r="S221" s="157"/>
      <c r="T221" s="157"/>
      <c r="U221" s="157"/>
      <c r="V221" s="157"/>
      <c r="W221" s="157"/>
      <c r="X221" s="157"/>
      <c r="Y221" s="157"/>
      <c r="Z221" s="147"/>
      <c r="AA221" s="147"/>
      <c r="AB221" s="147"/>
      <c r="AC221" s="147"/>
      <c r="AD221" s="147"/>
      <c r="AE221" s="147"/>
      <c r="AF221" s="147"/>
      <c r="AG221" s="147" t="s">
        <v>270</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3" x14ac:dyDescent="0.2">
      <c r="A222" s="154"/>
      <c r="B222" s="155"/>
      <c r="C222" s="190" t="s">
        <v>499</v>
      </c>
      <c r="D222" s="179"/>
      <c r="E222" s="180">
        <v>5.9939999999999998</v>
      </c>
      <c r="F222" s="157"/>
      <c r="G222" s="157"/>
      <c r="H222" s="157"/>
      <c r="I222" s="157"/>
      <c r="J222" s="157"/>
      <c r="K222" s="157"/>
      <c r="L222" s="157"/>
      <c r="M222" s="157"/>
      <c r="N222" s="156"/>
      <c r="O222" s="156"/>
      <c r="P222" s="156"/>
      <c r="Q222" s="156"/>
      <c r="R222" s="157"/>
      <c r="S222" s="157"/>
      <c r="T222" s="157"/>
      <c r="U222" s="157"/>
      <c r="V222" s="157"/>
      <c r="W222" s="157"/>
      <c r="X222" s="157"/>
      <c r="Y222" s="157"/>
      <c r="Z222" s="147"/>
      <c r="AA222" s="147"/>
      <c r="AB222" s="147"/>
      <c r="AC222" s="147"/>
      <c r="AD222" s="147"/>
      <c r="AE222" s="147"/>
      <c r="AF222" s="147"/>
      <c r="AG222" s="147" t="s">
        <v>270</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3" x14ac:dyDescent="0.2">
      <c r="A223" s="154"/>
      <c r="B223" s="155"/>
      <c r="C223" s="190" t="s">
        <v>500</v>
      </c>
      <c r="D223" s="179"/>
      <c r="E223" s="180">
        <v>13.608000000000001</v>
      </c>
      <c r="F223" s="157"/>
      <c r="G223" s="157"/>
      <c r="H223" s="157"/>
      <c r="I223" s="157"/>
      <c r="J223" s="157"/>
      <c r="K223" s="157"/>
      <c r="L223" s="157"/>
      <c r="M223" s="157"/>
      <c r="N223" s="156"/>
      <c r="O223" s="156"/>
      <c r="P223" s="156"/>
      <c r="Q223" s="156"/>
      <c r="R223" s="157"/>
      <c r="S223" s="157"/>
      <c r="T223" s="157"/>
      <c r="U223" s="157"/>
      <c r="V223" s="157"/>
      <c r="W223" s="157"/>
      <c r="X223" s="157"/>
      <c r="Y223" s="157"/>
      <c r="Z223" s="147"/>
      <c r="AA223" s="147"/>
      <c r="AB223" s="147"/>
      <c r="AC223" s="147"/>
      <c r="AD223" s="147"/>
      <c r="AE223" s="147"/>
      <c r="AF223" s="147"/>
      <c r="AG223" s="147" t="s">
        <v>270</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3" x14ac:dyDescent="0.2">
      <c r="A224" s="154"/>
      <c r="B224" s="155"/>
      <c r="C224" s="190" t="s">
        <v>501</v>
      </c>
      <c r="D224" s="179"/>
      <c r="E224" s="180">
        <v>6.8040000000000003</v>
      </c>
      <c r="F224" s="157"/>
      <c r="G224" s="157"/>
      <c r="H224" s="157"/>
      <c r="I224" s="157"/>
      <c r="J224" s="157"/>
      <c r="K224" s="157"/>
      <c r="L224" s="157"/>
      <c r="M224" s="157"/>
      <c r="N224" s="156"/>
      <c r="O224" s="156"/>
      <c r="P224" s="156"/>
      <c r="Q224" s="156"/>
      <c r="R224" s="157"/>
      <c r="S224" s="157"/>
      <c r="T224" s="157"/>
      <c r="U224" s="157"/>
      <c r="V224" s="157"/>
      <c r="W224" s="157"/>
      <c r="X224" s="157"/>
      <c r="Y224" s="157"/>
      <c r="Z224" s="147"/>
      <c r="AA224" s="147"/>
      <c r="AB224" s="147"/>
      <c r="AC224" s="147"/>
      <c r="AD224" s="147"/>
      <c r="AE224" s="147"/>
      <c r="AF224" s="147"/>
      <c r="AG224" s="147" t="s">
        <v>270</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3" x14ac:dyDescent="0.2">
      <c r="A225" s="154"/>
      <c r="B225" s="155"/>
      <c r="C225" s="190" t="s">
        <v>502</v>
      </c>
      <c r="D225" s="179"/>
      <c r="E225" s="180">
        <v>4.5359999999999996</v>
      </c>
      <c r="F225" s="157"/>
      <c r="G225" s="157"/>
      <c r="H225" s="157"/>
      <c r="I225" s="157"/>
      <c r="J225" s="157"/>
      <c r="K225" s="157"/>
      <c r="L225" s="157"/>
      <c r="M225" s="157"/>
      <c r="N225" s="156"/>
      <c r="O225" s="156"/>
      <c r="P225" s="156"/>
      <c r="Q225" s="156"/>
      <c r="R225" s="157"/>
      <c r="S225" s="157"/>
      <c r="T225" s="157"/>
      <c r="U225" s="157"/>
      <c r="V225" s="157"/>
      <c r="W225" s="157"/>
      <c r="X225" s="157"/>
      <c r="Y225" s="157"/>
      <c r="Z225" s="147"/>
      <c r="AA225" s="147"/>
      <c r="AB225" s="147"/>
      <c r="AC225" s="147"/>
      <c r="AD225" s="147"/>
      <c r="AE225" s="147"/>
      <c r="AF225" s="147"/>
      <c r="AG225" s="147" t="s">
        <v>270</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3" x14ac:dyDescent="0.2">
      <c r="A226" s="154"/>
      <c r="B226" s="155"/>
      <c r="C226" s="190" t="s">
        <v>503</v>
      </c>
      <c r="D226" s="179"/>
      <c r="E226" s="180">
        <v>1.62</v>
      </c>
      <c r="F226" s="157"/>
      <c r="G226" s="157"/>
      <c r="H226" s="157"/>
      <c r="I226" s="157"/>
      <c r="J226" s="157"/>
      <c r="K226" s="157"/>
      <c r="L226" s="157"/>
      <c r="M226" s="157"/>
      <c r="N226" s="156"/>
      <c r="O226" s="156"/>
      <c r="P226" s="156"/>
      <c r="Q226" s="156"/>
      <c r="R226" s="157"/>
      <c r="S226" s="157"/>
      <c r="T226" s="157"/>
      <c r="U226" s="157"/>
      <c r="V226" s="157"/>
      <c r="W226" s="157"/>
      <c r="X226" s="157"/>
      <c r="Y226" s="157"/>
      <c r="Z226" s="147"/>
      <c r="AA226" s="147"/>
      <c r="AB226" s="147"/>
      <c r="AC226" s="147"/>
      <c r="AD226" s="147"/>
      <c r="AE226" s="147"/>
      <c r="AF226" s="147"/>
      <c r="AG226" s="147" t="s">
        <v>270</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3" x14ac:dyDescent="0.2">
      <c r="A227" s="154"/>
      <c r="B227" s="155"/>
      <c r="C227" s="190" t="s">
        <v>504</v>
      </c>
      <c r="D227" s="179"/>
      <c r="E227" s="180">
        <v>17.010000000000002</v>
      </c>
      <c r="F227" s="157"/>
      <c r="G227" s="157"/>
      <c r="H227" s="157"/>
      <c r="I227" s="157"/>
      <c r="J227" s="157"/>
      <c r="K227" s="157"/>
      <c r="L227" s="157"/>
      <c r="M227" s="157"/>
      <c r="N227" s="156"/>
      <c r="O227" s="156"/>
      <c r="P227" s="156"/>
      <c r="Q227" s="156"/>
      <c r="R227" s="157"/>
      <c r="S227" s="157"/>
      <c r="T227" s="157"/>
      <c r="U227" s="157"/>
      <c r="V227" s="157"/>
      <c r="W227" s="157"/>
      <c r="X227" s="157"/>
      <c r="Y227" s="157"/>
      <c r="Z227" s="147"/>
      <c r="AA227" s="147"/>
      <c r="AB227" s="147"/>
      <c r="AC227" s="147"/>
      <c r="AD227" s="147"/>
      <c r="AE227" s="147"/>
      <c r="AF227" s="147"/>
      <c r="AG227" s="147" t="s">
        <v>270</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
      <c r="A228" s="154"/>
      <c r="B228" s="155"/>
      <c r="C228" s="190" t="s">
        <v>505</v>
      </c>
      <c r="D228" s="179"/>
      <c r="E228" s="180">
        <v>14.013</v>
      </c>
      <c r="F228" s="157"/>
      <c r="G228" s="157"/>
      <c r="H228" s="157"/>
      <c r="I228" s="157"/>
      <c r="J228" s="157"/>
      <c r="K228" s="157"/>
      <c r="L228" s="157"/>
      <c r="M228" s="157"/>
      <c r="N228" s="156"/>
      <c r="O228" s="156"/>
      <c r="P228" s="156"/>
      <c r="Q228" s="156"/>
      <c r="R228" s="157"/>
      <c r="S228" s="157"/>
      <c r="T228" s="157"/>
      <c r="U228" s="157"/>
      <c r="V228" s="157"/>
      <c r="W228" s="157"/>
      <c r="X228" s="157"/>
      <c r="Y228" s="157"/>
      <c r="Z228" s="147"/>
      <c r="AA228" s="147"/>
      <c r="AB228" s="147"/>
      <c r="AC228" s="147"/>
      <c r="AD228" s="147"/>
      <c r="AE228" s="147"/>
      <c r="AF228" s="147"/>
      <c r="AG228" s="147" t="s">
        <v>270</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
      <c r="A229" s="154"/>
      <c r="B229" s="155"/>
      <c r="C229" s="190" t="s">
        <v>506</v>
      </c>
      <c r="D229" s="179"/>
      <c r="E229" s="180">
        <v>2.403</v>
      </c>
      <c r="F229" s="157"/>
      <c r="G229" s="157"/>
      <c r="H229" s="157"/>
      <c r="I229" s="157"/>
      <c r="J229" s="157"/>
      <c r="K229" s="157"/>
      <c r="L229" s="157"/>
      <c r="M229" s="157"/>
      <c r="N229" s="156"/>
      <c r="O229" s="156"/>
      <c r="P229" s="156"/>
      <c r="Q229" s="156"/>
      <c r="R229" s="157"/>
      <c r="S229" s="157"/>
      <c r="T229" s="157"/>
      <c r="U229" s="157"/>
      <c r="V229" s="157"/>
      <c r="W229" s="157"/>
      <c r="X229" s="157"/>
      <c r="Y229" s="157"/>
      <c r="Z229" s="147"/>
      <c r="AA229" s="147"/>
      <c r="AB229" s="147"/>
      <c r="AC229" s="147"/>
      <c r="AD229" s="147"/>
      <c r="AE229" s="147"/>
      <c r="AF229" s="147"/>
      <c r="AG229" s="147" t="s">
        <v>270</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3" x14ac:dyDescent="0.2">
      <c r="A230" s="154"/>
      <c r="B230" s="155"/>
      <c r="C230" s="190" t="s">
        <v>507</v>
      </c>
      <c r="D230" s="179"/>
      <c r="E230" s="180">
        <v>3.944</v>
      </c>
      <c r="F230" s="157"/>
      <c r="G230" s="157"/>
      <c r="H230" s="157"/>
      <c r="I230" s="157"/>
      <c r="J230" s="157"/>
      <c r="K230" s="157"/>
      <c r="L230" s="157"/>
      <c r="M230" s="157"/>
      <c r="N230" s="156"/>
      <c r="O230" s="156"/>
      <c r="P230" s="156"/>
      <c r="Q230" s="156"/>
      <c r="R230" s="157"/>
      <c r="S230" s="157"/>
      <c r="T230" s="157"/>
      <c r="U230" s="157"/>
      <c r="V230" s="157"/>
      <c r="W230" s="157"/>
      <c r="X230" s="157"/>
      <c r="Y230" s="157"/>
      <c r="Z230" s="147"/>
      <c r="AA230" s="147"/>
      <c r="AB230" s="147"/>
      <c r="AC230" s="147"/>
      <c r="AD230" s="147"/>
      <c r="AE230" s="147"/>
      <c r="AF230" s="147"/>
      <c r="AG230" s="147" t="s">
        <v>270</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3" x14ac:dyDescent="0.2">
      <c r="A231" s="154"/>
      <c r="B231" s="155"/>
      <c r="C231" s="190" t="s">
        <v>508</v>
      </c>
      <c r="D231" s="179"/>
      <c r="E231" s="180">
        <v>25.806000000000001</v>
      </c>
      <c r="F231" s="157"/>
      <c r="G231" s="157"/>
      <c r="H231" s="157"/>
      <c r="I231" s="157"/>
      <c r="J231" s="157"/>
      <c r="K231" s="157"/>
      <c r="L231" s="157"/>
      <c r="M231" s="157"/>
      <c r="N231" s="156"/>
      <c r="O231" s="156"/>
      <c r="P231" s="156"/>
      <c r="Q231" s="156"/>
      <c r="R231" s="157"/>
      <c r="S231" s="157"/>
      <c r="T231" s="157"/>
      <c r="U231" s="157"/>
      <c r="V231" s="157"/>
      <c r="W231" s="157"/>
      <c r="X231" s="157"/>
      <c r="Y231" s="157"/>
      <c r="Z231" s="147"/>
      <c r="AA231" s="147"/>
      <c r="AB231" s="147"/>
      <c r="AC231" s="147"/>
      <c r="AD231" s="147"/>
      <c r="AE231" s="147"/>
      <c r="AF231" s="147"/>
      <c r="AG231" s="147" t="s">
        <v>270</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3" x14ac:dyDescent="0.2">
      <c r="A232" s="154"/>
      <c r="B232" s="155"/>
      <c r="C232" s="190" t="s">
        <v>509</v>
      </c>
      <c r="D232" s="179"/>
      <c r="E232" s="180">
        <v>11.07</v>
      </c>
      <c r="F232" s="157"/>
      <c r="G232" s="157"/>
      <c r="H232" s="157"/>
      <c r="I232" s="157"/>
      <c r="J232" s="157"/>
      <c r="K232" s="157"/>
      <c r="L232" s="157"/>
      <c r="M232" s="157"/>
      <c r="N232" s="156"/>
      <c r="O232" s="156"/>
      <c r="P232" s="156"/>
      <c r="Q232" s="156"/>
      <c r="R232" s="157"/>
      <c r="S232" s="157"/>
      <c r="T232" s="157"/>
      <c r="U232" s="157"/>
      <c r="V232" s="157"/>
      <c r="W232" s="157"/>
      <c r="X232" s="157"/>
      <c r="Y232" s="157"/>
      <c r="Z232" s="147"/>
      <c r="AA232" s="147"/>
      <c r="AB232" s="147"/>
      <c r="AC232" s="147"/>
      <c r="AD232" s="147"/>
      <c r="AE232" s="147"/>
      <c r="AF232" s="147"/>
      <c r="AG232" s="147" t="s">
        <v>270</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3" x14ac:dyDescent="0.2">
      <c r="A233" s="154"/>
      <c r="B233" s="155"/>
      <c r="C233" s="190" t="s">
        <v>510</v>
      </c>
      <c r="D233" s="179"/>
      <c r="E233" s="180">
        <v>4.32</v>
      </c>
      <c r="F233" s="157"/>
      <c r="G233" s="157"/>
      <c r="H233" s="157"/>
      <c r="I233" s="157"/>
      <c r="J233" s="157"/>
      <c r="K233" s="157"/>
      <c r="L233" s="157"/>
      <c r="M233" s="157"/>
      <c r="N233" s="156"/>
      <c r="O233" s="156"/>
      <c r="P233" s="156"/>
      <c r="Q233" s="156"/>
      <c r="R233" s="157"/>
      <c r="S233" s="157"/>
      <c r="T233" s="157"/>
      <c r="U233" s="157"/>
      <c r="V233" s="157"/>
      <c r="W233" s="157"/>
      <c r="X233" s="157"/>
      <c r="Y233" s="157"/>
      <c r="Z233" s="147"/>
      <c r="AA233" s="147"/>
      <c r="AB233" s="147"/>
      <c r="AC233" s="147"/>
      <c r="AD233" s="147"/>
      <c r="AE233" s="147"/>
      <c r="AF233" s="147"/>
      <c r="AG233" s="147" t="s">
        <v>270</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3" x14ac:dyDescent="0.2">
      <c r="A234" s="154"/>
      <c r="B234" s="155"/>
      <c r="C234" s="190" t="s">
        <v>511</v>
      </c>
      <c r="D234" s="179"/>
      <c r="E234" s="180">
        <v>1.62</v>
      </c>
      <c r="F234" s="157"/>
      <c r="G234" s="157"/>
      <c r="H234" s="157"/>
      <c r="I234" s="157"/>
      <c r="J234" s="157"/>
      <c r="K234" s="157"/>
      <c r="L234" s="157"/>
      <c r="M234" s="157"/>
      <c r="N234" s="156"/>
      <c r="O234" s="156"/>
      <c r="P234" s="156"/>
      <c r="Q234" s="156"/>
      <c r="R234" s="157"/>
      <c r="S234" s="157"/>
      <c r="T234" s="157"/>
      <c r="U234" s="157"/>
      <c r="V234" s="157"/>
      <c r="W234" s="157"/>
      <c r="X234" s="157"/>
      <c r="Y234" s="157"/>
      <c r="Z234" s="147"/>
      <c r="AA234" s="147"/>
      <c r="AB234" s="147"/>
      <c r="AC234" s="147"/>
      <c r="AD234" s="147"/>
      <c r="AE234" s="147"/>
      <c r="AF234" s="147"/>
      <c r="AG234" s="147" t="s">
        <v>270</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3" x14ac:dyDescent="0.2">
      <c r="A235" s="154"/>
      <c r="B235" s="155"/>
      <c r="C235" s="190" t="s">
        <v>499</v>
      </c>
      <c r="D235" s="179"/>
      <c r="E235" s="180">
        <v>5.9939999999999998</v>
      </c>
      <c r="F235" s="157"/>
      <c r="G235" s="157"/>
      <c r="H235" s="157"/>
      <c r="I235" s="157"/>
      <c r="J235" s="157"/>
      <c r="K235" s="157"/>
      <c r="L235" s="157"/>
      <c r="M235" s="157"/>
      <c r="N235" s="156"/>
      <c r="O235" s="156"/>
      <c r="P235" s="156"/>
      <c r="Q235" s="156"/>
      <c r="R235" s="157"/>
      <c r="S235" s="157"/>
      <c r="T235" s="157"/>
      <c r="U235" s="157"/>
      <c r="V235" s="157"/>
      <c r="W235" s="157"/>
      <c r="X235" s="157"/>
      <c r="Y235" s="157"/>
      <c r="Z235" s="147"/>
      <c r="AA235" s="147"/>
      <c r="AB235" s="147"/>
      <c r="AC235" s="147"/>
      <c r="AD235" s="147"/>
      <c r="AE235" s="147"/>
      <c r="AF235" s="147"/>
      <c r="AG235" s="147" t="s">
        <v>270</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3" x14ac:dyDescent="0.2">
      <c r="A236" s="154"/>
      <c r="B236" s="155"/>
      <c r="C236" s="190" t="s">
        <v>512</v>
      </c>
      <c r="D236" s="179"/>
      <c r="E236" s="180">
        <v>5.8319999999999999</v>
      </c>
      <c r="F236" s="157"/>
      <c r="G236" s="157"/>
      <c r="H236" s="157"/>
      <c r="I236" s="157"/>
      <c r="J236" s="157"/>
      <c r="K236" s="157"/>
      <c r="L236" s="157"/>
      <c r="M236" s="157"/>
      <c r="N236" s="156"/>
      <c r="O236" s="156"/>
      <c r="P236" s="156"/>
      <c r="Q236" s="156"/>
      <c r="R236" s="157"/>
      <c r="S236" s="157"/>
      <c r="T236" s="157"/>
      <c r="U236" s="157"/>
      <c r="V236" s="157"/>
      <c r="W236" s="157"/>
      <c r="X236" s="157"/>
      <c r="Y236" s="157"/>
      <c r="Z236" s="147"/>
      <c r="AA236" s="147"/>
      <c r="AB236" s="147"/>
      <c r="AC236" s="147"/>
      <c r="AD236" s="147"/>
      <c r="AE236" s="147"/>
      <c r="AF236" s="147"/>
      <c r="AG236" s="147" t="s">
        <v>270</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ht="33.75" outlineLevel="1" x14ac:dyDescent="0.2">
      <c r="A237" s="166">
        <v>35</v>
      </c>
      <c r="B237" s="167" t="s">
        <v>513</v>
      </c>
      <c r="C237" s="175" t="s">
        <v>514</v>
      </c>
      <c r="D237" s="168" t="s">
        <v>285</v>
      </c>
      <c r="E237" s="169">
        <v>91.64</v>
      </c>
      <c r="F237" s="170"/>
      <c r="G237" s="171">
        <f>ROUND(E237*F237,2)</f>
        <v>0</v>
      </c>
      <c r="H237" s="170"/>
      <c r="I237" s="171">
        <f>ROUND(E237*H237,2)</f>
        <v>0</v>
      </c>
      <c r="J237" s="170"/>
      <c r="K237" s="171">
        <f>ROUND(E237*J237,2)</f>
        <v>0</v>
      </c>
      <c r="L237" s="171">
        <v>21</v>
      </c>
      <c r="M237" s="171">
        <f>G237*(1+L237/100)</f>
        <v>0</v>
      </c>
      <c r="N237" s="169">
        <v>1.694E-2</v>
      </c>
      <c r="O237" s="169">
        <f>ROUND(E237*N237,2)</f>
        <v>1.55</v>
      </c>
      <c r="P237" s="169">
        <v>0</v>
      </c>
      <c r="Q237" s="169">
        <f>ROUND(E237*P237,2)</f>
        <v>0</v>
      </c>
      <c r="R237" s="171" t="s">
        <v>309</v>
      </c>
      <c r="S237" s="171" t="s">
        <v>222</v>
      </c>
      <c r="T237" s="172" t="s">
        <v>222</v>
      </c>
      <c r="U237" s="157">
        <v>1.5820000000000001</v>
      </c>
      <c r="V237" s="157">
        <f>ROUND(E237*U237,2)</f>
        <v>144.97</v>
      </c>
      <c r="W237" s="157"/>
      <c r="X237" s="157" t="s">
        <v>251</v>
      </c>
      <c r="Y237" s="157" t="s">
        <v>225</v>
      </c>
      <c r="Z237" s="147"/>
      <c r="AA237" s="147"/>
      <c r="AB237" s="147"/>
      <c r="AC237" s="147"/>
      <c r="AD237" s="147"/>
      <c r="AE237" s="147"/>
      <c r="AF237" s="147"/>
      <c r="AG237" s="147" t="s">
        <v>252</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ht="22.5" outlineLevel="2" x14ac:dyDescent="0.2">
      <c r="A238" s="154"/>
      <c r="B238" s="155"/>
      <c r="C238" s="260" t="s">
        <v>515</v>
      </c>
      <c r="D238" s="261"/>
      <c r="E238" s="261"/>
      <c r="F238" s="261"/>
      <c r="G238" s="261"/>
      <c r="H238" s="157"/>
      <c r="I238" s="157"/>
      <c r="J238" s="157"/>
      <c r="K238" s="157"/>
      <c r="L238" s="157"/>
      <c r="M238" s="157"/>
      <c r="N238" s="156"/>
      <c r="O238" s="156"/>
      <c r="P238" s="156"/>
      <c r="Q238" s="156"/>
      <c r="R238" s="157"/>
      <c r="S238" s="157"/>
      <c r="T238" s="157"/>
      <c r="U238" s="157"/>
      <c r="V238" s="157"/>
      <c r="W238" s="157"/>
      <c r="X238" s="157"/>
      <c r="Y238" s="157"/>
      <c r="Z238" s="147"/>
      <c r="AA238" s="147"/>
      <c r="AB238" s="147"/>
      <c r="AC238" s="147"/>
      <c r="AD238" s="147"/>
      <c r="AE238" s="147"/>
      <c r="AF238" s="147"/>
      <c r="AG238" s="147" t="s">
        <v>268</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73" t="str">
        <f>C238</f>
        <v>nanesení lepicího tmelu na izolační desky, nalepení desek, natažení stěrky, vtlačení výztužné tkaniny a přehlazení stěrky. Včetně parapetních lišt.</v>
      </c>
      <c r="BB238" s="147"/>
      <c r="BC238" s="147"/>
      <c r="BD238" s="147"/>
      <c r="BE238" s="147"/>
      <c r="BF238" s="147"/>
      <c r="BG238" s="147"/>
      <c r="BH238" s="147"/>
    </row>
    <row r="239" spans="1:60" outlineLevel="2" x14ac:dyDescent="0.2">
      <c r="A239" s="154"/>
      <c r="B239" s="155"/>
      <c r="C239" s="251" t="s">
        <v>516</v>
      </c>
      <c r="D239" s="252"/>
      <c r="E239" s="252"/>
      <c r="F239" s="252"/>
      <c r="G239" s="252"/>
      <c r="H239" s="157"/>
      <c r="I239" s="157"/>
      <c r="J239" s="157"/>
      <c r="K239" s="157"/>
      <c r="L239" s="157"/>
      <c r="M239" s="157"/>
      <c r="N239" s="156"/>
      <c r="O239" s="156"/>
      <c r="P239" s="156"/>
      <c r="Q239" s="156"/>
      <c r="R239" s="157"/>
      <c r="S239" s="157"/>
      <c r="T239" s="157"/>
      <c r="U239" s="157"/>
      <c r="V239" s="157"/>
      <c r="W239" s="157"/>
      <c r="X239" s="157"/>
      <c r="Y239" s="157"/>
      <c r="Z239" s="147"/>
      <c r="AA239" s="147"/>
      <c r="AB239" s="147"/>
      <c r="AC239" s="147"/>
      <c r="AD239" s="147"/>
      <c r="AE239" s="147"/>
      <c r="AF239" s="147"/>
      <c r="AG239" s="147" t="s">
        <v>228</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2" x14ac:dyDescent="0.2">
      <c r="A240" s="154"/>
      <c r="B240" s="155"/>
      <c r="C240" s="190" t="s">
        <v>517</v>
      </c>
      <c r="D240" s="179"/>
      <c r="E240" s="180">
        <v>3.8879999999999999</v>
      </c>
      <c r="F240" s="157"/>
      <c r="G240" s="157"/>
      <c r="H240" s="157"/>
      <c r="I240" s="157"/>
      <c r="J240" s="157"/>
      <c r="K240" s="157"/>
      <c r="L240" s="157"/>
      <c r="M240" s="157"/>
      <c r="N240" s="156"/>
      <c r="O240" s="156"/>
      <c r="P240" s="156"/>
      <c r="Q240" s="156"/>
      <c r="R240" s="157"/>
      <c r="S240" s="157"/>
      <c r="T240" s="157"/>
      <c r="U240" s="157"/>
      <c r="V240" s="157"/>
      <c r="W240" s="157"/>
      <c r="X240" s="157"/>
      <c r="Y240" s="157"/>
      <c r="Z240" s="147"/>
      <c r="AA240" s="147"/>
      <c r="AB240" s="147"/>
      <c r="AC240" s="147"/>
      <c r="AD240" s="147"/>
      <c r="AE240" s="147"/>
      <c r="AF240" s="147"/>
      <c r="AG240" s="147" t="s">
        <v>270</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3" x14ac:dyDescent="0.2">
      <c r="A241" s="154"/>
      <c r="B241" s="155"/>
      <c r="C241" s="190" t="s">
        <v>518</v>
      </c>
      <c r="D241" s="179"/>
      <c r="E241" s="180">
        <v>1.6319999999999999</v>
      </c>
      <c r="F241" s="157"/>
      <c r="G241" s="157"/>
      <c r="H241" s="157"/>
      <c r="I241" s="157"/>
      <c r="J241" s="157"/>
      <c r="K241" s="157"/>
      <c r="L241" s="157"/>
      <c r="M241" s="157"/>
      <c r="N241" s="156"/>
      <c r="O241" s="156"/>
      <c r="P241" s="156"/>
      <c r="Q241" s="156"/>
      <c r="R241" s="157"/>
      <c r="S241" s="157"/>
      <c r="T241" s="157"/>
      <c r="U241" s="157"/>
      <c r="V241" s="157"/>
      <c r="W241" s="157"/>
      <c r="X241" s="157"/>
      <c r="Y241" s="157"/>
      <c r="Z241" s="147"/>
      <c r="AA241" s="147"/>
      <c r="AB241" s="147"/>
      <c r="AC241" s="147"/>
      <c r="AD241" s="147"/>
      <c r="AE241" s="147"/>
      <c r="AF241" s="147"/>
      <c r="AG241" s="147" t="s">
        <v>270</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3" x14ac:dyDescent="0.2">
      <c r="A242" s="154"/>
      <c r="B242" s="155"/>
      <c r="C242" s="190" t="s">
        <v>519</v>
      </c>
      <c r="D242" s="179"/>
      <c r="E242" s="180">
        <v>12.24</v>
      </c>
      <c r="F242" s="157"/>
      <c r="G242" s="157"/>
      <c r="H242" s="157"/>
      <c r="I242" s="157"/>
      <c r="J242" s="157"/>
      <c r="K242" s="157"/>
      <c r="L242" s="157"/>
      <c r="M242" s="157"/>
      <c r="N242" s="156"/>
      <c r="O242" s="156"/>
      <c r="P242" s="156"/>
      <c r="Q242" s="156"/>
      <c r="R242" s="157"/>
      <c r="S242" s="157"/>
      <c r="T242" s="157"/>
      <c r="U242" s="157"/>
      <c r="V242" s="157"/>
      <c r="W242" s="157"/>
      <c r="X242" s="157"/>
      <c r="Y242" s="157"/>
      <c r="Z242" s="147"/>
      <c r="AA242" s="147"/>
      <c r="AB242" s="147"/>
      <c r="AC242" s="147"/>
      <c r="AD242" s="147"/>
      <c r="AE242" s="147"/>
      <c r="AF242" s="147"/>
      <c r="AG242" s="147" t="s">
        <v>270</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3" x14ac:dyDescent="0.2">
      <c r="A243" s="154"/>
      <c r="B243" s="155"/>
      <c r="C243" s="190" t="s">
        <v>518</v>
      </c>
      <c r="D243" s="179"/>
      <c r="E243" s="180">
        <v>1.6319999999999999</v>
      </c>
      <c r="F243" s="157"/>
      <c r="G243" s="157"/>
      <c r="H243" s="157"/>
      <c r="I243" s="157"/>
      <c r="J243" s="157"/>
      <c r="K243" s="157"/>
      <c r="L243" s="157"/>
      <c r="M243" s="157"/>
      <c r="N243" s="156"/>
      <c r="O243" s="156"/>
      <c r="P243" s="156"/>
      <c r="Q243" s="156"/>
      <c r="R243" s="157"/>
      <c r="S243" s="157"/>
      <c r="T243" s="157"/>
      <c r="U243" s="157"/>
      <c r="V243" s="157"/>
      <c r="W243" s="157"/>
      <c r="X243" s="157"/>
      <c r="Y243" s="157"/>
      <c r="Z243" s="147"/>
      <c r="AA243" s="147"/>
      <c r="AB243" s="147"/>
      <c r="AC243" s="147"/>
      <c r="AD243" s="147"/>
      <c r="AE243" s="147"/>
      <c r="AF243" s="147"/>
      <c r="AG243" s="147" t="s">
        <v>270</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3" x14ac:dyDescent="0.2">
      <c r="A244" s="154"/>
      <c r="B244" s="155"/>
      <c r="C244" s="190" t="s">
        <v>520</v>
      </c>
      <c r="D244" s="179"/>
      <c r="E244" s="180">
        <v>2.16</v>
      </c>
      <c r="F244" s="157"/>
      <c r="G244" s="157"/>
      <c r="H244" s="157"/>
      <c r="I244" s="157"/>
      <c r="J244" s="157"/>
      <c r="K244" s="157"/>
      <c r="L244" s="157"/>
      <c r="M244" s="157"/>
      <c r="N244" s="156"/>
      <c r="O244" s="156"/>
      <c r="P244" s="156"/>
      <c r="Q244" s="156"/>
      <c r="R244" s="157"/>
      <c r="S244" s="157"/>
      <c r="T244" s="157"/>
      <c r="U244" s="157"/>
      <c r="V244" s="157"/>
      <c r="W244" s="157"/>
      <c r="X244" s="157"/>
      <c r="Y244" s="157"/>
      <c r="Z244" s="147"/>
      <c r="AA244" s="147"/>
      <c r="AB244" s="147"/>
      <c r="AC244" s="147"/>
      <c r="AD244" s="147"/>
      <c r="AE244" s="147"/>
      <c r="AF244" s="147"/>
      <c r="AG244" s="147" t="s">
        <v>270</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3" x14ac:dyDescent="0.2">
      <c r="A245" s="154"/>
      <c r="B245" s="155"/>
      <c r="C245" s="190" t="s">
        <v>521</v>
      </c>
      <c r="D245" s="179"/>
      <c r="E245" s="180">
        <v>1.296</v>
      </c>
      <c r="F245" s="157"/>
      <c r="G245" s="157"/>
      <c r="H245" s="157"/>
      <c r="I245" s="157"/>
      <c r="J245" s="157"/>
      <c r="K245" s="157"/>
      <c r="L245" s="157"/>
      <c r="M245" s="157"/>
      <c r="N245" s="156"/>
      <c r="O245" s="156"/>
      <c r="P245" s="156"/>
      <c r="Q245" s="156"/>
      <c r="R245" s="157"/>
      <c r="S245" s="157"/>
      <c r="T245" s="157"/>
      <c r="U245" s="157"/>
      <c r="V245" s="157"/>
      <c r="W245" s="157"/>
      <c r="X245" s="157"/>
      <c r="Y245" s="157"/>
      <c r="Z245" s="147"/>
      <c r="AA245" s="147"/>
      <c r="AB245" s="147"/>
      <c r="AC245" s="147"/>
      <c r="AD245" s="147"/>
      <c r="AE245" s="147"/>
      <c r="AF245" s="147"/>
      <c r="AG245" s="147" t="s">
        <v>270</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3" x14ac:dyDescent="0.2">
      <c r="A246" s="154"/>
      <c r="B246" s="155"/>
      <c r="C246" s="190" t="s">
        <v>522</v>
      </c>
      <c r="D246" s="179"/>
      <c r="E246" s="180">
        <v>18.63</v>
      </c>
      <c r="F246" s="157"/>
      <c r="G246" s="157"/>
      <c r="H246" s="157"/>
      <c r="I246" s="157"/>
      <c r="J246" s="157"/>
      <c r="K246" s="157"/>
      <c r="L246" s="157"/>
      <c r="M246" s="157"/>
      <c r="N246" s="156"/>
      <c r="O246" s="156"/>
      <c r="P246" s="156"/>
      <c r="Q246" s="156"/>
      <c r="R246" s="157"/>
      <c r="S246" s="157"/>
      <c r="T246" s="157"/>
      <c r="U246" s="157"/>
      <c r="V246" s="157"/>
      <c r="W246" s="157"/>
      <c r="X246" s="157"/>
      <c r="Y246" s="157"/>
      <c r="Z246" s="147"/>
      <c r="AA246" s="147"/>
      <c r="AB246" s="147"/>
      <c r="AC246" s="147"/>
      <c r="AD246" s="147"/>
      <c r="AE246" s="147"/>
      <c r="AF246" s="147"/>
      <c r="AG246" s="147" t="s">
        <v>270</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3" x14ac:dyDescent="0.2">
      <c r="A247" s="154"/>
      <c r="B247" s="155"/>
      <c r="C247" s="190" t="s">
        <v>523</v>
      </c>
      <c r="D247" s="179"/>
      <c r="E247" s="180"/>
      <c r="F247" s="157"/>
      <c r="G247" s="157"/>
      <c r="H247" s="157"/>
      <c r="I247" s="157"/>
      <c r="J247" s="157"/>
      <c r="K247" s="157"/>
      <c r="L247" s="157"/>
      <c r="M247" s="157"/>
      <c r="N247" s="156"/>
      <c r="O247" s="156"/>
      <c r="P247" s="156"/>
      <c r="Q247" s="156"/>
      <c r="R247" s="157"/>
      <c r="S247" s="157"/>
      <c r="T247" s="157"/>
      <c r="U247" s="157"/>
      <c r="V247" s="157"/>
      <c r="W247" s="157"/>
      <c r="X247" s="157"/>
      <c r="Y247" s="157"/>
      <c r="Z247" s="147"/>
      <c r="AA247" s="147"/>
      <c r="AB247" s="147"/>
      <c r="AC247" s="147"/>
      <c r="AD247" s="147"/>
      <c r="AE247" s="147"/>
      <c r="AF247" s="147"/>
      <c r="AG247" s="147" t="s">
        <v>270</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3" x14ac:dyDescent="0.2">
      <c r="A248" s="154"/>
      <c r="B248" s="155"/>
      <c r="C248" s="190" t="s">
        <v>524</v>
      </c>
      <c r="D248" s="179"/>
      <c r="E248" s="180">
        <v>0.64800000000000002</v>
      </c>
      <c r="F248" s="157"/>
      <c r="G248" s="157"/>
      <c r="H248" s="157"/>
      <c r="I248" s="157"/>
      <c r="J248" s="157"/>
      <c r="K248" s="157"/>
      <c r="L248" s="157"/>
      <c r="M248" s="157"/>
      <c r="N248" s="156"/>
      <c r="O248" s="156"/>
      <c r="P248" s="156"/>
      <c r="Q248" s="156"/>
      <c r="R248" s="157"/>
      <c r="S248" s="157"/>
      <c r="T248" s="157"/>
      <c r="U248" s="157"/>
      <c r="V248" s="157"/>
      <c r="W248" s="157"/>
      <c r="X248" s="157"/>
      <c r="Y248" s="157"/>
      <c r="Z248" s="147"/>
      <c r="AA248" s="147"/>
      <c r="AB248" s="147"/>
      <c r="AC248" s="147"/>
      <c r="AD248" s="147"/>
      <c r="AE248" s="147"/>
      <c r="AF248" s="147"/>
      <c r="AG248" s="147" t="s">
        <v>270</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3" x14ac:dyDescent="0.2">
      <c r="A249" s="154"/>
      <c r="B249" s="155"/>
      <c r="C249" s="190" t="s">
        <v>525</v>
      </c>
      <c r="D249" s="179"/>
      <c r="E249" s="180">
        <v>0.97199999999999998</v>
      </c>
      <c r="F249" s="157"/>
      <c r="G249" s="157"/>
      <c r="H249" s="157"/>
      <c r="I249" s="157"/>
      <c r="J249" s="157"/>
      <c r="K249" s="157"/>
      <c r="L249" s="157"/>
      <c r="M249" s="157"/>
      <c r="N249" s="156"/>
      <c r="O249" s="156"/>
      <c r="P249" s="156"/>
      <c r="Q249" s="156"/>
      <c r="R249" s="157"/>
      <c r="S249" s="157"/>
      <c r="T249" s="157"/>
      <c r="U249" s="157"/>
      <c r="V249" s="157"/>
      <c r="W249" s="157"/>
      <c r="X249" s="157"/>
      <c r="Y249" s="157"/>
      <c r="Z249" s="147"/>
      <c r="AA249" s="147"/>
      <c r="AB249" s="147"/>
      <c r="AC249" s="147"/>
      <c r="AD249" s="147"/>
      <c r="AE249" s="147"/>
      <c r="AF249" s="147"/>
      <c r="AG249" s="147" t="s">
        <v>270</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3" x14ac:dyDescent="0.2">
      <c r="A250" s="154"/>
      <c r="B250" s="155"/>
      <c r="C250" s="190" t="s">
        <v>526</v>
      </c>
      <c r="D250" s="179"/>
      <c r="E250" s="180">
        <v>2.5920000000000001</v>
      </c>
      <c r="F250" s="157"/>
      <c r="G250" s="157"/>
      <c r="H250" s="157"/>
      <c r="I250" s="157"/>
      <c r="J250" s="157"/>
      <c r="K250" s="157"/>
      <c r="L250" s="157"/>
      <c r="M250" s="157"/>
      <c r="N250" s="156"/>
      <c r="O250" s="156"/>
      <c r="P250" s="156"/>
      <c r="Q250" s="156"/>
      <c r="R250" s="157"/>
      <c r="S250" s="157"/>
      <c r="T250" s="157"/>
      <c r="U250" s="157"/>
      <c r="V250" s="157"/>
      <c r="W250" s="157"/>
      <c r="X250" s="157"/>
      <c r="Y250" s="157"/>
      <c r="Z250" s="147"/>
      <c r="AA250" s="147"/>
      <c r="AB250" s="147"/>
      <c r="AC250" s="147"/>
      <c r="AD250" s="147"/>
      <c r="AE250" s="147"/>
      <c r="AF250" s="147"/>
      <c r="AG250" s="147" t="s">
        <v>270</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3" x14ac:dyDescent="0.2">
      <c r="A251" s="154"/>
      <c r="B251" s="155"/>
      <c r="C251" s="190" t="s">
        <v>527</v>
      </c>
      <c r="D251" s="179"/>
      <c r="E251" s="180">
        <v>3.8879999999999999</v>
      </c>
      <c r="F251" s="157"/>
      <c r="G251" s="157"/>
      <c r="H251" s="157"/>
      <c r="I251" s="157"/>
      <c r="J251" s="157"/>
      <c r="K251" s="157"/>
      <c r="L251" s="157"/>
      <c r="M251" s="157"/>
      <c r="N251" s="156"/>
      <c r="O251" s="156"/>
      <c r="P251" s="156"/>
      <c r="Q251" s="156"/>
      <c r="R251" s="157"/>
      <c r="S251" s="157"/>
      <c r="T251" s="157"/>
      <c r="U251" s="157"/>
      <c r="V251" s="157"/>
      <c r="W251" s="157"/>
      <c r="X251" s="157"/>
      <c r="Y251" s="157"/>
      <c r="Z251" s="147"/>
      <c r="AA251" s="147"/>
      <c r="AB251" s="147"/>
      <c r="AC251" s="147"/>
      <c r="AD251" s="147"/>
      <c r="AE251" s="147"/>
      <c r="AF251" s="147"/>
      <c r="AG251" s="147" t="s">
        <v>270</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3" x14ac:dyDescent="0.2">
      <c r="A252" s="154"/>
      <c r="B252" s="155"/>
      <c r="C252" s="190" t="s">
        <v>528</v>
      </c>
      <c r="D252" s="179"/>
      <c r="E252" s="180">
        <v>3.8879999999999999</v>
      </c>
      <c r="F252" s="157"/>
      <c r="G252" s="157"/>
      <c r="H252" s="157"/>
      <c r="I252" s="157"/>
      <c r="J252" s="157"/>
      <c r="K252" s="157"/>
      <c r="L252" s="157"/>
      <c r="M252" s="157"/>
      <c r="N252" s="156"/>
      <c r="O252" s="156"/>
      <c r="P252" s="156"/>
      <c r="Q252" s="156"/>
      <c r="R252" s="157"/>
      <c r="S252" s="157"/>
      <c r="T252" s="157"/>
      <c r="U252" s="157"/>
      <c r="V252" s="157"/>
      <c r="W252" s="157"/>
      <c r="X252" s="157"/>
      <c r="Y252" s="157"/>
      <c r="Z252" s="147"/>
      <c r="AA252" s="147"/>
      <c r="AB252" s="147"/>
      <c r="AC252" s="147"/>
      <c r="AD252" s="147"/>
      <c r="AE252" s="147"/>
      <c r="AF252" s="147"/>
      <c r="AG252" s="147" t="s">
        <v>270</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3" x14ac:dyDescent="0.2">
      <c r="A253" s="154"/>
      <c r="B253" s="155"/>
      <c r="C253" s="190" t="s">
        <v>529</v>
      </c>
      <c r="D253" s="179"/>
      <c r="E253" s="180">
        <v>1.1339999999999999</v>
      </c>
      <c r="F253" s="157"/>
      <c r="G253" s="157"/>
      <c r="H253" s="157"/>
      <c r="I253" s="157"/>
      <c r="J253" s="157"/>
      <c r="K253" s="157"/>
      <c r="L253" s="157"/>
      <c r="M253" s="157"/>
      <c r="N253" s="156"/>
      <c r="O253" s="156"/>
      <c r="P253" s="156"/>
      <c r="Q253" s="156"/>
      <c r="R253" s="157"/>
      <c r="S253" s="157"/>
      <c r="T253" s="157"/>
      <c r="U253" s="157"/>
      <c r="V253" s="157"/>
      <c r="W253" s="157"/>
      <c r="X253" s="157"/>
      <c r="Y253" s="157"/>
      <c r="Z253" s="147"/>
      <c r="AA253" s="147"/>
      <c r="AB253" s="147"/>
      <c r="AC253" s="147"/>
      <c r="AD253" s="147"/>
      <c r="AE253" s="147"/>
      <c r="AF253" s="147"/>
      <c r="AG253" s="147" t="s">
        <v>270</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3" x14ac:dyDescent="0.2">
      <c r="A254" s="154"/>
      <c r="B254" s="155"/>
      <c r="C254" s="190" t="s">
        <v>530</v>
      </c>
      <c r="D254" s="179"/>
      <c r="E254" s="180">
        <v>0.64800000000000002</v>
      </c>
      <c r="F254" s="157"/>
      <c r="G254" s="157"/>
      <c r="H254" s="157"/>
      <c r="I254" s="157"/>
      <c r="J254" s="157"/>
      <c r="K254" s="157"/>
      <c r="L254" s="157"/>
      <c r="M254" s="157"/>
      <c r="N254" s="156"/>
      <c r="O254" s="156"/>
      <c r="P254" s="156"/>
      <c r="Q254" s="156"/>
      <c r="R254" s="157"/>
      <c r="S254" s="157"/>
      <c r="T254" s="157"/>
      <c r="U254" s="157"/>
      <c r="V254" s="157"/>
      <c r="W254" s="157"/>
      <c r="X254" s="157"/>
      <c r="Y254" s="157"/>
      <c r="Z254" s="147"/>
      <c r="AA254" s="147"/>
      <c r="AB254" s="147"/>
      <c r="AC254" s="147"/>
      <c r="AD254" s="147"/>
      <c r="AE254" s="147"/>
      <c r="AF254" s="147"/>
      <c r="AG254" s="147" t="s">
        <v>270</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3" x14ac:dyDescent="0.2">
      <c r="A255" s="154"/>
      <c r="B255" s="155"/>
      <c r="C255" s="190" t="s">
        <v>531</v>
      </c>
      <c r="D255" s="179"/>
      <c r="E255" s="180">
        <v>3.4020000000000001</v>
      </c>
      <c r="F255" s="157"/>
      <c r="G255" s="157"/>
      <c r="H255" s="157"/>
      <c r="I255" s="157"/>
      <c r="J255" s="157"/>
      <c r="K255" s="157"/>
      <c r="L255" s="157"/>
      <c r="M255" s="157"/>
      <c r="N255" s="156"/>
      <c r="O255" s="156"/>
      <c r="P255" s="156"/>
      <c r="Q255" s="156"/>
      <c r="R255" s="157"/>
      <c r="S255" s="157"/>
      <c r="T255" s="157"/>
      <c r="U255" s="157"/>
      <c r="V255" s="157"/>
      <c r="W255" s="157"/>
      <c r="X255" s="157"/>
      <c r="Y255" s="157"/>
      <c r="Z255" s="147"/>
      <c r="AA255" s="147"/>
      <c r="AB255" s="147"/>
      <c r="AC255" s="147"/>
      <c r="AD255" s="147"/>
      <c r="AE255" s="147"/>
      <c r="AF255" s="147"/>
      <c r="AG255" s="147" t="s">
        <v>270</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3" x14ac:dyDescent="0.2">
      <c r="A256" s="154"/>
      <c r="B256" s="155"/>
      <c r="C256" s="190" t="s">
        <v>532</v>
      </c>
      <c r="D256" s="179"/>
      <c r="E256" s="180">
        <v>4.2930000000000001</v>
      </c>
      <c r="F256" s="157"/>
      <c r="G256" s="157"/>
      <c r="H256" s="157"/>
      <c r="I256" s="157"/>
      <c r="J256" s="157"/>
      <c r="K256" s="157"/>
      <c r="L256" s="157"/>
      <c r="M256" s="157"/>
      <c r="N256" s="156"/>
      <c r="O256" s="156"/>
      <c r="P256" s="156"/>
      <c r="Q256" s="156"/>
      <c r="R256" s="157"/>
      <c r="S256" s="157"/>
      <c r="T256" s="157"/>
      <c r="U256" s="157"/>
      <c r="V256" s="157"/>
      <c r="W256" s="157"/>
      <c r="X256" s="157"/>
      <c r="Y256" s="157"/>
      <c r="Z256" s="147"/>
      <c r="AA256" s="147"/>
      <c r="AB256" s="147"/>
      <c r="AC256" s="147"/>
      <c r="AD256" s="147"/>
      <c r="AE256" s="147"/>
      <c r="AF256" s="147"/>
      <c r="AG256" s="147" t="s">
        <v>270</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3" x14ac:dyDescent="0.2">
      <c r="A257" s="154"/>
      <c r="B257" s="155"/>
      <c r="C257" s="190" t="s">
        <v>533</v>
      </c>
      <c r="D257" s="179"/>
      <c r="E257" s="180">
        <v>1.431</v>
      </c>
      <c r="F257" s="157"/>
      <c r="G257" s="157"/>
      <c r="H257" s="157"/>
      <c r="I257" s="157"/>
      <c r="J257" s="157"/>
      <c r="K257" s="157"/>
      <c r="L257" s="157"/>
      <c r="M257" s="157"/>
      <c r="N257" s="156"/>
      <c r="O257" s="156"/>
      <c r="P257" s="156"/>
      <c r="Q257" s="156"/>
      <c r="R257" s="157"/>
      <c r="S257" s="157"/>
      <c r="T257" s="157"/>
      <c r="U257" s="157"/>
      <c r="V257" s="157"/>
      <c r="W257" s="157"/>
      <c r="X257" s="157"/>
      <c r="Y257" s="157"/>
      <c r="Z257" s="147"/>
      <c r="AA257" s="147"/>
      <c r="AB257" s="147"/>
      <c r="AC257" s="147"/>
      <c r="AD257" s="147"/>
      <c r="AE257" s="147"/>
      <c r="AF257" s="147"/>
      <c r="AG257" s="147" t="s">
        <v>270</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3" x14ac:dyDescent="0.2">
      <c r="A258" s="154"/>
      <c r="B258" s="155"/>
      <c r="C258" s="190" t="s">
        <v>534</v>
      </c>
      <c r="D258" s="179"/>
      <c r="E258" s="180">
        <v>1.0880000000000001</v>
      </c>
      <c r="F258" s="157"/>
      <c r="G258" s="157"/>
      <c r="H258" s="157"/>
      <c r="I258" s="157"/>
      <c r="J258" s="157"/>
      <c r="K258" s="157"/>
      <c r="L258" s="157"/>
      <c r="M258" s="157"/>
      <c r="N258" s="156"/>
      <c r="O258" s="156"/>
      <c r="P258" s="156"/>
      <c r="Q258" s="156"/>
      <c r="R258" s="157"/>
      <c r="S258" s="157"/>
      <c r="T258" s="157"/>
      <c r="U258" s="157"/>
      <c r="V258" s="157"/>
      <c r="W258" s="157"/>
      <c r="X258" s="157"/>
      <c r="Y258" s="157"/>
      <c r="Z258" s="147"/>
      <c r="AA258" s="147"/>
      <c r="AB258" s="147"/>
      <c r="AC258" s="147"/>
      <c r="AD258" s="147"/>
      <c r="AE258" s="147"/>
      <c r="AF258" s="147"/>
      <c r="AG258" s="147" t="s">
        <v>270</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3" x14ac:dyDescent="0.2">
      <c r="A259" s="154"/>
      <c r="B259" s="155"/>
      <c r="C259" s="190" t="s">
        <v>535</v>
      </c>
      <c r="D259" s="179"/>
      <c r="E259" s="180">
        <v>9.3840000000000003</v>
      </c>
      <c r="F259" s="157"/>
      <c r="G259" s="157"/>
      <c r="H259" s="157"/>
      <c r="I259" s="157"/>
      <c r="J259" s="157"/>
      <c r="K259" s="157"/>
      <c r="L259" s="157"/>
      <c r="M259" s="157"/>
      <c r="N259" s="156"/>
      <c r="O259" s="156"/>
      <c r="P259" s="156"/>
      <c r="Q259" s="156"/>
      <c r="R259" s="157"/>
      <c r="S259" s="157"/>
      <c r="T259" s="157"/>
      <c r="U259" s="157"/>
      <c r="V259" s="157"/>
      <c r="W259" s="157"/>
      <c r="X259" s="157"/>
      <c r="Y259" s="157"/>
      <c r="Z259" s="147"/>
      <c r="AA259" s="147"/>
      <c r="AB259" s="147"/>
      <c r="AC259" s="147"/>
      <c r="AD259" s="147"/>
      <c r="AE259" s="147"/>
      <c r="AF259" s="147"/>
      <c r="AG259" s="147" t="s">
        <v>270</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3" x14ac:dyDescent="0.2">
      <c r="A260" s="154"/>
      <c r="B260" s="155"/>
      <c r="C260" s="190" t="s">
        <v>536</v>
      </c>
      <c r="D260" s="179"/>
      <c r="E260" s="180">
        <v>9.18</v>
      </c>
      <c r="F260" s="157"/>
      <c r="G260" s="157"/>
      <c r="H260" s="157"/>
      <c r="I260" s="157"/>
      <c r="J260" s="157"/>
      <c r="K260" s="157"/>
      <c r="L260" s="157"/>
      <c r="M260" s="157"/>
      <c r="N260" s="156"/>
      <c r="O260" s="156"/>
      <c r="P260" s="156"/>
      <c r="Q260" s="156"/>
      <c r="R260" s="157"/>
      <c r="S260" s="157"/>
      <c r="T260" s="157"/>
      <c r="U260" s="157"/>
      <c r="V260" s="157"/>
      <c r="W260" s="157"/>
      <c r="X260" s="157"/>
      <c r="Y260" s="157"/>
      <c r="Z260" s="147"/>
      <c r="AA260" s="147"/>
      <c r="AB260" s="147"/>
      <c r="AC260" s="147"/>
      <c r="AD260" s="147"/>
      <c r="AE260" s="147"/>
      <c r="AF260" s="147"/>
      <c r="AG260" s="147" t="s">
        <v>270</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3" x14ac:dyDescent="0.2">
      <c r="A261" s="154"/>
      <c r="B261" s="155"/>
      <c r="C261" s="190" t="s">
        <v>537</v>
      </c>
      <c r="D261" s="179"/>
      <c r="E261" s="180">
        <v>2.4300000000000002</v>
      </c>
      <c r="F261" s="157"/>
      <c r="G261" s="157"/>
      <c r="H261" s="157"/>
      <c r="I261" s="157"/>
      <c r="J261" s="157"/>
      <c r="K261" s="157"/>
      <c r="L261" s="157"/>
      <c r="M261" s="157"/>
      <c r="N261" s="156"/>
      <c r="O261" s="156"/>
      <c r="P261" s="156"/>
      <c r="Q261" s="156"/>
      <c r="R261" s="157"/>
      <c r="S261" s="157"/>
      <c r="T261" s="157"/>
      <c r="U261" s="157"/>
      <c r="V261" s="157"/>
      <c r="W261" s="157"/>
      <c r="X261" s="157"/>
      <c r="Y261" s="157"/>
      <c r="Z261" s="147"/>
      <c r="AA261" s="147"/>
      <c r="AB261" s="147"/>
      <c r="AC261" s="147"/>
      <c r="AD261" s="147"/>
      <c r="AE261" s="147"/>
      <c r="AF261" s="147"/>
      <c r="AG261" s="147" t="s">
        <v>270</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3" x14ac:dyDescent="0.2">
      <c r="A262" s="154"/>
      <c r="B262" s="155"/>
      <c r="C262" s="190" t="s">
        <v>538</v>
      </c>
      <c r="D262" s="179"/>
      <c r="E262" s="180">
        <v>0.64800000000000002</v>
      </c>
      <c r="F262" s="157"/>
      <c r="G262" s="157"/>
      <c r="H262" s="157"/>
      <c r="I262" s="157"/>
      <c r="J262" s="157"/>
      <c r="K262" s="157"/>
      <c r="L262" s="157"/>
      <c r="M262" s="157"/>
      <c r="N262" s="156"/>
      <c r="O262" s="156"/>
      <c r="P262" s="156"/>
      <c r="Q262" s="156"/>
      <c r="R262" s="157"/>
      <c r="S262" s="157"/>
      <c r="T262" s="157"/>
      <c r="U262" s="157"/>
      <c r="V262" s="157"/>
      <c r="W262" s="157"/>
      <c r="X262" s="157"/>
      <c r="Y262" s="157"/>
      <c r="Z262" s="147"/>
      <c r="AA262" s="147"/>
      <c r="AB262" s="147"/>
      <c r="AC262" s="147"/>
      <c r="AD262" s="147"/>
      <c r="AE262" s="147"/>
      <c r="AF262" s="147"/>
      <c r="AG262" s="147" t="s">
        <v>270</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3" x14ac:dyDescent="0.2">
      <c r="A263" s="154"/>
      <c r="B263" s="155"/>
      <c r="C263" s="190" t="s">
        <v>526</v>
      </c>
      <c r="D263" s="179"/>
      <c r="E263" s="180">
        <v>2.5920000000000001</v>
      </c>
      <c r="F263" s="157"/>
      <c r="G263" s="157"/>
      <c r="H263" s="157"/>
      <c r="I263" s="157"/>
      <c r="J263" s="157"/>
      <c r="K263" s="157"/>
      <c r="L263" s="157"/>
      <c r="M263" s="157"/>
      <c r="N263" s="156"/>
      <c r="O263" s="156"/>
      <c r="P263" s="156"/>
      <c r="Q263" s="156"/>
      <c r="R263" s="157"/>
      <c r="S263" s="157"/>
      <c r="T263" s="157"/>
      <c r="U263" s="157"/>
      <c r="V263" s="157"/>
      <c r="W263" s="157"/>
      <c r="X263" s="157"/>
      <c r="Y263" s="157"/>
      <c r="Z263" s="147"/>
      <c r="AA263" s="147"/>
      <c r="AB263" s="147"/>
      <c r="AC263" s="147"/>
      <c r="AD263" s="147"/>
      <c r="AE263" s="147"/>
      <c r="AF263" s="147"/>
      <c r="AG263" s="147" t="s">
        <v>270</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3" x14ac:dyDescent="0.2">
      <c r="A264" s="154"/>
      <c r="B264" s="155"/>
      <c r="C264" s="190" t="s">
        <v>539</v>
      </c>
      <c r="D264" s="179"/>
      <c r="E264" s="180">
        <v>1.944</v>
      </c>
      <c r="F264" s="157"/>
      <c r="G264" s="157"/>
      <c r="H264" s="157"/>
      <c r="I264" s="157"/>
      <c r="J264" s="157"/>
      <c r="K264" s="157"/>
      <c r="L264" s="157"/>
      <c r="M264" s="157"/>
      <c r="N264" s="156"/>
      <c r="O264" s="156"/>
      <c r="P264" s="156"/>
      <c r="Q264" s="156"/>
      <c r="R264" s="157"/>
      <c r="S264" s="157"/>
      <c r="T264" s="157"/>
      <c r="U264" s="157"/>
      <c r="V264" s="157"/>
      <c r="W264" s="157"/>
      <c r="X264" s="157"/>
      <c r="Y264" s="157"/>
      <c r="Z264" s="147"/>
      <c r="AA264" s="147"/>
      <c r="AB264" s="147"/>
      <c r="AC264" s="147"/>
      <c r="AD264" s="147"/>
      <c r="AE264" s="147"/>
      <c r="AF264" s="147"/>
      <c r="AG264" s="147" t="s">
        <v>270</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66">
        <v>36</v>
      </c>
      <c r="B265" s="167" t="s">
        <v>540</v>
      </c>
      <c r="C265" s="175" t="s">
        <v>541</v>
      </c>
      <c r="D265" s="168" t="s">
        <v>285</v>
      </c>
      <c r="E265" s="169">
        <v>86.965999999999994</v>
      </c>
      <c r="F265" s="170"/>
      <c r="G265" s="171">
        <f>ROUND(E265*F265,2)</f>
        <v>0</v>
      </c>
      <c r="H265" s="170"/>
      <c r="I265" s="171">
        <f>ROUND(E265*H265,2)</f>
        <v>0</v>
      </c>
      <c r="J265" s="170"/>
      <c r="K265" s="171">
        <f>ROUND(E265*J265,2)</f>
        <v>0</v>
      </c>
      <c r="L265" s="171">
        <v>21</v>
      </c>
      <c r="M265" s="171">
        <f>G265*(1+L265/100)</f>
        <v>0</v>
      </c>
      <c r="N265" s="169">
        <v>0</v>
      </c>
      <c r="O265" s="169">
        <f>ROUND(E265*N265,2)</f>
        <v>0</v>
      </c>
      <c r="P265" s="169">
        <v>0</v>
      </c>
      <c r="Q265" s="169">
        <f>ROUND(E265*P265,2)</f>
        <v>0</v>
      </c>
      <c r="R265" s="171" t="s">
        <v>309</v>
      </c>
      <c r="S265" s="171" t="s">
        <v>222</v>
      </c>
      <c r="T265" s="172" t="s">
        <v>222</v>
      </c>
      <c r="U265" s="157">
        <v>0.46973999999999999</v>
      </c>
      <c r="V265" s="157">
        <f>ROUND(E265*U265,2)</f>
        <v>40.85</v>
      </c>
      <c r="W265" s="157"/>
      <c r="X265" s="157" t="s">
        <v>251</v>
      </c>
      <c r="Y265" s="157" t="s">
        <v>225</v>
      </c>
      <c r="Z265" s="147"/>
      <c r="AA265" s="147"/>
      <c r="AB265" s="147"/>
      <c r="AC265" s="147"/>
      <c r="AD265" s="147"/>
      <c r="AE265" s="147"/>
      <c r="AF265" s="147"/>
      <c r="AG265" s="147" t="s">
        <v>252</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2" x14ac:dyDescent="0.2">
      <c r="A266" s="154"/>
      <c r="B266" s="155"/>
      <c r="C266" s="190" t="s">
        <v>477</v>
      </c>
      <c r="D266" s="179"/>
      <c r="E266" s="180">
        <v>20.79</v>
      </c>
      <c r="F266" s="157"/>
      <c r="G266" s="157"/>
      <c r="H266" s="157"/>
      <c r="I266" s="157"/>
      <c r="J266" s="157"/>
      <c r="K266" s="157"/>
      <c r="L266" s="157"/>
      <c r="M266" s="157"/>
      <c r="N266" s="156"/>
      <c r="O266" s="156"/>
      <c r="P266" s="156"/>
      <c r="Q266" s="156"/>
      <c r="R266" s="157"/>
      <c r="S266" s="157"/>
      <c r="T266" s="157"/>
      <c r="U266" s="157"/>
      <c r="V266" s="157"/>
      <c r="W266" s="157"/>
      <c r="X266" s="157"/>
      <c r="Y266" s="157"/>
      <c r="Z266" s="147"/>
      <c r="AA266" s="147"/>
      <c r="AB266" s="147"/>
      <c r="AC266" s="147"/>
      <c r="AD266" s="147"/>
      <c r="AE266" s="147"/>
      <c r="AF266" s="147"/>
      <c r="AG266" s="147" t="s">
        <v>270</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3" x14ac:dyDescent="0.2">
      <c r="A267" s="154"/>
      <c r="B267" s="155"/>
      <c r="C267" s="190" t="s">
        <v>478</v>
      </c>
      <c r="D267" s="179"/>
      <c r="E267" s="180">
        <v>27.44</v>
      </c>
      <c r="F267" s="157"/>
      <c r="G267" s="157"/>
      <c r="H267" s="157"/>
      <c r="I267" s="157"/>
      <c r="J267" s="157"/>
      <c r="K267" s="157"/>
      <c r="L267" s="157"/>
      <c r="M267" s="157"/>
      <c r="N267" s="156"/>
      <c r="O267" s="156"/>
      <c r="P267" s="156"/>
      <c r="Q267" s="156"/>
      <c r="R267" s="157"/>
      <c r="S267" s="157"/>
      <c r="T267" s="157"/>
      <c r="U267" s="157"/>
      <c r="V267" s="157"/>
      <c r="W267" s="157"/>
      <c r="X267" s="157"/>
      <c r="Y267" s="157"/>
      <c r="Z267" s="147"/>
      <c r="AA267" s="147"/>
      <c r="AB267" s="147"/>
      <c r="AC267" s="147"/>
      <c r="AD267" s="147"/>
      <c r="AE267" s="147"/>
      <c r="AF267" s="147"/>
      <c r="AG267" s="147" t="s">
        <v>270</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3" x14ac:dyDescent="0.2">
      <c r="A268" s="154"/>
      <c r="B268" s="155"/>
      <c r="C268" s="190" t="s">
        <v>479</v>
      </c>
      <c r="D268" s="179"/>
      <c r="E268" s="180">
        <v>45.7</v>
      </c>
      <c r="F268" s="157"/>
      <c r="G268" s="157"/>
      <c r="H268" s="157"/>
      <c r="I268" s="157"/>
      <c r="J268" s="157"/>
      <c r="K268" s="157"/>
      <c r="L268" s="157"/>
      <c r="M268" s="157"/>
      <c r="N268" s="156"/>
      <c r="O268" s="156"/>
      <c r="P268" s="156"/>
      <c r="Q268" s="156"/>
      <c r="R268" s="157"/>
      <c r="S268" s="157"/>
      <c r="T268" s="157"/>
      <c r="U268" s="157"/>
      <c r="V268" s="157"/>
      <c r="W268" s="157"/>
      <c r="X268" s="157"/>
      <c r="Y268" s="157"/>
      <c r="Z268" s="147"/>
      <c r="AA268" s="147"/>
      <c r="AB268" s="147"/>
      <c r="AC268" s="147"/>
      <c r="AD268" s="147"/>
      <c r="AE268" s="147"/>
      <c r="AF268" s="147"/>
      <c r="AG268" s="147" t="s">
        <v>270</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3" x14ac:dyDescent="0.2">
      <c r="A269" s="154"/>
      <c r="B269" s="155"/>
      <c r="C269" s="190" t="s">
        <v>480</v>
      </c>
      <c r="D269" s="179"/>
      <c r="E269" s="180">
        <v>-6.96</v>
      </c>
      <c r="F269" s="157"/>
      <c r="G269" s="157"/>
      <c r="H269" s="157"/>
      <c r="I269" s="157"/>
      <c r="J269" s="157"/>
      <c r="K269" s="157"/>
      <c r="L269" s="157"/>
      <c r="M269" s="157"/>
      <c r="N269" s="156"/>
      <c r="O269" s="156"/>
      <c r="P269" s="156"/>
      <c r="Q269" s="156"/>
      <c r="R269" s="157"/>
      <c r="S269" s="157"/>
      <c r="T269" s="157"/>
      <c r="U269" s="157"/>
      <c r="V269" s="157"/>
      <c r="W269" s="157"/>
      <c r="X269" s="157"/>
      <c r="Y269" s="157"/>
      <c r="Z269" s="147"/>
      <c r="AA269" s="147"/>
      <c r="AB269" s="147"/>
      <c r="AC269" s="147"/>
      <c r="AD269" s="147"/>
      <c r="AE269" s="147"/>
      <c r="AF269" s="147"/>
      <c r="AG269" s="147" t="s">
        <v>270</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66">
        <v>37</v>
      </c>
      <c r="B270" s="167" t="s">
        <v>542</v>
      </c>
      <c r="C270" s="175" t="s">
        <v>543</v>
      </c>
      <c r="D270" s="168" t="s">
        <v>365</v>
      </c>
      <c r="E270" s="169">
        <v>110.26</v>
      </c>
      <c r="F270" s="170"/>
      <c r="G270" s="171">
        <f>ROUND(E270*F270,2)</f>
        <v>0</v>
      </c>
      <c r="H270" s="170"/>
      <c r="I270" s="171">
        <f>ROUND(E270*H270,2)</f>
        <v>0</v>
      </c>
      <c r="J270" s="170"/>
      <c r="K270" s="171">
        <f>ROUND(E270*J270,2)</f>
        <v>0</v>
      </c>
      <c r="L270" s="171">
        <v>21</v>
      </c>
      <c r="M270" s="171">
        <f>G270*(1+L270/100)</f>
        <v>0</v>
      </c>
      <c r="N270" s="169">
        <v>6.8999999999999997E-4</v>
      </c>
      <c r="O270" s="169">
        <f>ROUND(E270*N270,2)</f>
        <v>0.08</v>
      </c>
      <c r="P270" s="169">
        <v>0</v>
      </c>
      <c r="Q270" s="169">
        <f>ROUND(E270*P270,2)</f>
        <v>0</v>
      </c>
      <c r="R270" s="171" t="s">
        <v>309</v>
      </c>
      <c r="S270" s="171" t="s">
        <v>222</v>
      </c>
      <c r="T270" s="172" t="s">
        <v>222</v>
      </c>
      <c r="U270" s="157">
        <v>0.21360000000000001</v>
      </c>
      <c r="V270" s="157">
        <f>ROUND(E270*U270,2)</f>
        <v>23.55</v>
      </c>
      <c r="W270" s="157"/>
      <c r="X270" s="157" t="s">
        <v>251</v>
      </c>
      <c r="Y270" s="157" t="s">
        <v>225</v>
      </c>
      <c r="Z270" s="147"/>
      <c r="AA270" s="147"/>
      <c r="AB270" s="147"/>
      <c r="AC270" s="147"/>
      <c r="AD270" s="147"/>
      <c r="AE270" s="147"/>
      <c r="AF270" s="147"/>
      <c r="AG270" s="147" t="s">
        <v>252</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2" x14ac:dyDescent="0.2">
      <c r="A271" s="154"/>
      <c r="B271" s="155"/>
      <c r="C271" s="190" t="s">
        <v>544</v>
      </c>
      <c r="D271" s="179"/>
      <c r="E271" s="180">
        <v>123.76</v>
      </c>
      <c r="F271" s="157"/>
      <c r="G271" s="157"/>
      <c r="H271" s="157"/>
      <c r="I271" s="157"/>
      <c r="J271" s="157"/>
      <c r="K271" s="157"/>
      <c r="L271" s="157"/>
      <c r="M271" s="157"/>
      <c r="N271" s="156"/>
      <c r="O271" s="156"/>
      <c r="P271" s="156"/>
      <c r="Q271" s="156"/>
      <c r="R271" s="157"/>
      <c r="S271" s="157"/>
      <c r="T271" s="157"/>
      <c r="U271" s="157"/>
      <c r="V271" s="157"/>
      <c r="W271" s="157"/>
      <c r="X271" s="157"/>
      <c r="Y271" s="157"/>
      <c r="Z271" s="147"/>
      <c r="AA271" s="147"/>
      <c r="AB271" s="147"/>
      <c r="AC271" s="147"/>
      <c r="AD271" s="147"/>
      <c r="AE271" s="147"/>
      <c r="AF271" s="147"/>
      <c r="AG271" s="147" t="s">
        <v>270</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3" x14ac:dyDescent="0.2">
      <c r="A272" s="154"/>
      <c r="B272" s="155"/>
      <c r="C272" s="190" t="s">
        <v>545</v>
      </c>
      <c r="D272" s="179"/>
      <c r="E272" s="180">
        <v>-13.5</v>
      </c>
      <c r="F272" s="157"/>
      <c r="G272" s="157"/>
      <c r="H272" s="157"/>
      <c r="I272" s="157"/>
      <c r="J272" s="157"/>
      <c r="K272" s="157"/>
      <c r="L272" s="157"/>
      <c r="M272" s="157"/>
      <c r="N272" s="156"/>
      <c r="O272" s="156"/>
      <c r="P272" s="156"/>
      <c r="Q272" s="156"/>
      <c r="R272" s="157"/>
      <c r="S272" s="157"/>
      <c r="T272" s="157"/>
      <c r="U272" s="157"/>
      <c r="V272" s="157"/>
      <c r="W272" s="157"/>
      <c r="X272" s="157"/>
      <c r="Y272" s="157"/>
      <c r="Z272" s="147"/>
      <c r="AA272" s="147"/>
      <c r="AB272" s="147"/>
      <c r="AC272" s="147"/>
      <c r="AD272" s="147"/>
      <c r="AE272" s="147"/>
      <c r="AF272" s="147"/>
      <c r="AG272" s="147" t="s">
        <v>270</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ht="33.75" outlineLevel="1" x14ac:dyDescent="0.2">
      <c r="A273" s="166">
        <v>38</v>
      </c>
      <c r="B273" s="167" t="s">
        <v>546</v>
      </c>
      <c r="C273" s="175" t="s">
        <v>547</v>
      </c>
      <c r="D273" s="168" t="s">
        <v>285</v>
      </c>
      <c r="E273" s="169">
        <v>1707.1405999999999</v>
      </c>
      <c r="F273" s="170"/>
      <c r="G273" s="171">
        <f>ROUND(E273*F273,2)</f>
        <v>0</v>
      </c>
      <c r="H273" s="170"/>
      <c r="I273" s="171">
        <f>ROUND(E273*H273,2)</f>
        <v>0</v>
      </c>
      <c r="J273" s="170"/>
      <c r="K273" s="171">
        <f>ROUND(E273*J273,2)</f>
        <v>0</v>
      </c>
      <c r="L273" s="171">
        <v>21</v>
      </c>
      <c r="M273" s="171">
        <f>G273*(1+L273/100)</f>
        <v>0</v>
      </c>
      <c r="N273" s="169">
        <v>1.205E-2</v>
      </c>
      <c r="O273" s="169">
        <f>ROUND(E273*N273,2)</f>
        <v>20.57</v>
      </c>
      <c r="P273" s="169">
        <v>0</v>
      </c>
      <c r="Q273" s="169">
        <f>ROUND(E273*P273,2)</f>
        <v>0</v>
      </c>
      <c r="R273" s="171" t="s">
        <v>304</v>
      </c>
      <c r="S273" s="171" t="s">
        <v>222</v>
      </c>
      <c r="T273" s="172" t="s">
        <v>294</v>
      </c>
      <c r="U273" s="157">
        <v>0.1638</v>
      </c>
      <c r="V273" s="157">
        <f>ROUND(E273*U273,2)</f>
        <v>279.63</v>
      </c>
      <c r="W273" s="157"/>
      <c r="X273" s="157" t="s">
        <v>251</v>
      </c>
      <c r="Y273" s="157" t="s">
        <v>225</v>
      </c>
      <c r="Z273" s="147"/>
      <c r="AA273" s="147"/>
      <c r="AB273" s="147"/>
      <c r="AC273" s="147"/>
      <c r="AD273" s="147"/>
      <c r="AE273" s="147"/>
      <c r="AF273" s="147"/>
      <c r="AG273" s="147" t="s">
        <v>252</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2" x14ac:dyDescent="0.2">
      <c r="A274" s="154"/>
      <c r="B274" s="155"/>
      <c r="C274" s="260" t="s">
        <v>548</v>
      </c>
      <c r="D274" s="261"/>
      <c r="E274" s="261"/>
      <c r="F274" s="261"/>
      <c r="G274" s="261"/>
      <c r="H274" s="157"/>
      <c r="I274" s="157"/>
      <c r="J274" s="157"/>
      <c r="K274" s="157"/>
      <c r="L274" s="157"/>
      <c r="M274" s="157"/>
      <c r="N274" s="156"/>
      <c r="O274" s="156"/>
      <c r="P274" s="156"/>
      <c r="Q274" s="156"/>
      <c r="R274" s="157"/>
      <c r="S274" s="157"/>
      <c r="T274" s="157"/>
      <c r="U274" s="157"/>
      <c r="V274" s="157"/>
      <c r="W274" s="157"/>
      <c r="X274" s="157"/>
      <c r="Y274" s="157"/>
      <c r="Z274" s="147"/>
      <c r="AA274" s="147"/>
      <c r="AB274" s="147"/>
      <c r="AC274" s="147"/>
      <c r="AD274" s="147"/>
      <c r="AE274" s="147"/>
      <c r="AF274" s="147"/>
      <c r="AG274" s="147" t="s">
        <v>268</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2" x14ac:dyDescent="0.2">
      <c r="A275" s="154"/>
      <c r="B275" s="155"/>
      <c r="C275" s="251" t="s">
        <v>549</v>
      </c>
      <c r="D275" s="252"/>
      <c r="E275" s="252"/>
      <c r="F275" s="252"/>
      <c r="G275" s="252"/>
      <c r="H275" s="157"/>
      <c r="I275" s="157"/>
      <c r="J275" s="157"/>
      <c r="K275" s="157"/>
      <c r="L275" s="157"/>
      <c r="M275" s="157"/>
      <c r="N275" s="156"/>
      <c r="O275" s="156"/>
      <c r="P275" s="156"/>
      <c r="Q275" s="156"/>
      <c r="R275" s="157"/>
      <c r="S275" s="157"/>
      <c r="T275" s="157"/>
      <c r="U275" s="157"/>
      <c r="V275" s="157"/>
      <c r="W275" s="157"/>
      <c r="X275" s="157"/>
      <c r="Y275" s="157"/>
      <c r="Z275" s="147"/>
      <c r="AA275" s="147"/>
      <c r="AB275" s="147"/>
      <c r="AC275" s="147"/>
      <c r="AD275" s="147"/>
      <c r="AE275" s="147"/>
      <c r="AF275" s="147"/>
      <c r="AG275" s="147" t="s">
        <v>228</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2" x14ac:dyDescent="0.2">
      <c r="A276" s="154"/>
      <c r="B276" s="155"/>
      <c r="C276" s="190" t="s">
        <v>550</v>
      </c>
      <c r="D276" s="179"/>
      <c r="E276" s="180">
        <v>1707.1405999999999</v>
      </c>
      <c r="F276" s="157"/>
      <c r="G276" s="157"/>
      <c r="H276" s="157"/>
      <c r="I276" s="157"/>
      <c r="J276" s="157"/>
      <c r="K276" s="157"/>
      <c r="L276" s="157"/>
      <c r="M276" s="157"/>
      <c r="N276" s="156"/>
      <c r="O276" s="156"/>
      <c r="P276" s="156"/>
      <c r="Q276" s="156"/>
      <c r="R276" s="157"/>
      <c r="S276" s="157"/>
      <c r="T276" s="157"/>
      <c r="U276" s="157"/>
      <c r="V276" s="157"/>
      <c r="W276" s="157"/>
      <c r="X276" s="157"/>
      <c r="Y276" s="157"/>
      <c r="Z276" s="147"/>
      <c r="AA276" s="147"/>
      <c r="AB276" s="147"/>
      <c r="AC276" s="147"/>
      <c r="AD276" s="147"/>
      <c r="AE276" s="147"/>
      <c r="AF276" s="147"/>
      <c r="AG276" s="147" t="s">
        <v>270</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66">
        <v>39</v>
      </c>
      <c r="B277" s="167" t="s">
        <v>551</v>
      </c>
      <c r="C277" s="175" t="s">
        <v>552</v>
      </c>
      <c r="D277" s="168" t="s">
        <v>285</v>
      </c>
      <c r="E277" s="169">
        <v>1751.2446</v>
      </c>
      <c r="F277" s="170"/>
      <c r="G277" s="171">
        <f>ROUND(E277*F277,2)</f>
        <v>0</v>
      </c>
      <c r="H277" s="170"/>
      <c r="I277" s="171">
        <f>ROUND(E277*H277,2)</f>
        <v>0</v>
      </c>
      <c r="J277" s="170"/>
      <c r="K277" s="171">
        <f>ROUND(E277*J277,2)</f>
        <v>0</v>
      </c>
      <c r="L277" s="171">
        <v>21</v>
      </c>
      <c r="M277" s="171">
        <f>G277*(1+L277/100)</f>
        <v>0</v>
      </c>
      <c r="N277" s="169">
        <v>2.0000000000000002E-5</v>
      </c>
      <c r="O277" s="169">
        <f>ROUND(E277*N277,2)</f>
        <v>0.04</v>
      </c>
      <c r="P277" s="169">
        <v>0</v>
      </c>
      <c r="Q277" s="169">
        <f>ROUND(E277*P277,2)</f>
        <v>0</v>
      </c>
      <c r="R277" s="171" t="s">
        <v>309</v>
      </c>
      <c r="S277" s="171" t="s">
        <v>222</v>
      </c>
      <c r="T277" s="172" t="s">
        <v>222</v>
      </c>
      <c r="U277" s="157">
        <v>0.11</v>
      </c>
      <c r="V277" s="157">
        <f>ROUND(E277*U277,2)</f>
        <v>192.64</v>
      </c>
      <c r="W277" s="157"/>
      <c r="X277" s="157" t="s">
        <v>251</v>
      </c>
      <c r="Y277" s="157" t="s">
        <v>225</v>
      </c>
      <c r="Z277" s="147"/>
      <c r="AA277" s="147"/>
      <c r="AB277" s="147"/>
      <c r="AC277" s="147"/>
      <c r="AD277" s="147"/>
      <c r="AE277" s="147"/>
      <c r="AF277" s="147"/>
      <c r="AG277" s="147" t="s">
        <v>252</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2" x14ac:dyDescent="0.2">
      <c r="A278" s="154"/>
      <c r="B278" s="155"/>
      <c r="C278" s="190" t="s">
        <v>553</v>
      </c>
      <c r="D278" s="179"/>
      <c r="E278" s="180">
        <v>1707.1405999999999</v>
      </c>
      <c r="F278" s="157"/>
      <c r="G278" s="157"/>
      <c r="H278" s="157"/>
      <c r="I278" s="157"/>
      <c r="J278" s="157"/>
      <c r="K278" s="157"/>
      <c r="L278" s="157"/>
      <c r="M278" s="157"/>
      <c r="N278" s="156"/>
      <c r="O278" s="156"/>
      <c r="P278" s="156"/>
      <c r="Q278" s="156"/>
      <c r="R278" s="157"/>
      <c r="S278" s="157"/>
      <c r="T278" s="157"/>
      <c r="U278" s="157"/>
      <c r="V278" s="157"/>
      <c r="W278" s="157"/>
      <c r="X278" s="157"/>
      <c r="Y278" s="157"/>
      <c r="Z278" s="147"/>
      <c r="AA278" s="147"/>
      <c r="AB278" s="147"/>
      <c r="AC278" s="147"/>
      <c r="AD278" s="147"/>
      <c r="AE278" s="147"/>
      <c r="AF278" s="147"/>
      <c r="AG278" s="147" t="s">
        <v>270</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3" x14ac:dyDescent="0.2">
      <c r="A279" s="154"/>
      <c r="B279" s="155"/>
      <c r="C279" s="190" t="s">
        <v>554</v>
      </c>
      <c r="D279" s="179"/>
      <c r="E279" s="180">
        <v>44.103999999999999</v>
      </c>
      <c r="F279" s="157"/>
      <c r="G279" s="157"/>
      <c r="H279" s="157"/>
      <c r="I279" s="157"/>
      <c r="J279" s="157"/>
      <c r="K279" s="157"/>
      <c r="L279" s="157"/>
      <c r="M279" s="157"/>
      <c r="N279" s="156"/>
      <c r="O279" s="156"/>
      <c r="P279" s="156"/>
      <c r="Q279" s="156"/>
      <c r="R279" s="157"/>
      <c r="S279" s="157"/>
      <c r="T279" s="157"/>
      <c r="U279" s="157"/>
      <c r="V279" s="157"/>
      <c r="W279" s="157"/>
      <c r="X279" s="157"/>
      <c r="Y279" s="157"/>
      <c r="Z279" s="147"/>
      <c r="AA279" s="147"/>
      <c r="AB279" s="147"/>
      <c r="AC279" s="147"/>
      <c r="AD279" s="147"/>
      <c r="AE279" s="147"/>
      <c r="AF279" s="147"/>
      <c r="AG279" s="147" t="s">
        <v>270</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66">
        <v>40</v>
      </c>
      <c r="B280" s="167" t="s">
        <v>555</v>
      </c>
      <c r="C280" s="175" t="s">
        <v>556</v>
      </c>
      <c r="D280" s="168" t="s">
        <v>285</v>
      </c>
      <c r="E280" s="169">
        <v>44.103999999999999</v>
      </c>
      <c r="F280" s="170"/>
      <c r="G280" s="171">
        <f>ROUND(E280*F280,2)</f>
        <v>0</v>
      </c>
      <c r="H280" s="170"/>
      <c r="I280" s="171">
        <f>ROUND(E280*H280,2)</f>
        <v>0</v>
      </c>
      <c r="J280" s="170"/>
      <c r="K280" s="171">
        <f>ROUND(E280*J280,2)</f>
        <v>0</v>
      </c>
      <c r="L280" s="171">
        <v>21</v>
      </c>
      <c r="M280" s="171">
        <f>G280*(1+L280/100)</f>
        <v>0</v>
      </c>
      <c r="N280" s="169">
        <v>8.2500000000000004E-3</v>
      </c>
      <c r="O280" s="169">
        <f>ROUND(E280*N280,2)</f>
        <v>0.36</v>
      </c>
      <c r="P280" s="169">
        <v>0</v>
      </c>
      <c r="Q280" s="169">
        <f>ROUND(E280*P280,2)</f>
        <v>0</v>
      </c>
      <c r="R280" s="171" t="s">
        <v>309</v>
      </c>
      <c r="S280" s="171" t="s">
        <v>222</v>
      </c>
      <c r="T280" s="172" t="s">
        <v>222</v>
      </c>
      <c r="U280" s="157">
        <v>0.3</v>
      </c>
      <c r="V280" s="157">
        <f>ROUND(E280*U280,2)</f>
        <v>13.23</v>
      </c>
      <c r="W280" s="157"/>
      <c r="X280" s="157" t="s">
        <v>251</v>
      </c>
      <c r="Y280" s="157" t="s">
        <v>225</v>
      </c>
      <c r="Z280" s="147"/>
      <c r="AA280" s="147"/>
      <c r="AB280" s="147"/>
      <c r="AC280" s="147"/>
      <c r="AD280" s="147"/>
      <c r="AE280" s="147"/>
      <c r="AF280" s="147"/>
      <c r="AG280" s="147" t="s">
        <v>252</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2" x14ac:dyDescent="0.2">
      <c r="A281" s="154"/>
      <c r="B281" s="155"/>
      <c r="C281" s="260" t="s">
        <v>557</v>
      </c>
      <c r="D281" s="261"/>
      <c r="E281" s="261"/>
      <c r="F281" s="261"/>
      <c r="G281" s="261"/>
      <c r="H281" s="157"/>
      <c r="I281" s="157"/>
      <c r="J281" s="157"/>
      <c r="K281" s="157"/>
      <c r="L281" s="157"/>
      <c r="M281" s="157"/>
      <c r="N281" s="156"/>
      <c r="O281" s="156"/>
      <c r="P281" s="156"/>
      <c r="Q281" s="156"/>
      <c r="R281" s="157"/>
      <c r="S281" s="157"/>
      <c r="T281" s="157"/>
      <c r="U281" s="157"/>
      <c r="V281" s="157"/>
      <c r="W281" s="157"/>
      <c r="X281" s="157"/>
      <c r="Y281" s="157"/>
      <c r="Z281" s="147"/>
      <c r="AA281" s="147"/>
      <c r="AB281" s="147"/>
      <c r="AC281" s="147"/>
      <c r="AD281" s="147"/>
      <c r="AE281" s="147"/>
      <c r="AF281" s="147"/>
      <c r="AG281" s="147" t="s">
        <v>268</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2" x14ac:dyDescent="0.2">
      <c r="A282" s="154"/>
      <c r="B282" s="155"/>
      <c r="C282" s="190" t="s">
        <v>558</v>
      </c>
      <c r="D282" s="179"/>
      <c r="E282" s="180">
        <v>44.103999999999999</v>
      </c>
      <c r="F282" s="157"/>
      <c r="G282" s="157"/>
      <c r="H282" s="157"/>
      <c r="I282" s="157"/>
      <c r="J282" s="157"/>
      <c r="K282" s="157"/>
      <c r="L282" s="157"/>
      <c r="M282" s="157"/>
      <c r="N282" s="156"/>
      <c r="O282" s="156"/>
      <c r="P282" s="156"/>
      <c r="Q282" s="156"/>
      <c r="R282" s="157"/>
      <c r="S282" s="157"/>
      <c r="T282" s="157"/>
      <c r="U282" s="157"/>
      <c r="V282" s="157"/>
      <c r="W282" s="157"/>
      <c r="X282" s="157"/>
      <c r="Y282" s="157"/>
      <c r="Z282" s="147"/>
      <c r="AA282" s="147"/>
      <c r="AB282" s="147"/>
      <c r="AC282" s="147"/>
      <c r="AD282" s="147"/>
      <c r="AE282" s="147"/>
      <c r="AF282" s="147"/>
      <c r="AG282" s="147" t="s">
        <v>270</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66">
        <v>41</v>
      </c>
      <c r="B283" s="167" t="s">
        <v>559</v>
      </c>
      <c r="C283" s="175" t="s">
        <v>560</v>
      </c>
      <c r="D283" s="168" t="s">
        <v>285</v>
      </c>
      <c r="E283" s="169">
        <v>1469.5265999999999</v>
      </c>
      <c r="F283" s="170"/>
      <c r="G283" s="171">
        <f>ROUND(E283*F283,2)</f>
        <v>0</v>
      </c>
      <c r="H283" s="170"/>
      <c r="I283" s="171">
        <f>ROUND(E283*H283,2)</f>
        <v>0</v>
      </c>
      <c r="J283" s="170"/>
      <c r="K283" s="171">
        <f>ROUND(E283*J283,2)</f>
        <v>0</v>
      </c>
      <c r="L283" s="171">
        <v>21</v>
      </c>
      <c r="M283" s="171">
        <f>G283*(1+L283/100)</f>
        <v>0</v>
      </c>
      <c r="N283" s="169">
        <v>0</v>
      </c>
      <c r="O283" s="169">
        <f>ROUND(E283*N283,2)</f>
        <v>0</v>
      </c>
      <c r="P283" s="169">
        <v>0</v>
      </c>
      <c r="Q283" s="169">
        <f>ROUND(E283*P283,2)</f>
        <v>0</v>
      </c>
      <c r="R283" s="171"/>
      <c r="S283" s="171" t="s">
        <v>250</v>
      </c>
      <c r="T283" s="172" t="s">
        <v>223</v>
      </c>
      <c r="U283" s="157">
        <v>0</v>
      </c>
      <c r="V283" s="157">
        <f>ROUND(E283*U283,2)</f>
        <v>0</v>
      </c>
      <c r="W283" s="157"/>
      <c r="X283" s="157" t="s">
        <v>251</v>
      </c>
      <c r="Y283" s="157" t="s">
        <v>225</v>
      </c>
      <c r="Z283" s="147"/>
      <c r="AA283" s="147"/>
      <c r="AB283" s="147"/>
      <c r="AC283" s="147"/>
      <c r="AD283" s="147"/>
      <c r="AE283" s="147"/>
      <c r="AF283" s="147"/>
      <c r="AG283" s="147" t="s">
        <v>252</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2" x14ac:dyDescent="0.2">
      <c r="A284" s="154"/>
      <c r="B284" s="155"/>
      <c r="C284" s="249" t="s">
        <v>561</v>
      </c>
      <c r="D284" s="250"/>
      <c r="E284" s="250"/>
      <c r="F284" s="250"/>
      <c r="G284" s="250"/>
      <c r="H284" s="157"/>
      <c r="I284" s="157"/>
      <c r="J284" s="157"/>
      <c r="K284" s="157"/>
      <c r="L284" s="157"/>
      <c r="M284" s="157"/>
      <c r="N284" s="156"/>
      <c r="O284" s="156"/>
      <c r="P284" s="156"/>
      <c r="Q284" s="156"/>
      <c r="R284" s="157"/>
      <c r="S284" s="157"/>
      <c r="T284" s="157"/>
      <c r="U284" s="157"/>
      <c r="V284" s="157"/>
      <c r="W284" s="157"/>
      <c r="X284" s="157"/>
      <c r="Y284" s="157"/>
      <c r="Z284" s="147"/>
      <c r="AA284" s="147"/>
      <c r="AB284" s="147"/>
      <c r="AC284" s="147"/>
      <c r="AD284" s="147"/>
      <c r="AE284" s="147"/>
      <c r="AF284" s="147"/>
      <c r="AG284" s="147" t="s">
        <v>228</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2" x14ac:dyDescent="0.2">
      <c r="A285" s="154"/>
      <c r="B285" s="155"/>
      <c r="C285" s="190" t="s">
        <v>562</v>
      </c>
      <c r="D285" s="179"/>
      <c r="E285" s="180">
        <v>1469.5265999999999</v>
      </c>
      <c r="F285" s="157"/>
      <c r="G285" s="157"/>
      <c r="H285" s="157"/>
      <c r="I285" s="157"/>
      <c r="J285" s="157"/>
      <c r="K285" s="157"/>
      <c r="L285" s="157"/>
      <c r="M285" s="157"/>
      <c r="N285" s="156"/>
      <c r="O285" s="156"/>
      <c r="P285" s="156"/>
      <c r="Q285" s="156"/>
      <c r="R285" s="157"/>
      <c r="S285" s="157"/>
      <c r="T285" s="157"/>
      <c r="U285" s="157"/>
      <c r="V285" s="157"/>
      <c r="W285" s="157"/>
      <c r="X285" s="157"/>
      <c r="Y285" s="157"/>
      <c r="Z285" s="147"/>
      <c r="AA285" s="147"/>
      <c r="AB285" s="147"/>
      <c r="AC285" s="147"/>
      <c r="AD285" s="147"/>
      <c r="AE285" s="147"/>
      <c r="AF285" s="147"/>
      <c r="AG285" s="147" t="s">
        <v>270</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66">
        <v>42</v>
      </c>
      <c r="B286" s="167" t="s">
        <v>563</v>
      </c>
      <c r="C286" s="175" t="s">
        <v>564</v>
      </c>
      <c r="D286" s="168" t="s">
        <v>390</v>
      </c>
      <c r="E286" s="169">
        <v>6</v>
      </c>
      <c r="F286" s="170"/>
      <c r="G286" s="171">
        <f>ROUND(E286*F286,2)</f>
        <v>0</v>
      </c>
      <c r="H286" s="170"/>
      <c r="I286" s="171">
        <f>ROUND(E286*H286,2)</f>
        <v>0</v>
      </c>
      <c r="J286" s="170"/>
      <c r="K286" s="171">
        <f>ROUND(E286*J286,2)</f>
        <v>0</v>
      </c>
      <c r="L286" s="171">
        <v>21</v>
      </c>
      <c r="M286" s="171">
        <f>G286*(1+L286/100)</f>
        <v>0</v>
      </c>
      <c r="N286" s="169">
        <v>4.0000000000000003E-5</v>
      </c>
      <c r="O286" s="169">
        <f>ROUND(E286*N286,2)</f>
        <v>0</v>
      </c>
      <c r="P286" s="169">
        <v>0</v>
      </c>
      <c r="Q286" s="169">
        <f>ROUND(E286*P286,2)</f>
        <v>0</v>
      </c>
      <c r="R286" s="171" t="s">
        <v>309</v>
      </c>
      <c r="S286" s="171" t="s">
        <v>222</v>
      </c>
      <c r="T286" s="172" t="s">
        <v>222</v>
      </c>
      <c r="U286" s="157">
        <v>0.12</v>
      </c>
      <c r="V286" s="157">
        <f>ROUND(E286*U286,2)</f>
        <v>0.72</v>
      </c>
      <c r="W286" s="157"/>
      <c r="X286" s="157" t="s">
        <v>251</v>
      </c>
      <c r="Y286" s="157" t="s">
        <v>225</v>
      </c>
      <c r="Z286" s="147"/>
      <c r="AA286" s="147"/>
      <c r="AB286" s="147"/>
      <c r="AC286" s="147"/>
      <c r="AD286" s="147"/>
      <c r="AE286" s="147"/>
      <c r="AF286" s="147"/>
      <c r="AG286" s="147" t="s">
        <v>252</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2" x14ac:dyDescent="0.2">
      <c r="A287" s="154"/>
      <c r="B287" s="155"/>
      <c r="C287" s="249" t="s">
        <v>565</v>
      </c>
      <c r="D287" s="250"/>
      <c r="E287" s="250"/>
      <c r="F287" s="250"/>
      <c r="G287" s="250"/>
      <c r="H287" s="157"/>
      <c r="I287" s="157"/>
      <c r="J287" s="157"/>
      <c r="K287" s="157"/>
      <c r="L287" s="157"/>
      <c r="M287" s="157"/>
      <c r="N287" s="156"/>
      <c r="O287" s="156"/>
      <c r="P287" s="156"/>
      <c r="Q287" s="156"/>
      <c r="R287" s="157"/>
      <c r="S287" s="157"/>
      <c r="T287" s="157"/>
      <c r="U287" s="157"/>
      <c r="V287" s="157"/>
      <c r="W287" s="157"/>
      <c r="X287" s="157"/>
      <c r="Y287" s="157"/>
      <c r="Z287" s="147"/>
      <c r="AA287" s="147"/>
      <c r="AB287" s="147"/>
      <c r="AC287" s="147"/>
      <c r="AD287" s="147"/>
      <c r="AE287" s="147"/>
      <c r="AF287" s="147"/>
      <c r="AG287" s="147" t="s">
        <v>228</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83">
        <v>43</v>
      </c>
      <c r="B288" s="184" t="s">
        <v>566</v>
      </c>
      <c r="C288" s="191" t="s">
        <v>567</v>
      </c>
      <c r="D288" s="185" t="s">
        <v>390</v>
      </c>
      <c r="E288" s="186">
        <v>6</v>
      </c>
      <c r="F288" s="187"/>
      <c r="G288" s="188">
        <f>ROUND(E288*F288,2)</f>
        <v>0</v>
      </c>
      <c r="H288" s="187"/>
      <c r="I288" s="188">
        <f>ROUND(E288*H288,2)</f>
        <v>0</v>
      </c>
      <c r="J288" s="187"/>
      <c r="K288" s="188">
        <f>ROUND(E288*J288,2)</f>
        <v>0</v>
      </c>
      <c r="L288" s="188">
        <v>21</v>
      </c>
      <c r="M288" s="188">
        <f>G288*(1+L288/100)</f>
        <v>0</v>
      </c>
      <c r="N288" s="186">
        <v>0</v>
      </c>
      <c r="O288" s="186">
        <f>ROUND(E288*N288,2)</f>
        <v>0</v>
      </c>
      <c r="P288" s="186">
        <v>0</v>
      </c>
      <c r="Q288" s="186">
        <f>ROUND(E288*P288,2)</f>
        <v>0</v>
      </c>
      <c r="R288" s="188"/>
      <c r="S288" s="188" t="s">
        <v>250</v>
      </c>
      <c r="T288" s="189" t="s">
        <v>223</v>
      </c>
      <c r="U288" s="157">
        <v>0</v>
      </c>
      <c r="V288" s="157">
        <f>ROUND(E288*U288,2)</f>
        <v>0</v>
      </c>
      <c r="W288" s="157"/>
      <c r="X288" s="157" t="s">
        <v>348</v>
      </c>
      <c r="Y288" s="157" t="s">
        <v>225</v>
      </c>
      <c r="Z288" s="147"/>
      <c r="AA288" s="147"/>
      <c r="AB288" s="147"/>
      <c r="AC288" s="147"/>
      <c r="AD288" s="147"/>
      <c r="AE288" s="147"/>
      <c r="AF288" s="147"/>
      <c r="AG288" s="147" t="s">
        <v>349</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x14ac:dyDescent="0.2">
      <c r="A289" s="159" t="s">
        <v>217</v>
      </c>
      <c r="B289" s="160" t="s">
        <v>93</v>
      </c>
      <c r="C289" s="174" t="s">
        <v>94</v>
      </c>
      <c r="D289" s="161"/>
      <c r="E289" s="162"/>
      <c r="F289" s="163"/>
      <c r="G289" s="163">
        <f>SUMIF(AG290:AG322,"&lt;&gt;NOR",G290:G322)</f>
        <v>0</v>
      </c>
      <c r="H289" s="163"/>
      <c r="I289" s="163">
        <f>SUM(I290:I322)</f>
        <v>0</v>
      </c>
      <c r="J289" s="163"/>
      <c r="K289" s="163">
        <f>SUM(K290:K322)</f>
        <v>0</v>
      </c>
      <c r="L289" s="163"/>
      <c r="M289" s="163">
        <f>SUM(M290:M322)</f>
        <v>0</v>
      </c>
      <c r="N289" s="162"/>
      <c r="O289" s="162">
        <f>SUM(O290:O322)</f>
        <v>9.3999999999999986</v>
      </c>
      <c r="P289" s="162"/>
      <c r="Q289" s="162">
        <f>SUM(Q290:Q322)</f>
        <v>0</v>
      </c>
      <c r="R289" s="163"/>
      <c r="S289" s="163"/>
      <c r="T289" s="164"/>
      <c r="U289" s="158"/>
      <c r="V289" s="158">
        <f>SUM(V290:V322)</f>
        <v>88.87</v>
      </c>
      <c r="W289" s="158"/>
      <c r="X289" s="158"/>
      <c r="Y289" s="158"/>
      <c r="AG289" t="s">
        <v>218</v>
      </c>
    </row>
    <row r="290" spans="1:60" outlineLevel="1" x14ac:dyDescent="0.2">
      <c r="A290" s="166">
        <v>44</v>
      </c>
      <c r="B290" s="167" t="s">
        <v>568</v>
      </c>
      <c r="C290" s="175" t="s">
        <v>569</v>
      </c>
      <c r="D290" s="168" t="s">
        <v>285</v>
      </c>
      <c r="E290" s="169">
        <v>69.436000000000007</v>
      </c>
      <c r="F290" s="170"/>
      <c r="G290" s="171">
        <f>ROUND(E290*F290,2)</f>
        <v>0</v>
      </c>
      <c r="H290" s="170"/>
      <c r="I290" s="171">
        <f>ROUND(E290*H290,2)</f>
        <v>0</v>
      </c>
      <c r="J290" s="170"/>
      <c r="K290" s="171">
        <f>ROUND(E290*J290,2)</f>
        <v>0</v>
      </c>
      <c r="L290" s="171">
        <v>21</v>
      </c>
      <c r="M290" s="171">
        <f>G290*(1+L290/100)</f>
        <v>0</v>
      </c>
      <c r="N290" s="169">
        <v>6.1420000000000002E-2</v>
      </c>
      <c r="O290" s="169">
        <f>ROUND(E290*N290,2)</f>
        <v>4.26</v>
      </c>
      <c r="P290" s="169">
        <v>0</v>
      </c>
      <c r="Q290" s="169">
        <f>ROUND(E290*P290,2)</f>
        <v>0</v>
      </c>
      <c r="R290" s="171" t="s">
        <v>309</v>
      </c>
      <c r="S290" s="171" t="s">
        <v>222</v>
      </c>
      <c r="T290" s="172" t="s">
        <v>222</v>
      </c>
      <c r="U290" s="157">
        <v>0.69599999999999995</v>
      </c>
      <c r="V290" s="157">
        <f>ROUND(E290*U290,2)</f>
        <v>48.33</v>
      </c>
      <c r="W290" s="157"/>
      <c r="X290" s="157" t="s">
        <v>251</v>
      </c>
      <c r="Y290" s="157" t="s">
        <v>225</v>
      </c>
      <c r="Z290" s="147"/>
      <c r="AA290" s="147"/>
      <c r="AB290" s="147"/>
      <c r="AC290" s="147"/>
      <c r="AD290" s="147"/>
      <c r="AE290" s="147"/>
      <c r="AF290" s="147"/>
      <c r="AG290" s="147" t="s">
        <v>252</v>
      </c>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2" x14ac:dyDescent="0.2">
      <c r="A291" s="154"/>
      <c r="B291" s="155"/>
      <c r="C291" s="190" t="s">
        <v>570</v>
      </c>
      <c r="D291" s="179"/>
      <c r="E291" s="180">
        <v>2.16</v>
      </c>
      <c r="F291" s="157"/>
      <c r="G291" s="157"/>
      <c r="H291" s="157"/>
      <c r="I291" s="157"/>
      <c r="J291" s="157"/>
      <c r="K291" s="157"/>
      <c r="L291" s="157"/>
      <c r="M291" s="157"/>
      <c r="N291" s="156"/>
      <c r="O291" s="156"/>
      <c r="P291" s="156"/>
      <c r="Q291" s="156"/>
      <c r="R291" s="157"/>
      <c r="S291" s="157"/>
      <c r="T291" s="157"/>
      <c r="U291" s="157"/>
      <c r="V291" s="157"/>
      <c r="W291" s="157"/>
      <c r="X291" s="157"/>
      <c r="Y291" s="157"/>
      <c r="Z291" s="147"/>
      <c r="AA291" s="147"/>
      <c r="AB291" s="147"/>
      <c r="AC291" s="147"/>
      <c r="AD291" s="147"/>
      <c r="AE291" s="147"/>
      <c r="AF291" s="147"/>
      <c r="AG291" s="147" t="s">
        <v>270</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3" x14ac:dyDescent="0.2">
      <c r="A292" s="154"/>
      <c r="B292" s="155"/>
      <c r="C292" s="190" t="s">
        <v>571</v>
      </c>
      <c r="D292" s="179"/>
      <c r="E292" s="180">
        <v>0.48</v>
      </c>
      <c r="F292" s="157"/>
      <c r="G292" s="157"/>
      <c r="H292" s="157"/>
      <c r="I292" s="157"/>
      <c r="J292" s="157"/>
      <c r="K292" s="157"/>
      <c r="L292" s="157"/>
      <c r="M292" s="157"/>
      <c r="N292" s="156"/>
      <c r="O292" s="156"/>
      <c r="P292" s="156"/>
      <c r="Q292" s="156"/>
      <c r="R292" s="157"/>
      <c r="S292" s="157"/>
      <c r="T292" s="157"/>
      <c r="U292" s="157"/>
      <c r="V292" s="157"/>
      <c r="W292" s="157"/>
      <c r="X292" s="157"/>
      <c r="Y292" s="157"/>
      <c r="Z292" s="147"/>
      <c r="AA292" s="147"/>
      <c r="AB292" s="147"/>
      <c r="AC292" s="147"/>
      <c r="AD292" s="147"/>
      <c r="AE292" s="147"/>
      <c r="AF292" s="147"/>
      <c r="AG292" s="147" t="s">
        <v>270</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3" x14ac:dyDescent="0.2">
      <c r="A293" s="154"/>
      <c r="B293" s="155"/>
      <c r="C293" s="190" t="s">
        <v>572</v>
      </c>
      <c r="D293" s="179"/>
      <c r="E293" s="180">
        <v>3.6</v>
      </c>
      <c r="F293" s="157"/>
      <c r="G293" s="157"/>
      <c r="H293" s="157"/>
      <c r="I293" s="157"/>
      <c r="J293" s="157"/>
      <c r="K293" s="157"/>
      <c r="L293" s="157"/>
      <c r="M293" s="157"/>
      <c r="N293" s="156"/>
      <c r="O293" s="156"/>
      <c r="P293" s="156"/>
      <c r="Q293" s="156"/>
      <c r="R293" s="157"/>
      <c r="S293" s="157"/>
      <c r="T293" s="157"/>
      <c r="U293" s="157"/>
      <c r="V293" s="157"/>
      <c r="W293" s="157"/>
      <c r="X293" s="157"/>
      <c r="Y293" s="157"/>
      <c r="Z293" s="147"/>
      <c r="AA293" s="147"/>
      <c r="AB293" s="147"/>
      <c r="AC293" s="147"/>
      <c r="AD293" s="147"/>
      <c r="AE293" s="147"/>
      <c r="AF293" s="147"/>
      <c r="AG293" s="147" t="s">
        <v>270</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3" x14ac:dyDescent="0.2">
      <c r="A294" s="154"/>
      <c r="B294" s="155"/>
      <c r="C294" s="190" t="s">
        <v>571</v>
      </c>
      <c r="D294" s="179"/>
      <c r="E294" s="180">
        <v>0.48</v>
      </c>
      <c r="F294" s="157"/>
      <c r="G294" s="157"/>
      <c r="H294" s="157"/>
      <c r="I294" s="157"/>
      <c r="J294" s="157"/>
      <c r="K294" s="157"/>
      <c r="L294" s="157"/>
      <c r="M294" s="157"/>
      <c r="N294" s="156"/>
      <c r="O294" s="156"/>
      <c r="P294" s="156"/>
      <c r="Q294" s="156"/>
      <c r="R294" s="157"/>
      <c r="S294" s="157"/>
      <c r="T294" s="157"/>
      <c r="U294" s="157"/>
      <c r="V294" s="157"/>
      <c r="W294" s="157"/>
      <c r="X294" s="157"/>
      <c r="Y294" s="157"/>
      <c r="Z294" s="147"/>
      <c r="AA294" s="147"/>
      <c r="AB294" s="147"/>
      <c r="AC294" s="147"/>
      <c r="AD294" s="147"/>
      <c r="AE294" s="147"/>
      <c r="AF294" s="147"/>
      <c r="AG294" s="147" t="s">
        <v>270</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3" x14ac:dyDescent="0.2">
      <c r="A295" s="154"/>
      <c r="B295" s="155"/>
      <c r="C295" s="190" t="s">
        <v>573</v>
      </c>
      <c r="D295" s="179"/>
      <c r="E295" s="180">
        <v>1.2</v>
      </c>
      <c r="F295" s="157"/>
      <c r="G295" s="157"/>
      <c r="H295" s="157"/>
      <c r="I295" s="157"/>
      <c r="J295" s="157"/>
      <c r="K295" s="157"/>
      <c r="L295" s="157"/>
      <c r="M295" s="157"/>
      <c r="N295" s="156"/>
      <c r="O295" s="156"/>
      <c r="P295" s="156"/>
      <c r="Q295" s="156"/>
      <c r="R295" s="157"/>
      <c r="S295" s="157"/>
      <c r="T295" s="157"/>
      <c r="U295" s="157"/>
      <c r="V295" s="157"/>
      <c r="W295" s="157"/>
      <c r="X295" s="157"/>
      <c r="Y295" s="157"/>
      <c r="Z295" s="147"/>
      <c r="AA295" s="147"/>
      <c r="AB295" s="147"/>
      <c r="AC295" s="147"/>
      <c r="AD295" s="147"/>
      <c r="AE295" s="147"/>
      <c r="AF295" s="147"/>
      <c r="AG295" s="147" t="s">
        <v>270</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3" x14ac:dyDescent="0.2">
      <c r="A296" s="154"/>
      <c r="B296" s="155"/>
      <c r="C296" s="190" t="s">
        <v>574</v>
      </c>
      <c r="D296" s="179"/>
      <c r="E296" s="180">
        <v>0.72</v>
      </c>
      <c r="F296" s="157"/>
      <c r="G296" s="157"/>
      <c r="H296" s="157"/>
      <c r="I296" s="157"/>
      <c r="J296" s="157"/>
      <c r="K296" s="157"/>
      <c r="L296" s="157"/>
      <c r="M296" s="157"/>
      <c r="N296" s="156"/>
      <c r="O296" s="156"/>
      <c r="P296" s="156"/>
      <c r="Q296" s="156"/>
      <c r="R296" s="157"/>
      <c r="S296" s="157"/>
      <c r="T296" s="157"/>
      <c r="U296" s="157"/>
      <c r="V296" s="157"/>
      <c r="W296" s="157"/>
      <c r="X296" s="157"/>
      <c r="Y296" s="157"/>
      <c r="Z296" s="147"/>
      <c r="AA296" s="147"/>
      <c r="AB296" s="147"/>
      <c r="AC296" s="147"/>
      <c r="AD296" s="147"/>
      <c r="AE296" s="147"/>
      <c r="AF296" s="147"/>
      <c r="AG296" s="147" t="s">
        <v>270</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3" x14ac:dyDescent="0.2">
      <c r="A297" s="154"/>
      <c r="B297" s="155"/>
      <c r="C297" s="190" t="s">
        <v>522</v>
      </c>
      <c r="D297" s="179"/>
      <c r="E297" s="180">
        <v>18.63</v>
      </c>
      <c r="F297" s="157"/>
      <c r="G297" s="157"/>
      <c r="H297" s="157"/>
      <c r="I297" s="157"/>
      <c r="J297" s="157"/>
      <c r="K297" s="157"/>
      <c r="L297" s="157"/>
      <c r="M297" s="157"/>
      <c r="N297" s="156"/>
      <c r="O297" s="156"/>
      <c r="P297" s="156"/>
      <c r="Q297" s="156"/>
      <c r="R297" s="157"/>
      <c r="S297" s="157"/>
      <c r="T297" s="157"/>
      <c r="U297" s="157"/>
      <c r="V297" s="157"/>
      <c r="W297" s="157"/>
      <c r="X297" s="157"/>
      <c r="Y297" s="157"/>
      <c r="Z297" s="147"/>
      <c r="AA297" s="147"/>
      <c r="AB297" s="147"/>
      <c r="AC297" s="147"/>
      <c r="AD297" s="147"/>
      <c r="AE297" s="147"/>
      <c r="AF297" s="147"/>
      <c r="AG297" s="147" t="s">
        <v>270</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3" x14ac:dyDescent="0.2">
      <c r="A298" s="154"/>
      <c r="B298" s="155"/>
      <c r="C298" s="190" t="s">
        <v>523</v>
      </c>
      <c r="D298" s="179"/>
      <c r="E298" s="180"/>
      <c r="F298" s="157"/>
      <c r="G298" s="157"/>
      <c r="H298" s="157"/>
      <c r="I298" s="157"/>
      <c r="J298" s="157"/>
      <c r="K298" s="157"/>
      <c r="L298" s="157"/>
      <c r="M298" s="157"/>
      <c r="N298" s="156"/>
      <c r="O298" s="156"/>
      <c r="P298" s="156"/>
      <c r="Q298" s="156"/>
      <c r="R298" s="157"/>
      <c r="S298" s="157"/>
      <c r="T298" s="157"/>
      <c r="U298" s="157"/>
      <c r="V298" s="157"/>
      <c r="W298" s="157"/>
      <c r="X298" s="157"/>
      <c r="Y298" s="157"/>
      <c r="Z298" s="147"/>
      <c r="AA298" s="147"/>
      <c r="AB298" s="147"/>
      <c r="AC298" s="147"/>
      <c r="AD298" s="147"/>
      <c r="AE298" s="147"/>
      <c r="AF298" s="147"/>
      <c r="AG298" s="147" t="s">
        <v>270</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3" x14ac:dyDescent="0.2">
      <c r="A299" s="154"/>
      <c r="B299" s="155"/>
      <c r="C299" s="190" t="s">
        <v>575</v>
      </c>
      <c r="D299" s="179"/>
      <c r="E299" s="180">
        <v>0.36</v>
      </c>
      <c r="F299" s="157"/>
      <c r="G299" s="157"/>
      <c r="H299" s="157"/>
      <c r="I299" s="157"/>
      <c r="J299" s="157"/>
      <c r="K299" s="157"/>
      <c r="L299" s="157"/>
      <c r="M299" s="157"/>
      <c r="N299" s="156"/>
      <c r="O299" s="156"/>
      <c r="P299" s="156"/>
      <c r="Q299" s="156"/>
      <c r="R299" s="157"/>
      <c r="S299" s="157"/>
      <c r="T299" s="157"/>
      <c r="U299" s="157"/>
      <c r="V299" s="157"/>
      <c r="W299" s="157"/>
      <c r="X299" s="157"/>
      <c r="Y299" s="157"/>
      <c r="Z299" s="147"/>
      <c r="AA299" s="147"/>
      <c r="AB299" s="147"/>
      <c r="AC299" s="147"/>
      <c r="AD299" s="147"/>
      <c r="AE299" s="147"/>
      <c r="AF299" s="147"/>
      <c r="AG299" s="147" t="s">
        <v>270</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3" x14ac:dyDescent="0.2">
      <c r="A300" s="154"/>
      <c r="B300" s="155"/>
      <c r="C300" s="190" t="s">
        <v>576</v>
      </c>
      <c r="D300" s="179"/>
      <c r="E300" s="180">
        <v>0.54</v>
      </c>
      <c r="F300" s="157"/>
      <c r="G300" s="157"/>
      <c r="H300" s="157"/>
      <c r="I300" s="157"/>
      <c r="J300" s="157"/>
      <c r="K300" s="157"/>
      <c r="L300" s="157"/>
      <c r="M300" s="157"/>
      <c r="N300" s="156"/>
      <c r="O300" s="156"/>
      <c r="P300" s="156"/>
      <c r="Q300" s="156"/>
      <c r="R300" s="157"/>
      <c r="S300" s="157"/>
      <c r="T300" s="157"/>
      <c r="U300" s="157"/>
      <c r="V300" s="157"/>
      <c r="W300" s="157"/>
      <c r="X300" s="157"/>
      <c r="Y300" s="157"/>
      <c r="Z300" s="147"/>
      <c r="AA300" s="147"/>
      <c r="AB300" s="147"/>
      <c r="AC300" s="147"/>
      <c r="AD300" s="147"/>
      <c r="AE300" s="147"/>
      <c r="AF300" s="147"/>
      <c r="AG300" s="147" t="s">
        <v>270</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3" x14ac:dyDescent="0.2">
      <c r="A301" s="154"/>
      <c r="B301" s="155"/>
      <c r="C301" s="190" t="s">
        <v>577</v>
      </c>
      <c r="D301" s="179"/>
      <c r="E301" s="180">
        <v>1.44</v>
      </c>
      <c r="F301" s="157"/>
      <c r="G301" s="157"/>
      <c r="H301" s="157"/>
      <c r="I301" s="157"/>
      <c r="J301" s="157"/>
      <c r="K301" s="157"/>
      <c r="L301" s="157"/>
      <c r="M301" s="157"/>
      <c r="N301" s="156"/>
      <c r="O301" s="156"/>
      <c r="P301" s="156"/>
      <c r="Q301" s="156"/>
      <c r="R301" s="157"/>
      <c r="S301" s="157"/>
      <c r="T301" s="157"/>
      <c r="U301" s="157"/>
      <c r="V301" s="157"/>
      <c r="W301" s="157"/>
      <c r="X301" s="157"/>
      <c r="Y301" s="157"/>
      <c r="Z301" s="147"/>
      <c r="AA301" s="147"/>
      <c r="AB301" s="147"/>
      <c r="AC301" s="147"/>
      <c r="AD301" s="147"/>
      <c r="AE301" s="147"/>
      <c r="AF301" s="147"/>
      <c r="AG301" s="147" t="s">
        <v>270</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3" x14ac:dyDescent="0.2">
      <c r="A302" s="154"/>
      <c r="B302" s="155"/>
      <c r="C302" s="190" t="s">
        <v>578</v>
      </c>
      <c r="D302" s="179"/>
      <c r="E302" s="180">
        <v>2.16</v>
      </c>
      <c r="F302" s="157"/>
      <c r="G302" s="157"/>
      <c r="H302" s="157"/>
      <c r="I302" s="157"/>
      <c r="J302" s="157"/>
      <c r="K302" s="157"/>
      <c r="L302" s="157"/>
      <c r="M302" s="157"/>
      <c r="N302" s="156"/>
      <c r="O302" s="156"/>
      <c r="P302" s="156"/>
      <c r="Q302" s="156"/>
      <c r="R302" s="157"/>
      <c r="S302" s="157"/>
      <c r="T302" s="157"/>
      <c r="U302" s="157"/>
      <c r="V302" s="157"/>
      <c r="W302" s="157"/>
      <c r="X302" s="157"/>
      <c r="Y302" s="157"/>
      <c r="Z302" s="147"/>
      <c r="AA302" s="147"/>
      <c r="AB302" s="147"/>
      <c r="AC302" s="147"/>
      <c r="AD302" s="147"/>
      <c r="AE302" s="147"/>
      <c r="AF302" s="147"/>
      <c r="AG302" s="147" t="s">
        <v>270</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3" x14ac:dyDescent="0.2">
      <c r="A303" s="154"/>
      <c r="B303" s="155"/>
      <c r="C303" s="190" t="s">
        <v>579</v>
      </c>
      <c r="D303" s="179"/>
      <c r="E303" s="180">
        <v>2.16</v>
      </c>
      <c r="F303" s="157"/>
      <c r="G303" s="157"/>
      <c r="H303" s="157"/>
      <c r="I303" s="157"/>
      <c r="J303" s="157"/>
      <c r="K303" s="157"/>
      <c r="L303" s="157"/>
      <c r="M303" s="157"/>
      <c r="N303" s="156"/>
      <c r="O303" s="156"/>
      <c r="P303" s="156"/>
      <c r="Q303" s="156"/>
      <c r="R303" s="157"/>
      <c r="S303" s="157"/>
      <c r="T303" s="157"/>
      <c r="U303" s="157"/>
      <c r="V303" s="157"/>
      <c r="W303" s="157"/>
      <c r="X303" s="157"/>
      <c r="Y303" s="157"/>
      <c r="Z303" s="147"/>
      <c r="AA303" s="147"/>
      <c r="AB303" s="147"/>
      <c r="AC303" s="147"/>
      <c r="AD303" s="147"/>
      <c r="AE303" s="147"/>
      <c r="AF303" s="147"/>
      <c r="AG303" s="147" t="s">
        <v>270</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3" x14ac:dyDescent="0.2">
      <c r="A304" s="154"/>
      <c r="B304" s="155"/>
      <c r="C304" s="190" t="s">
        <v>580</v>
      </c>
      <c r="D304" s="179"/>
      <c r="E304" s="180">
        <v>0.63</v>
      </c>
      <c r="F304" s="157"/>
      <c r="G304" s="157"/>
      <c r="H304" s="157"/>
      <c r="I304" s="157"/>
      <c r="J304" s="157"/>
      <c r="K304" s="157"/>
      <c r="L304" s="157"/>
      <c r="M304" s="157"/>
      <c r="N304" s="156"/>
      <c r="O304" s="156"/>
      <c r="P304" s="156"/>
      <c r="Q304" s="156"/>
      <c r="R304" s="157"/>
      <c r="S304" s="157"/>
      <c r="T304" s="157"/>
      <c r="U304" s="157"/>
      <c r="V304" s="157"/>
      <c r="W304" s="157"/>
      <c r="X304" s="157"/>
      <c r="Y304" s="157"/>
      <c r="Z304" s="147"/>
      <c r="AA304" s="147"/>
      <c r="AB304" s="147"/>
      <c r="AC304" s="147"/>
      <c r="AD304" s="147"/>
      <c r="AE304" s="147"/>
      <c r="AF304" s="147"/>
      <c r="AG304" s="147" t="s">
        <v>270</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3" x14ac:dyDescent="0.2">
      <c r="A305" s="154"/>
      <c r="B305" s="155"/>
      <c r="C305" s="190" t="s">
        <v>581</v>
      </c>
      <c r="D305" s="179"/>
      <c r="E305" s="180">
        <v>0.36</v>
      </c>
      <c r="F305" s="157"/>
      <c r="G305" s="157"/>
      <c r="H305" s="157"/>
      <c r="I305" s="157"/>
      <c r="J305" s="157"/>
      <c r="K305" s="157"/>
      <c r="L305" s="157"/>
      <c r="M305" s="157"/>
      <c r="N305" s="156"/>
      <c r="O305" s="156"/>
      <c r="P305" s="156"/>
      <c r="Q305" s="156"/>
      <c r="R305" s="157"/>
      <c r="S305" s="157"/>
      <c r="T305" s="157"/>
      <c r="U305" s="157"/>
      <c r="V305" s="157"/>
      <c r="W305" s="157"/>
      <c r="X305" s="157"/>
      <c r="Y305" s="157"/>
      <c r="Z305" s="147"/>
      <c r="AA305" s="147"/>
      <c r="AB305" s="147"/>
      <c r="AC305" s="147"/>
      <c r="AD305" s="147"/>
      <c r="AE305" s="147"/>
      <c r="AF305" s="147"/>
      <c r="AG305" s="147" t="s">
        <v>270</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3" x14ac:dyDescent="0.2">
      <c r="A306" s="154"/>
      <c r="B306" s="155"/>
      <c r="C306" s="190" t="s">
        <v>582</v>
      </c>
      <c r="D306" s="179"/>
      <c r="E306" s="180">
        <v>1.89</v>
      </c>
      <c r="F306" s="157"/>
      <c r="G306" s="157"/>
      <c r="H306" s="157"/>
      <c r="I306" s="157"/>
      <c r="J306" s="157"/>
      <c r="K306" s="157"/>
      <c r="L306" s="157"/>
      <c r="M306" s="157"/>
      <c r="N306" s="156"/>
      <c r="O306" s="156"/>
      <c r="P306" s="156"/>
      <c r="Q306" s="156"/>
      <c r="R306" s="157"/>
      <c r="S306" s="157"/>
      <c r="T306" s="157"/>
      <c r="U306" s="157"/>
      <c r="V306" s="157"/>
      <c r="W306" s="157"/>
      <c r="X306" s="157"/>
      <c r="Y306" s="157"/>
      <c r="Z306" s="147"/>
      <c r="AA306" s="147"/>
      <c r="AB306" s="147"/>
      <c r="AC306" s="147"/>
      <c r="AD306" s="147"/>
      <c r="AE306" s="147"/>
      <c r="AF306" s="147"/>
      <c r="AG306" s="147" t="s">
        <v>270</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3" x14ac:dyDescent="0.2">
      <c r="A307" s="154"/>
      <c r="B307" s="155"/>
      <c r="C307" s="190" t="s">
        <v>583</v>
      </c>
      <c r="D307" s="179"/>
      <c r="E307" s="180">
        <v>2.38</v>
      </c>
      <c r="F307" s="157"/>
      <c r="G307" s="157"/>
      <c r="H307" s="157"/>
      <c r="I307" s="157"/>
      <c r="J307" s="157"/>
      <c r="K307" s="157"/>
      <c r="L307" s="157"/>
      <c r="M307" s="157"/>
      <c r="N307" s="156"/>
      <c r="O307" s="156"/>
      <c r="P307" s="156"/>
      <c r="Q307" s="156"/>
      <c r="R307" s="157"/>
      <c r="S307" s="157"/>
      <c r="T307" s="157"/>
      <c r="U307" s="157"/>
      <c r="V307" s="157"/>
      <c r="W307" s="157"/>
      <c r="X307" s="157"/>
      <c r="Y307" s="157"/>
      <c r="Z307" s="147"/>
      <c r="AA307" s="147"/>
      <c r="AB307" s="147"/>
      <c r="AC307" s="147"/>
      <c r="AD307" s="147"/>
      <c r="AE307" s="147"/>
      <c r="AF307" s="147"/>
      <c r="AG307" s="147" t="s">
        <v>270</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3" x14ac:dyDescent="0.2">
      <c r="A308" s="154"/>
      <c r="B308" s="155"/>
      <c r="C308" s="190" t="s">
        <v>533</v>
      </c>
      <c r="D308" s="179"/>
      <c r="E308" s="180">
        <v>1.43</v>
      </c>
      <c r="F308" s="157"/>
      <c r="G308" s="157"/>
      <c r="H308" s="157"/>
      <c r="I308" s="157"/>
      <c r="J308" s="157"/>
      <c r="K308" s="157"/>
      <c r="L308" s="157"/>
      <c r="M308" s="157"/>
      <c r="N308" s="156"/>
      <c r="O308" s="156"/>
      <c r="P308" s="156"/>
      <c r="Q308" s="156"/>
      <c r="R308" s="157"/>
      <c r="S308" s="157"/>
      <c r="T308" s="157"/>
      <c r="U308" s="157"/>
      <c r="V308" s="157"/>
      <c r="W308" s="157"/>
      <c r="X308" s="157"/>
      <c r="Y308" s="157"/>
      <c r="Z308" s="147"/>
      <c r="AA308" s="147"/>
      <c r="AB308" s="147"/>
      <c r="AC308" s="147"/>
      <c r="AD308" s="147"/>
      <c r="AE308" s="147"/>
      <c r="AF308" s="147"/>
      <c r="AG308" s="147" t="s">
        <v>270</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3" x14ac:dyDescent="0.2">
      <c r="A309" s="154"/>
      <c r="B309" s="155"/>
      <c r="C309" s="190" t="s">
        <v>584</v>
      </c>
      <c r="D309" s="179"/>
      <c r="E309" s="180">
        <v>0.32</v>
      </c>
      <c r="F309" s="157"/>
      <c r="G309" s="157"/>
      <c r="H309" s="157"/>
      <c r="I309" s="157"/>
      <c r="J309" s="157"/>
      <c r="K309" s="157"/>
      <c r="L309" s="157"/>
      <c r="M309" s="157"/>
      <c r="N309" s="156"/>
      <c r="O309" s="156"/>
      <c r="P309" s="156"/>
      <c r="Q309" s="156"/>
      <c r="R309" s="157"/>
      <c r="S309" s="157"/>
      <c r="T309" s="157"/>
      <c r="U309" s="157"/>
      <c r="V309" s="157"/>
      <c r="W309" s="157"/>
      <c r="X309" s="157"/>
      <c r="Y309" s="157"/>
      <c r="Z309" s="147"/>
      <c r="AA309" s="147"/>
      <c r="AB309" s="147"/>
      <c r="AC309" s="147"/>
      <c r="AD309" s="147"/>
      <c r="AE309" s="147"/>
      <c r="AF309" s="147"/>
      <c r="AG309" s="147" t="s">
        <v>270</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3" x14ac:dyDescent="0.2">
      <c r="A310" s="154"/>
      <c r="B310" s="155"/>
      <c r="C310" s="190" t="s">
        <v>585</v>
      </c>
      <c r="D310" s="179"/>
      <c r="E310" s="180">
        <v>2.76</v>
      </c>
      <c r="F310" s="157"/>
      <c r="G310" s="157"/>
      <c r="H310" s="157"/>
      <c r="I310" s="157"/>
      <c r="J310" s="157"/>
      <c r="K310" s="157"/>
      <c r="L310" s="157"/>
      <c r="M310" s="157"/>
      <c r="N310" s="156"/>
      <c r="O310" s="156"/>
      <c r="P310" s="156"/>
      <c r="Q310" s="156"/>
      <c r="R310" s="157"/>
      <c r="S310" s="157"/>
      <c r="T310" s="157"/>
      <c r="U310" s="157"/>
      <c r="V310" s="157"/>
      <c r="W310" s="157"/>
      <c r="X310" s="157"/>
      <c r="Y310" s="157"/>
      <c r="Z310" s="147"/>
      <c r="AA310" s="147"/>
      <c r="AB310" s="147"/>
      <c r="AC310" s="147"/>
      <c r="AD310" s="147"/>
      <c r="AE310" s="147"/>
      <c r="AF310" s="147"/>
      <c r="AG310" s="147" t="s">
        <v>270</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3" x14ac:dyDescent="0.2">
      <c r="A311" s="154"/>
      <c r="B311" s="155"/>
      <c r="C311" s="190" t="s">
        <v>536</v>
      </c>
      <c r="D311" s="179"/>
      <c r="E311" s="180">
        <v>9.18</v>
      </c>
      <c r="F311" s="157"/>
      <c r="G311" s="157"/>
      <c r="H311" s="157"/>
      <c r="I311" s="157"/>
      <c r="J311" s="157"/>
      <c r="K311" s="157"/>
      <c r="L311" s="157"/>
      <c r="M311" s="157"/>
      <c r="N311" s="156"/>
      <c r="O311" s="156"/>
      <c r="P311" s="156"/>
      <c r="Q311" s="156"/>
      <c r="R311" s="157"/>
      <c r="S311" s="157"/>
      <c r="T311" s="157"/>
      <c r="U311" s="157"/>
      <c r="V311" s="157"/>
      <c r="W311" s="157"/>
      <c r="X311" s="157"/>
      <c r="Y311" s="157"/>
      <c r="Z311" s="147"/>
      <c r="AA311" s="147"/>
      <c r="AB311" s="147"/>
      <c r="AC311" s="147"/>
      <c r="AD311" s="147"/>
      <c r="AE311" s="147"/>
      <c r="AF311" s="147"/>
      <c r="AG311" s="147" t="s">
        <v>270</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3" x14ac:dyDescent="0.2">
      <c r="A312" s="154"/>
      <c r="B312" s="155"/>
      <c r="C312" s="190" t="s">
        <v>537</v>
      </c>
      <c r="D312" s="179"/>
      <c r="E312" s="180">
        <v>2.4300000000000002</v>
      </c>
      <c r="F312" s="157"/>
      <c r="G312" s="157"/>
      <c r="H312" s="157"/>
      <c r="I312" s="157"/>
      <c r="J312" s="157"/>
      <c r="K312" s="157"/>
      <c r="L312" s="157"/>
      <c r="M312" s="157"/>
      <c r="N312" s="156"/>
      <c r="O312" s="156"/>
      <c r="P312" s="156"/>
      <c r="Q312" s="156"/>
      <c r="R312" s="157"/>
      <c r="S312" s="157"/>
      <c r="T312" s="157"/>
      <c r="U312" s="157"/>
      <c r="V312" s="157"/>
      <c r="W312" s="157"/>
      <c r="X312" s="157"/>
      <c r="Y312" s="157"/>
      <c r="Z312" s="147"/>
      <c r="AA312" s="147"/>
      <c r="AB312" s="147"/>
      <c r="AC312" s="147"/>
      <c r="AD312" s="147"/>
      <c r="AE312" s="147"/>
      <c r="AF312" s="147"/>
      <c r="AG312" s="147" t="s">
        <v>270</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3" x14ac:dyDescent="0.2">
      <c r="A313" s="154"/>
      <c r="B313" s="155"/>
      <c r="C313" s="190" t="s">
        <v>586</v>
      </c>
      <c r="D313" s="179"/>
      <c r="E313" s="180">
        <v>0.36</v>
      </c>
      <c r="F313" s="157"/>
      <c r="G313" s="157"/>
      <c r="H313" s="157"/>
      <c r="I313" s="157"/>
      <c r="J313" s="157"/>
      <c r="K313" s="157"/>
      <c r="L313" s="157"/>
      <c r="M313" s="157"/>
      <c r="N313" s="156"/>
      <c r="O313" s="156"/>
      <c r="P313" s="156"/>
      <c r="Q313" s="156"/>
      <c r="R313" s="157"/>
      <c r="S313" s="157"/>
      <c r="T313" s="157"/>
      <c r="U313" s="157"/>
      <c r="V313" s="157"/>
      <c r="W313" s="157"/>
      <c r="X313" s="157"/>
      <c r="Y313" s="157"/>
      <c r="Z313" s="147"/>
      <c r="AA313" s="147"/>
      <c r="AB313" s="147"/>
      <c r="AC313" s="147"/>
      <c r="AD313" s="147"/>
      <c r="AE313" s="147"/>
      <c r="AF313" s="147"/>
      <c r="AG313" s="147" t="s">
        <v>270</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
      <c r="A314" s="154"/>
      <c r="B314" s="155"/>
      <c r="C314" s="190" t="s">
        <v>577</v>
      </c>
      <c r="D314" s="179"/>
      <c r="E314" s="180">
        <v>1.44</v>
      </c>
      <c r="F314" s="157"/>
      <c r="G314" s="157"/>
      <c r="H314" s="157"/>
      <c r="I314" s="157"/>
      <c r="J314" s="157"/>
      <c r="K314" s="157"/>
      <c r="L314" s="157"/>
      <c r="M314" s="157"/>
      <c r="N314" s="156"/>
      <c r="O314" s="156"/>
      <c r="P314" s="156"/>
      <c r="Q314" s="156"/>
      <c r="R314" s="157"/>
      <c r="S314" s="157"/>
      <c r="T314" s="157"/>
      <c r="U314" s="157"/>
      <c r="V314" s="157"/>
      <c r="W314" s="157"/>
      <c r="X314" s="157"/>
      <c r="Y314" s="157"/>
      <c r="Z314" s="147"/>
      <c r="AA314" s="147"/>
      <c r="AB314" s="147"/>
      <c r="AC314" s="147"/>
      <c r="AD314" s="147"/>
      <c r="AE314" s="147"/>
      <c r="AF314" s="147"/>
      <c r="AG314" s="147" t="s">
        <v>270</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3" x14ac:dyDescent="0.2">
      <c r="A315" s="154"/>
      <c r="B315" s="155"/>
      <c r="C315" s="190" t="s">
        <v>587</v>
      </c>
      <c r="D315" s="179"/>
      <c r="E315" s="180">
        <v>1.08</v>
      </c>
      <c r="F315" s="157"/>
      <c r="G315" s="157"/>
      <c r="H315" s="157"/>
      <c r="I315" s="157"/>
      <c r="J315" s="157"/>
      <c r="K315" s="157"/>
      <c r="L315" s="157"/>
      <c r="M315" s="157"/>
      <c r="N315" s="156"/>
      <c r="O315" s="156"/>
      <c r="P315" s="156"/>
      <c r="Q315" s="156"/>
      <c r="R315" s="157"/>
      <c r="S315" s="157"/>
      <c r="T315" s="157"/>
      <c r="U315" s="157"/>
      <c r="V315" s="157"/>
      <c r="W315" s="157"/>
      <c r="X315" s="157"/>
      <c r="Y315" s="157"/>
      <c r="Z315" s="147"/>
      <c r="AA315" s="147"/>
      <c r="AB315" s="147"/>
      <c r="AC315" s="147"/>
      <c r="AD315" s="147"/>
      <c r="AE315" s="147"/>
      <c r="AF315" s="147"/>
      <c r="AG315" s="147" t="s">
        <v>270</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3" x14ac:dyDescent="0.2">
      <c r="A316" s="154"/>
      <c r="B316" s="155"/>
      <c r="C316" s="190" t="s">
        <v>588</v>
      </c>
      <c r="D316" s="179"/>
      <c r="E316" s="180">
        <v>6.24</v>
      </c>
      <c r="F316" s="157"/>
      <c r="G316" s="157"/>
      <c r="H316" s="157"/>
      <c r="I316" s="157"/>
      <c r="J316" s="157"/>
      <c r="K316" s="157"/>
      <c r="L316" s="157"/>
      <c r="M316" s="157"/>
      <c r="N316" s="156"/>
      <c r="O316" s="156"/>
      <c r="P316" s="156"/>
      <c r="Q316" s="156"/>
      <c r="R316" s="157"/>
      <c r="S316" s="157"/>
      <c r="T316" s="157"/>
      <c r="U316" s="157"/>
      <c r="V316" s="157"/>
      <c r="W316" s="157"/>
      <c r="X316" s="157"/>
      <c r="Y316" s="157"/>
      <c r="Z316" s="147"/>
      <c r="AA316" s="147"/>
      <c r="AB316" s="147"/>
      <c r="AC316" s="147"/>
      <c r="AD316" s="147"/>
      <c r="AE316" s="147"/>
      <c r="AF316" s="147"/>
      <c r="AG316" s="147" t="s">
        <v>270</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3" x14ac:dyDescent="0.2">
      <c r="A317" s="154"/>
      <c r="B317" s="155"/>
      <c r="C317" s="190" t="s">
        <v>589</v>
      </c>
      <c r="D317" s="179"/>
      <c r="E317" s="180">
        <v>0.96</v>
      </c>
      <c r="F317" s="157"/>
      <c r="G317" s="157"/>
      <c r="H317" s="157"/>
      <c r="I317" s="157"/>
      <c r="J317" s="157"/>
      <c r="K317" s="157"/>
      <c r="L317" s="157"/>
      <c r="M317" s="157"/>
      <c r="N317" s="156"/>
      <c r="O317" s="156"/>
      <c r="P317" s="156"/>
      <c r="Q317" s="156"/>
      <c r="R317" s="157"/>
      <c r="S317" s="157"/>
      <c r="T317" s="157"/>
      <c r="U317" s="157"/>
      <c r="V317" s="157"/>
      <c r="W317" s="157"/>
      <c r="X317" s="157"/>
      <c r="Y317" s="157"/>
      <c r="Z317" s="147"/>
      <c r="AA317" s="147"/>
      <c r="AB317" s="147"/>
      <c r="AC317" s="147"/>
      <c r="AD317" s="147"/>
      <c r="AE317" s="147"/>
      <c r="AF317" s="147"/>
      <c r="AG317" s="147" t="s">
        <v>270</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3" x14ac:dyDescent="0.2">
      <c r="A318" s="154"/>
      <c r="B318" s="155"/>
      <c r="C318" s="190" t="s">
        <v>590</v>
      </c>
      <c r="D318" s="179"/>
      <c r="E318" s="180">
        <v>0.84</v>
      </c>
      <c r="F318" s="157"/>
      <c r="G318" s="157"/>
      <c r="H318" s="157"/>
      <c r="I318" s="157"/>
      <c r="J318" s="157"/>
      <c r="K318" s="157"/>
      <c r="L318" s="157"/>
      <c r="M318" s="157"/>
      <c r="N318" s="156"/>
      <c r="O318" s="156"/>
      <c r="P318" s="156"/>
      <c r="Q318" s="156"/>
      <c r="R318" s="157"/>
      <c r="S318" s="157"/>
      <c r="T318" s="157"/>
      <c r="U318" s="157"/>
      <c r="V318" s="157"/>
      <c r="W318" s="157"/>
      <c r="X318" s="157"/>
      <c r="Y318" s="157"/>
      <c r="Z318" s="147"/>
      <c r="AA318" s="147"/>
      <c r="AB318" s="147"/>
      <c r="AC318" s="147"/>
      <c r="AD318" s="147"/>
      <c r="AE318" s="147"/>
      <c r="AF318" s="147"/>
      <c r="AG318" s="147" t="s">
        <v>270</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3" x14ac:dyDescent="0.2">
      <c r="A319" s="154"/>
      <c r="B319" s="155"/>
      <c r="C319" s="190" t="s">
        <v>591</v>
      </c>
      <c r="D319" s="179"/>
      <c r="E319" s="180">
        <v>3.2</v>
      </c>
      <c r="F319" s="157"/>
      <c r="G319" s="157"/>
      <c r="H319" s="157"/>
      <c r="I319" s="157"/>
      <c r="J319" s="157"/>
      <c r="K319" s="157"/>
      <c r="L319" s="157"/>
      <c r="M319" s="157"/>
      <c r="N319" s="156"/>
      <c r="O319" s="156"/>
      <c r="P319" s="156"/>
      <c r="Q319" s="156"/>
      <c r="R319" s="157"/>
      <c r="S319" s="157"/>
      <c r="T319" s="157"/>
      <c r="U319" s="157"/>
      <c r="V319" s="157"/>
      <c r="W319" s="157"/>
      <c r="X319" s="157"/>
      <c r="Y319" s="157"/>
      <c r="Z319" s="147"/>
      <c r="AA319" s="147"/>
      <c r="AB319" s="147"/>
      <c r="AC319" s="147"/>
      <c r="AD319" s="147"/>
      <c r="AE319" s="147"/>
      <c r="AF319" s="147"/>
      <c r="AG319" s="147" t="s">
        <v>270</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66">
        <v>45</v>
      </c>
      <c r="B320" s="167" t="s">
        <v>592</v>
      </c>
      <c r="C320" s="175" t="s">
        <v>593</v>
      </c>
      <c r="D320" s="168" t="s">
        <v>285</v>
      </c>
      <c r="E320" s="169">
        <v>50.24</v>
      </c>
      <c r="F320" s="170"/>
      <c r="G320" s="171">
        <f>ROUND(E320*F320,2)</f>
        <v>0</v>
      </c>
      <c r="H320" s="170"/>
      <c r="I320" s="171">
        <f>ROUND(E320*H320,2)</f>
        <v>0</v>
      </c>
      <c r="J320" s="170"/>
      <c r="K320" s="171">
        <f>ROUND(E320*J320,2)</f>
        <v>0</v>
      </c>
      <c r="L320" s="171">
        <v>21</v>
      </c>
      <c r="M320" s="171">
        <f>G320*(1+L320/100)</f>
        <v>0</v>
      </c>
      <c r="N320" s="169">
        <v>0.10237</v>
      </c>
      <c r="O320" s="169">
        <f>ROUND(E320*N320,2)</f>
        <v>5.14</v>
      </c>
      <c r="P320" s="169">
        <v>0</v>
      </c>
      <c r="Q320" s="169">
        <f>ROUND(E320*P320,2)</f>
        <v>0</v>
      </c>
      <c r="R320" s="171" t="s">
        <v>309</v>
      </c>
      <c r="S320" s="171" t="s">
        <v>222</v>
      </c>
      <c r="T320" s="172" t="s">
        <v>222</v>
      </c>
      <c r="U320" s="157">
        <v>0.80700000000000005</v>
      </c>
      <c r="V320" s="157">
        <f>ROUND(E320*U320,2)</f>
        <v>40.54</v>
      </c>
      <c r="W320" s="157"/>
      <c r="X320" s="157" t="s">
        <v>251</v>
      </c>
      <c r="Y320" s="157" t="s">
        <v>225</v>
      </c>
      <c r="Z320" s="147"/>
      <c r="AA320" s="147"/>
      <c r="AB320" s="147"/>
      <c r="AC320" s="147"/>
      <c r="AD320" s="147"/>
      <c r="AE320" s="147"/>
      <c r="AF320" s="147"/>
      <c r="AG320" s="147" t="s">
        <v>252</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2" x14ac:dyDescent="0.2">
      <c r="A321" s="154"/>
      <c r="B321" s="155"/>
      <c r="C321" s="190" t="s">
        <v>594</v>
      </c>
      <c r="D321" s="179"/>
      <c r="E321" s="180">
        <v>35.840000000000003</v>
      </c>
      <c r="F321" s="157"/>
      <c r="G321" s="157"/>
      <c r="H321" s="157"/>
      <c r="I321" s="157"/>
      <c r="J321" s="157"/>
      <c r="K321" s="157"/>
      <c r="L321" s="157"/>
      <c r="M321" s="157"/>
      <c r="N321" s="156"/>
      <c r="O321" s="156"/>
      <c r="P321" s="156"/>
      <c r="Q321" s="156"/>
      <c r="R321" s="157"/>
      <c r="S321" s="157"/>
      <c r="T321" s="157"/>
      <c r="U321" s="157"/>
      <c r="V321" s="157"/>
      <c r="W321" s="157"/>
      <c r="X321" s="157"/>
      <c r="Y321" s="157"/>
      <c r="Z321" s="147"/>
      <c r="AA321" s="147"/>
      <c r="AB321" s="147"/>
      <c r="AC321" s="147"/>
      <c r="AD321" s="147"/>
      <c r="AE321" s="147"/>
      <c r="AF321" s="147"/>
      <c r="AG321" s="147" t="s">
        <v>270</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3" x14ac:dyDescent="0.2">
      <c r="A322" s="154"/>
      <c r="B322" s="155"/>
      <c r="C322" s="190" t="s">
        <v>595</v>
      </c>
      <c r="D322" s="179"/>
      <c r="E322" s="180">
        <v>14.4</v>
      </c>
      <c r="F322" s="157"/>
      <c r="G322" s="157"/>
      <c r="H322" s="157"/>
      <c r="I322" s="157"/>
      <c r="J322" s="157"/>
      <c r="K322" s="157"/>
      <c r="L322" s="157"/>
      <c r="M322" s="157"/>
      <c r="N322" s="156"/>
      <c r="O322" s="156"/>
      <c r="P322" s="156"/>
      <c r="Q322" s="156"/>
      <c r="R322" s="157"/>
      <c r="S322" s="157"/>
      <c r="T322" s="157"/>
      <c r="U322" s="157"/>
      <c r="V322" s="157"/>
      <c r="W322" s="157"/>
      <c r="X322" s="157"/>
      <c r="Y322" s="157"/>
      <c r="Z322" s="147"/>
      <c r="AA322" s="147"/>
      <c r="AB322" s="147"/>
      <c r="AC322" s="147"/>
      <c r="AD322" s="147"/>
      <c r="AE322" s="147"/>
      <c r="AF322" s="147"/>
      <c r="AG322" s="147" t="s">
        <v>270</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x14ac:dyDescent="0.2">
      <c r="A323" s="159" t="s">
        <v>217</v>
      </c>
      <c r="B323" s="160" t="s">
        <v>95</v>
      </c>
      <c r="C323" s="174" t="s">
        <v>96</v>
      </c>
      <c r="D323" s="161"/>
      <c r="E323" s="162"/>
      <c r="F323" s="163"/>
      <c r="G323" s="163">
        <f>SUMIF(AG324:AG329,"&lt;&gt;NOR",G324:G329)</f>
        <v>0</v>
      </c>
      <c r="H323" s="163"/>
      <c r="I323" s="163">
        <f>SUM(I324:I329)</f>
        <v>0</v>
      </c>
      <c r="J323" s="163"/>
      <c r="K323" s="163">
        <f>SUM(K324:K329)</f>
        <v>0</v>
      </c>
      <c r="L323" s="163"/>
      <c r="M323" s="163">
        <f>SUM(M324:M329)</f>
        <v>0</v>
      </c>
      <c r="N323" s="162"/>
      <c r="O323" s="162">
        <f>SUM(O324:O329)</f>
        <v>0.31</v>
      </c>
      <c r="P323" s="162"/>
      <c r="Q323" s="162">
        <f>SUM(Q324:Q329)</f>
        <v>0</v>
      </c>
      <c r="R323" s="163"/>
      <c r="S323" s="163"/>
      <c r="T323" s="164"/>
      <c r="U323" s="158"/>
      <c r="V323" s="158">
        <f>SUM(V324:V329)</f>
        <v>23.89</v>
      </c>
      <c r="W323" s="158"/>
      <c r="X323" s="158"/>
      <c r="Y323" s="158"/>
      <c r="AG323" t="s">
        <v>218</v>
      </c>
    </row>
    <row r="324" spans="1:60" ht="22.5" outlineLevel="1" x14ac:dyDescent="0.2">
      <c r="A324" s="262">
        <v>46</v>
      </c>
      <c r="B324" s="263" t="s">
        <v>596</v>
      </c>
      <c r="C324" s="264" t="s">
        <v>597</v>
      </c>
      <c r="D324" s="168" t="s">
        <v>365</v>
      </c>
      <c r="E324" s="169">
        <v>56.2</v>
      </c>
      <c r="F324" s="170"/>
      <c r="G324" s="171">
        <f>ROUND(E324*F324,2)</f>
        <v>0</v>
      </c>
      <c r="H324" s="170"/>
      <c r="I324" s="171">
        <f>ROUND(E324*H324,2)</f>
        <v>0</v>
      </c>
      <c r="J324" s="170"/>
      <c r="K324" s="171">
        <f>ROUND(E324*J324,2)</f>
        <v>0</v>
      </c>
      <c r="L324" s="171">
        <v>21</v>
      </c>
      <c r="M324" s="171">
        <f>G324*(1+L324/100)</f>
        <v>0</v>
      </c>
      <c r="N324" s="169">
        <v>5.5100000000000001E-3</v>
      </c>
      <c r="O324" s="169">
        <f>ROUND(E324*N324,2)</f>
        <v>0.31</v>
      </c>
      <c r="P324" s="169">
        <v>0</v>
      </c>
      <c r="Q324" s="169">
        <f>ROUND(E324*P324,2)</f>
        <v>0</v>
      </c>
      <c r="R324" s="171" t="s">
        <v>309</v>
      </c>
      <c r="S324" s="171" t="s">
        <v>222</v>
      </c>
      <c r="T324" s="172" t="s">
        <v>222</v>
      </c>
      <c r="U324" s="157">
        <v>0.42499999999999999</v>
      </c>
      <c r="V324" s="157">
        <f>ROUND(E324*U324,2)</f>
        <v>23.89</v>
      </c>
      <c r="W324" s="157"/>
      <c r="X324" s="157" t="s">
        <v>251</v>
      </c>
      <c r="Y324" s="157" t="s">
        <v>225</v>
      </c>
      <c r="Z324" s="147"/>
      <c r="AA324" s="147"/>
      <c r="AB324" s="147"/>
      <c r="AC324" s="147"/>
      <c r="AD324" s="147"/>
      <c r="AE324" s="147"/>
      <c r="AF324" s="147"/>
      <c r="AG324" s="147" t="s">
        <v>252</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ht="22.5" outlineLevel="2" x14ac:dyDescent="0.2">
      <c r="A325" s="154"/>
      <c r="B325" s="155"/>
      <c r="C325" s="260" t="s">
        <v>598</v>
      </c>
      <c r="D325" s="261"/>
      <c r="E325" s="261"/>
      <c r="F325" s="261"/>
      <c r="G325" s="261"/>
      <c r="H325" s="157"/>
      <c r="I325" s="157"/>
      <c r="J325" s="157"/>
      <c r="K325" s="157"/>
      <c r="L325" s="157"/>
      <c r="M325" s="157"/>
      <c r="N325" s="156"/>
      <c r="O325" s="156"/>
      <c r="P325" s="156"/>
      <c r="Q325" s="156"/>
      <c r="R325" s="157"/>
      <c r="S325" s="157"/>
      <c r="T325" s="157"/>
      <c r="U325" s="157"/>
      <c r="V325" s="157"/>
      <c r="W325" s="157"/>
      <c r="X325" s="157"/>
      <c r="Y325" s="157"/>
      <c r="Z325" s="147"/>
      <c r="AA325" s="147"/>
      <c r="AB325" s="147"/>
      <c r="AC325" s="147"/>
      <c r="AD325" s="147"/>
      <c r="AE325" s="147"/>
      <c r="AF325" s="147"/>
      <c r="AG325" s="147" t="s">
        <v>268</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73" t="str">
        <f>C325</f>
        <v>a poloplastických hmot na montážní pěnu, zapravení omítky pod parapetem, těsnění spáry mezi parapetem a rámem okna, dodávka silikonu.</v>
      </c>
      <c r="BB325" s="147"/>
      <c r="BC325" s="147"/>
      <c r="BD325" s="147"/>
      <c r="BE325" s="147"/>
      <c r="BF325" s="147"/>
      <c r="BG325" s="147"/>
      <c r="BH325" s="147"/>
    </row>
    <row r="326" spans="1:60" outlineLevel="2" x14ac:dyDescent="0.2">
      <c r="A326" s="154"/>
      <c r="B326" s="155"/>
      <c r="C326" s="190" t="s">
        <v>599</v>
      </c>
      <c r="D326" s="179"/>
      <c r="E326" s="180">
        <v>31.2</v>
      </c>
      <c r="F326" s="157"/>
      <c r="G326" s="157"/>
      <c r="H326" s="157"/>
      <c r="I326" s="157"/>
      <c r="J326" s="157"/>
      <c r="K326" s="157"/>
      <c r="L326" s="157"/>
      <c r="M326" s="157"/>
      <c r="N326" s="156"/>
      <c r="O326" s="156"/>
      <c r="P326" s="156"/>
      <c r="Q326" s="156"/>
      <c r="R326" s="157"/>
      <c r="S326" s="157"/>
      <c r="T326" s="157"/>
      <c r="U326" s="157"/>
      <c r="V326" s="157"/>
      <c r="W326" s="157"/>
      <c r="X326" s="157"/>
      <c r="Y326" s="157"/>
      <c r="Z326" s="147"/>
      <c r="AA326" s="147"/>
      <c r="AB326" s="147"/>
      <c r="AC326" s="147"/>
      <c r="AD326" s="147"/>
      <c r="AE326" s="147"/>
      <c r="AF326" s="147"/>
      <c r="AG326" s="147" t="s">
        <v>270</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3" x14ac:dyDescent="0.2">
      <c r="A327" s="154"/>
      <c r="B327" s="155"/>
      <c r="C327" s="190" t="s">
        <v>600</v>
      </c>
      <c r="D327" s="179"/>
      <c r="E327" s="180">
        <v>4.8</v>
      </c>
      <c r="F327" s="157"/>
      <c r="G327" s="157"/>
      <c r="H327" s="157"/>
      <c r="I327" s="157"/>
      <c r="J327" s="157"/>
      <c r="K327" s="157"/>
      <c r="L327" s="157"/>
      <c r="M327" s="157"/>
      <c r="N327" s="156"/>
      <c r="O327" s="156"/>
      <c r="P327" s="156"/>
      <c r="Q327" s="156"/>
      <c r="R327" s="157"/>
      <c r="S327" s="157"/>
      <c r="T327" s="157"/>
      <c r="U327" s="157"/>
      <c r="V327" s="157"/>
      <c r="W327" s="157"/>
      <c r="X327" s="157"/>
      <c r="Y327" s="157"/>
      <c r="Z327" s="147"/>
      <c r="AA327" s="147"/>
      <c r="AB327" s="147"/>
      <c r="AC327" s="147"/>
      <c r="AD327" s="147"/>
      <c r="AE327" s="147"/>
      <c r="AF327" s="147"/>
      <c r="AG327" s="147" t="s">
        <v>270</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3" x14ac:dyDescent="0.2">
      <c r="A328" s="154"/>
      <c r="B328" s="155"/>
      <c r="C328" s="190" t="s">
        <v>601</v>
      </c>
      <c r="D328" s="179"/>
      <c r="E328" s="180">
        <v>4.2</v>
      </c>
      <c r="F328" s="157"/>
      <c r="G328" s="157"/>
      <c r="H328" s="157"/>
      <c r="I328" s="157"/>
      <c r="J328" s="157"/>
      <c r="K328" s="157"/>
      <c r="L328" s="157"/>
      <c r="M328" s="157"/>
      <c r="N328" s="156"/>
      <c r="O328" s="156"/>
      <c r="P328" s="156"/>
      <c r="Q328" s="156"/>
      <c r="R328" s="157"/>
      <c r="S328" s="157"/>
      <c r="T328" s="157"/>
      <c r="U328" s="157"/>
      <c r="V328" s="157"/>
      <c r="W328" s="157"/>
      <c r="X328" s="157"/>
      <c r="Y328" s="157"/>
      <c r="Z328" s="147"/>
      <c r="AA328" s="147"/>
      <c r="AB328" s="147"/>
      <c r="AC328" s="147"/>
      <c r="AD328" s="147"/>
      <c r="AE328" s="147"/>
      <c r="AF328" s="147"/>
      <c r="AG328" s="147" t="s">
        <v>270</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3" x14ac:dyDescent="0.2">
      <c r="A329" s="154"/>
      <c r="B329" s="155"/>
      <c r="C329" s="190" t="s">
        <v>602</v>
      </c>
      <c r="D329" s="179"/>
      <c r="E329" s="180">
        <v>16</v>
      </c>
      <c r="F329" s="157"/>
      <c r="G329" s="157"/>
      <c r="H329" s="157"/>
      <c r="I329" s="157"/>
      <c r="J329" s="157"/>
      <c r="K329" s="157"/>
      <c r="L329" s="157"/>
      <c r="M329" s="157"/>
      <c r="N329" s="156"/>
      <c r="O329" s="156"/>
      <c r="P329" s="156"/>
      <c r="Q329" s="156"/>
      <c r="R329" s="157"/>
      <c r="S329" s="157"/>
      <c r="T329" s="157"/>
      <c r="U329" s="157"/>
      <c r="V329" s="157"/>
      <c r="W329" s="157"/>
      <c r="X329" s="157"/>
      <c r="Y329" s="157"/>
      <c r="Z329" s="147"/>
      <c r="AA329" s="147"/>
      <c r="AB329" s="147"/>
      <c r="AC329" s="147"/>
      <c r="AD329" s="147"/>
      <c r="AE329" s="147"/>
      <c r="AF329" s="147"/>
      <c r="AG329" s="147" t="s">
        <v>270</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x14ac:dyDescent="0.2">
      <c r="A330" s="159" t="s">
        <v>217</v>
      </c>
      <c r="B330" s="160" t="s">
        <v>101</v>
      </c>
      <c r="C330" s="174" t="s">
        <v>102</v>
      </c>
      <c r="D330" s="161"/>
      <c r="E330" s="162"/>
      <c r="F330" s="163"/>
      <c r="G330" s="163">
        <f>SUMIF(AG331:AG336,"&lt;&gt;NOR",G331:G336)</f>
        <v>0</v>
      </c>
      <c r="H330" s="163"/>
      <c r="I330" s="163">
        <f>SUM(I331:I336)</f>
        <v>0</v>
      </c>
      <c r="J330" s="163"/>
      <c r="K330" s="163">
        <f>SUM(K331:K336)</f>
        <v>0</v>
      </c>
      <c r="L330" s="163"/>
      <c r="M330" s="163">
        <f>SUM(M331:M336)</f>
        <v>0</v>
      </c>
      <c r="N330" s="162"/>
      <c r="O330" s="162">
        <f>SUM(O331:O336)</f>
        <v>0.01</v>
      </c>
      <c r="P330" s="162"/>
      <c r="Q330" s="162">
        <f>SUM(Q331:Q336)</f>
        <v>0</v>
      </c>
      <c r="R330" s="163"/>
      <c r="S330" s="163"/>
      <c r="T330" s="164"/>
      <c r="U330" s="158"/>
      <c r="V330" s="158">
        <f>SUM(V331:V336)</f>
        <v>171.8</v>
      </c>
      <c r="W330" s="158"/>
      <c r="X330" s="158"/>
      <c r="Y330" s="158"/>
      <c r="AG330" t="s">
        <v>218</v>
      </c>
    </row>
    <row r="331" spans="1:60" ht="56.25" outlineLevel="1" x14ac:dyDescent="0.2">
      <c r="A331" s="166">
        <v>47</v>
      </c>
      <c r="B331" s="167" t="s">
        <v>603</v>
      </c>
      <c r="C331" s="175" t="s">
        <v>604</v>
      </c>
      <c r="D331" s="168" t="s">
        <v>285</v>
      </c>
      <c r="E331" s="169">
        <v>350</v>
      </c>
      <c r="F331" s="170"/>
      <c r="G331" s="171">
        <f>ROUND(E331*F331,2)</f>
        <v>0</v>
      </c>
      <c r="H331" s="170"/>
      <c r="I331" s="171">
        <f>ROUND(E331*H331,2)</f>
        <v>0</v>
      </c>
      <c r="J331" s="170"/>
      <c r="K331" s="171">
        <f>ROUND(E331*J331,2)</f>
        <v>0</v>
      </c>
      <c r="L331" s="171">
        <v>21</v>
      </c>
      <c r="M331" s="171">
        <f>G331*(1+L331/100)</f>
        <v>0</v>
      </c>
      <c r="N331" s="169">
        <v>4.0000000000000003E-5</v>
      </c>
      <c r="O331" s="169">
        <f>ROUND(E331*N331,2)</f>
        <v>0.01</v>
      </c>
      <c r="P331" s="169">
        <v>0</v>
      </c>
      <c r="Q331" s="169">
        <f>ROUND(E331*P331,2)</f>
        <v>0</v>
      </c>
      <c r="R331" s="171" t="s">
        <v>309</v>
      </c>
      <c r="S331" s="171" t="s">
        <v>222</v>
      </c>
      <c r="T331" s="172" t="s">
        <v>222</v>
      </c>
      <c r="U331" s="157">
        <v>0.308</v>
      </c>
      <c r="V331" s="157">
        <f>ROUND(E331*U331,2)</f>
        <v>107.8</v>
      </c>
      <c r="W331" s="157"/>
      <c r="X331" s="157" t="s">
        <v>251</v>
      </c>
      <c r="Y331" s="157" t="s">
        <v>225</v>
      </c>
      <c r="Z331" s="147"/>
      <c r="AA331" s="147"/>
      <c r="AB331" s="147"/>
      <c r="AC331" s="147"/>
      <c r="AD331" s="147"/>
      <c r="AE331" s="147"/>
      <c r="AF331" s="147"/>
      <c r="AG331" s="147" t="s">
        <v>252</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2" x14ac:dyDescent="0.2">
      <c r="A332" s="154"/>
      <c r="B332" s="155"/>
      <c r="C332" s="190" t="s">
        <v>605</v>
      </c>
      <c r="D332" s="179"/>
      <c r="E332" s="180">
        <v>350</v>
      </c>
      <c r="F332" s="157"/>
      <c r="G332" s="157"/>
      <c r="H332" s="157"/>
      <c r="I332" s="157"/>
      <c r="J332" s="157"/>
      <c r="K332" s="157"/>
      <c r="L332" s="157"/>
      <c r="M332" s="157"/>
      <c r="N332" s="156"/>
      <c r="O332" s="156"/>
      <c r="P332" s="156"/>
      <c r="Q332" s="156"/>
      <c r="R332" s="157"/>
      <c r="S332" s="157"/>
      <c r="T332" s="157"/>
      <c r="U332" s="157"/>
      <c r="V332" s="157"/>
      <c r="W332" s="157"/>
      <c r="X332" s="157"/>
      <c r="Y332" s="157"/>
      <c r="Z332" s="147"/>
      <c r="AA332" s="147"/>
      <c r="AB332" s="147"/>
      <c r="AC332" s="147"/>
      <c r="AD332" s="147"/>
      <c r="AE332" s="147"/>
      <c r="AF332" s="147"/>
      <c r="AG332" s="147" t="s">
        <v>270</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66">
        <v>48</v>
      </c>
      <c r="B333" s="167" t="s">
        <v>606</v>
      </c>
      <c r="C333" s="175" t="s">
        <v>607</v>
      </c>
      <c r="D333" s="168" t="s">
        <v>608</v>
      </c>
      <c r="E333" s="169">
        <v>64</v>
      </c>
      <c r="F333" s="170"/>
      <c r="G333" s="171">
        <f>ROUND(E333*F333,2)</f>
        <v>0</v>
      </c>
      <c r="H333" s="170"/>
      <c r="I333" s="171">
        <f>ROUND(E333*H333,2)</f>
        <v>0</v>
      </c>
      <c r="J333" s="170"/>
      <c r="K333" s="171">
        <f>ROUND(E333*J333,2)</f>
        <v>0</v>
      </c>
      <c r="L333" s="171">
        <v>21</v>
      </c>
      <c r="M333" s="171">
        <f>G333*(1+L333/100)</f>
        <v>0</v>
      </c>
      <c r="N333" s="169">
        <v>0</v>
      </c>
      <c r="O333" s="169">
        <f>ROUND(E333*N333,2)</f>
        <v>0</v>
      </c>
      <c r="P333" s="169">
        <v>0</v>
      </c>
      <c r="Q333" s="169">
        <f>ROUND(E333*P333,2)</f>
        <v>0</v>
      </c>
      <c r="R333" s="171" t="s">
        <v>609</v>
      </c>
      <c r="S333" s="171" t="s">
        <v>222</v>
      </c>
      <c r="T333" s="172" t="s">
        <v>222</v>
      </c>
      <c r="U333" s="157">
        <v>1</v>
      </c>
      <c r="V333" s="157">
        <f>ROUND(E333*U333,2)</f>
        <v>64</v>
      </c>
      <c r="W333" s="157"/>
      <c r="X333" s="157" t="s">
        <v>610</v>
      </c>
      <c r="Y333" s="157" t="s">
        <v>225</v>
      </c>
      <c r="Z333" s="147"/>
      <c r="AA333" s="147"/>
      <c r="AB333" s="147"/>
      <c r="AC333" s="147"/>
      <c r="AD333" s="147"/>
      <c r="AE333" s="147"/>
      <c r="AF333" s="147"/>
      <c r="AG333" s="147" t="s">
        <v>611</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2" x14ac:dyDescent="0.2">
      <c r="A334" s="154"/>
      <c r="B334" s="155"/>
      <c r="C334" s="249" t="s">
        <v>612</v>
      </c>
      <c r="D334" s="250"/>
      <c r="E334" s="250"/>
      <c r="F334" s="250"/>
      <c r="G334" s="250"/>
      <c r="H334" s="157"/>
      <c r="I334" s="157"/>
      <c r="J334" s="157"/>
      <c r="K334" s="157"/>
      <c r="L334" s="157"/>
      <c r="M334" s="157"/>
      <c r="N334" s="156"/>
      <c r="O334" s="156"/>
      <c r="P334" s="156"/>
      <c r="Q334" s="156"/>
      <c r="R334" s="157"/>
      <c r="S334" s="157"/>
      <c r="T334" s="157"/>
      <c r="U334" s="157"/>
      <c r="V334" s="157"/>
      <c r="W334" s="157"/>
      <c r="X334" s="157"/>
      <c r="Y334" s="157"/>
      <c r="Z334" s="147"/>
      <c r="AA334" s="147"/>
      <c r="AB334" s="147"/>
      <c r="AC334" s="147"/>
      <c r="AD334" s="147"/>
      <c r="AE334" s="147"/>
      <c r="AF334" s="147"/>
      <c r="AG334" s="147" t="s">
        <v>228</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73" t="str">
        <f>C334</f>
        <v>Demontáž a zpětná montáž drobných prvků fasády, jako jsou větrací mřížky, konzoly, nástěnky, dvířka, cedule, tabulky a pod.</v>
      </c>
      <c r="BB334" s="147"/>
      <c r="BC334" s="147"/>
      <c r="BD334" s="147"/>
      <c r="BE334" s="147"/>
      <c r="BF334" s="147"/>
      <c r="BG334" s="147"/>
      <c r="BH334" s="147"/>
    </row>
    <row r="335" spans="1:60" outlineLevel="1" x14ac:dyDescent="0.2">
      <c r="A335" s="166">
        <v>49</v>
      </c>
      <c r="B335" s="167" t="s">
        <v>613</v>
      </c>
      <c r="C335" s="175" t="s">
        <v>614</v>
      </c>
      <c r="D335" s="168" t="s">
        <v>390</v>
      </c>
      <c r="E335" s="169">
        <v>4</v>
      </c>
      <c r="F335" s="170"/>
      <c r="G335" s="171">
        <f>ROUND(E335*F335,2)</f>
        <v>0</v>
      </c>
      <c r="H335" s="170"/>
      <c r="I335" s="171">
        <f>ROUND(E335*H335,2)</f>
        <v>0</v>
      </c>
      <c r="J335" s="170"/>
      <c r="K335" s="171">
        <f>ROUND(E335*J335,2)</f>
        <v>0</v>
      </c>
      <c r="L335" s="171">
        <v>21</v>
      </c>
      <c r="M335" s="171">
        <f>G335*(1+L335/100)</f>
        <v>0</v>
      </c>
      <c r="N335" s="169">
        <v>0</v>
      </c>
      <c r="O335" s="169">
        <f>ROUND(E335*N335,2)</f>
        <v>0</v>
      </c>
      <c r="P335" s="169">
        <v>0</v>
      </c>
      <c r="Q335" s="169">
        <f>ROUND(E335*P335,2)</f>
        <v>0</v>
      </c>
      <c r="R335" s="171"/>
      <c r="S335" s="171" t="s">
        <v>250</v>
      </c>
      <c r="T335" s="172" t="s">
        <v>223</v>
      </c>
      <c r="U335" s="157">
        <v>0</v>
      </c>
      <c r="V335" s="157">
        <f>ROUND(E335*U335,2)</f>
        <v>0</v>
      </c>
      <c r="W335" s="157"/>
      <c r="X335" s="157" t="s">
        <v>251</v>
      </c>
      <c r="Y335" s="157" t="s">
        <v>225</v>
      </c>
      <c r="Z335" s="147"/>
      <c r="AA335" s="147"/>
      <c r="AB335" s="147"/>
      <c r="AC335" s="147"/>
      <c r="AD335" s="147"/>
      <c r="AE335" s="147"/>
      <c r="AF335" s="147"/>
      <c r="AG335" s="147" t="s">
        <v>252</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2" x14ac:dyDescent="0.2">
      <c r="A336" s="154"/>
      <c r="B336" s="155"/>
      <c r="C336" s="249" t="s">
        <v>615</v>
      </c>
      <c r="D336" s="250"/>
      <c r="E336" s="250"/>
      <c r="F336" s="250"/>
      <c r="G336" s="250"/>
      <c r="H336" s="157"/>
      <c r="I336" s="157"/>
      <c r="J336" s="157"/>
      <c r="K336" s="157"/>
      <c r="L336" s="157"/>
      <c r="M336" s="157"/>
      <c r="N336" s="156"/>
      <c r="O336" s="156"/>
      <c r="P336" s="156"/>
      <c r="Q336" s="156"/>
      <c r="R336" s="157"/>
      <c r="S336" s="157"/>
      <c r="T336" s="157"/>
      <c r="U336" s="157"/>
      <c r="V336" s="157"/>
      <c r="W336" s="157"/>
      <c r="X336" s="157"/>
      <c r="Y336" s="157"/>
      <c r="Z336" s="147"/>
      <c r="AA336" s="147"/>
      <c r="AB336" s="147"/>
      <c r="AC336" s="147"/>
      <c r="AD336" s="147"/>
      <c r="AE336" s="147"/>
      <c r="AF336" s="147"/>
      <c r="AG336" s="147" t="s">
        <v>228</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x14ac:dyDescent="0.2">
      <c r="A337" s="159" t="s">
        <v>217</v>
      </c>
      <c r="B337" s="160" t="s">
        <v>103</v>
      </c>
      <c r="C337" s="174" t="s">
        <v>104</v>
      </c>
      <c r="D337" s="161"/>
      <c r="E337" s="162"/>
      <c r="F337" s="163"/>
      <c r="G337" s="163">
        <f>SUMIF(AG338:AG341,"&lt;&gt;NOR",G338:G341)</f>
        <v>0</v>
      </c>
      <c r="H337" s="163"/>
      <c r="I337" s="163">
        <f>SUM(I338:I341)</f>
        <v>0</v>
      </c>
      <c r="J337" s="163"/>
      <c r="K337" s="163">
        <f>SUM(K338:K341)</f>
        <v>0</v>
      </c>
      <c r="L337" s="163"/>
      <c r="M337" s="163">
        <f>SUM(M338:M341)</f>
        <v>0</v>
      </c>
      <c r="N337" s="162"/>
      <c r="O337" s="162">
        <f>SUM(O338:O341)</f>
        <v>13.39</v>
      </c>
      <c r="P337" s="162"/>
      <c r="Q337" s="162">
        <f>SUM(Q338:Q341)</f>
        <v>0</v>
      </c>
      <c r="R337" s="163"/>
      <c r="S337" s="163"/>
      <c r="T337" s="164"/>
      <c r="U337" s="158"/>
      <c r="V337" s="158">
        <f>SUM(V338:V341)</f>
        <v>14.93</v>
      </c>
      <c r="W337" s="158"/>
      <c r="X337" s="158"/>
      <c r="Y337" s="158"/>
      <c r="AG337" t="s">
        <v>218</v>
      </c>
    </row>
    <row r="338" spans="1:60" ht="22.5" outlineLevel="1" x14ac:dyDescent="0.2">
      <c r="A338" s="166">
        <v>50</v>
      </c>
      <c r="B338" s="167" t="s">
        <v>616</v>
      </c>
      <c r="C338" s="175" t="s">
        <v>617</v>
      </c>
      <c r="D338" s="168" t="s">
        <v>365</v>
      </c>
      <c r="E338" s="169">
        <v>106.66</v>
      </c>
      <c r="F338" s="170"/>
      <c r="G338" s="171">
        <f>ROUND(E338*F338,2)</f>
        <v>0</v>
      </c>
      <c r="H338" s="170"/>
      <c r="I338" s="171">
        <f>ROUND(E338*H338,2)</f>
        <v>0</v>
      </c>
      <c r="J338" s="170"/>
      <c r="K338" s="171">
        <f>ROUND(E338*J338,2)</f>
        <v>0</v>
      </c>
      <c r="L338" s="171">
        <v>21</v>
      </c>
      <c r="M338" s="171">
        <f>G338*(1+L338/100)</f>
        <v>0</v>
      </c>
      <c r="N338" s="169">
        <v>0.10249999999999999</v>
      </c>
      <c r="O338" s="169">
        <f>ROUND(E338*N338,2)</f>
        <v>10.93</v>
      </c>
      <c r="P338" s="169">
        <v>0</v>
      </c>
      <c r="Q338" s="169">
        <f>ROUND(E338*P338,2)</f>
        <v>0</v>
      </c>
      <c r="R338" s="171" t="s">
        <v>299</v>
      </c>
      <c r="S338" s="171" t="s">
        <v>222</v>
      </c>
      <c r="T338" s="172" t="s">
        <v>222</v>
      </c>
      <c r="U338" s="157">
        <v>0.14000000000000001</v>
      </c>
      <c r="V338" s="157">
        <f>ROUND(E338*U338,2)</f>
        <v>14.93</v>
      </c>
      <c r="W338" s="157"/>
      <c r="X338" s="157" t="s">
        <v>251</v>
      </c>
      <c r="Y338" s="157" t="s">
        <v>225</v>
      </c>
      <c r="Z338" s="147"/>
      <c r="AA338" s="147"/>
      <c r="AB338" s="147"/>
      <c r="AC338" s="147"/>
      <c r="AD338" s="147"/>
      <c r="AE338" s="147"/>
      <c r="AF338" s="147"/>
      <c r="AG338" s="147" t="s">
        <v>252</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2" x14ac:dyDescent="0.2">
      <c r="A339" s="154"/>
      <c r="B339" s="155"/>
      <c r="C339" s="260" t="s">
        <v>618</v>
      </c>
      <c r="D339" s="261"/>
      <c r="E339" s="261"/>
      <c r="F339" s="261"/>
      <c r="G339" s="261"/>
      <c r="H339" s="157"/>
      <c r="I339" s="157"/>
      <c r="J339" s="157"/>
      <c r="K339" s="157"/>
      <c r="L339" s="157"/>
      <c r="M339" s="157"/>
      <c r="N339" s="156"/>
      <c r="O339" s="156"/>
      <c r="P339" s="156"/>
      <c r="Q339" s="156"/>
      <c r="R339" s="157"/>
      <c r="S339" s="157"/>
      <c r="T339" s="157"/>
      <c r="U339" s="157"/>
      <c r="V339" s="157"/>
      <c r="W339" s="157"/>
      <c r="X339" s="157"/>
      <c r="Y339" s="157"/>
      <c r="Z339" s="147"/>
      <c r="AA339" s="147"/>
      <c r="AB339" s="147"/>
      <c r="AC339" s="147"/>
      <c r="AD339" s="147"/>
      <c r="AE339" s="147"/>
      <c r="AF339" s="147"/>
      <c r="AG339" s="147" t="s">
        <v>268</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2" x14ac:dyDescent="0.2">
      <c r="A340" s="154"/>
      <c r="B340" s="155"/>
      <c r="C340" s="190" t="s">
        <v>619</v>
      </c>
      <c r="D340" s="179"/>
      <c r="E340" s="180">
        <v>106.66</v>
      </c>
      <c r="F340" s="157"/>
      <c r="G340" s="157"/>
      <c r="H340" s="157"/>
      <c r="I340" s="157"/>
      <c r="J340" s="157"/>
      <c r="K340" s="157"/>
      <c r="L340" s="157"/>
      <c r="M340" s="157"/>
      <c r="N340" s="156"/>
      <c r="O340" s="156"/>
      <c r="P340" s="156"/>
      <c r="Q340" s="156"/>
      <c r="R340" s="157"/>
      <c r="S340" s="157"/>
      <c r="T340" s="157"/>
      <c r="U340" s="157"/>
      <c r="V340" s="157"/>
      <c r="W340" s="157"/>
      <c r="X340" s="157"/>
      <c r="Y340" s="157"/>
      <c r="Z340" s="147"/>
      <c r="AA340" s="147"/>
      <c r="AB340" s="147"/>
      <c r="AC340" s="147"/>
      <c r="AD340" s="147"/>
      <c r="AE340" s="147"/>
      <c r="AF340" s="147"/>
      <c r="AG340" s="147" t="s">
        <v>270</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83">
        <v>51</v>
      </c>
      <c r="B341" s="184" t="s">
        <v>620</v>
      </c>
      <c r="C341" s="191" t="s">
        <v>621</v>
      </c>
      <c r="D341" s="185" t="s">
        <v>390</v>
      </c>
      <c r="E341" s="186">
        <v>112</v>
      </c>
      <c r="F341" s="187"/>
      <c r="G341" s="188">
        <f>ROUND(E341*F341,2)</f>
        <v>0</v>
      </c>
      <c r="H341" s="187"/>
      <c r="I341" s="188">
        <f>ROUND(E341*H341,2)</f>
        <v>0</v>
      </c>
      <c r="J341" s="187"/>
      <c r="K341" s="188">
        <f>ROUND(E341*J341,2)</f>
        <v>0</v>
      </c>
      <c r="L341" s="188">
        <v>21</v>
      </c>
      <c r="M341" s="188">
        <f>G341*(1+L341/100)</f>
        <v>0</v>
      </c>
      <c r="N341" s="186">
        <v>2.1999999999999999E-2</v>
      </c>
      <c r="O341" s="186">
        <f>ROUND(E341*N341,2)</f>
        <v>2.46</v>
      </c>
      <c r="P341" s="186">
        <v>0</v>
      </c>
      <c r="Q341" s="186">
        <f>ROUND(E341*P341,2)</f>
        <v>0</v>
      </c>
      <c r="R341" s="188" t="s">
        <v>353</v>
      </c>
      <c r="S341" s="188" t="s">
        <v>222</v>
      </c>
      <c r="T341" s="189" t="s">
        <v>222</v>
      </c>
      <c r="U341" s="157">
        <v>0</v>
      </c>
      <c r="V341" s="157">
        <f>ROUND(E341*U341,2)</f>
        <v>0</v>
      </c>
      <c r="W341" s="157"/>
      <c r="X341" s="157" t="s">
        <v>348</v>
      </c>
      <c r="Y341" s="157" t="s">
        <v>225</v>
      </c>
      <c r="Z341" s="147"/>
      <c r="AA341" s="147"/>
      <c r="AB341" s="147"/>
      <c r="AC341" s="147"/>
      <c r="AD341" s="147"/>
      <c r="AE341" s="147"/>
      <c r="AF341" s="147"/>
      <c r="AG341" s="147" t="s">
        <v>349</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x14ac:dyDescent="0.2">
      <c r="A342" s="159" t="s">
        <v>217</v>
      </c>
      <c r="B342" s="160" t="s">
        <v>105</v>
      </c>
      <c r="C342" s="174" t="s">
        <v>106</v>
      </c>
      <c r="D342" s="161"/>
      <c r="E342" s="162"/>
      <c r="F342" s="163"/>
      <c r="G342" s="163">
        <f>SUMIF(AG343:AG365,"&lt;&gt;NOR",G343:G365)</f>
        <v>0</v>
      </c>
      <c r="H342" s="163"/>
      <c r="I342" s="163">
        <f>SUM(I343:I365)</f>
        <v>0</v>
      </c>
      <c r="J342" s="163"/>
      <c r="K342" s="163">
        <f>SUM(K343:K365)</f>
        <v>0</v>
      </c>
      <c r="L342" s="163"/>
      <c r="M342" s="163">
        <f>SUM(M343:M365)</f>
        <v>0</v>
      </c>
      <c r="N342" s="162"/>
      <c r="O342" s="162">
        <f>SUM(O343:O365)</f>
        <v>45.22</v>
      </c>
      <c r="P342" s="162"/>
      <c r="Q342" s="162">
        <f>SUM(Q343:Q365)</f>
        <v>0</v>
      </c>
      <c r="R342" s="163"/>
      <c r="S342" s="163"/>
      <c r="T342" s="164"/>
      <c r="U342" s="158"/>
      <c r="V342" s="158">
        <f>SUM(V343:V365)</f>
        <v>734.5100000000001</v>
      </c>
      <c r="W342" s="158"/>
      <c r="X342" s="158"/>
      <c r="Y342" s="158"/>
      <c r="AG342" t="s">
        <v>218</v>
      </c>
    </row>
    <row r="343" spans="1:60" ht="22.5" outlineLevel="1" x14ac:dyDescent="0.2">
      <c r="A343" s="166">
        <v>52</v>
      </c>
      <c r="B343" s="167" t="s">
        <v>622</v>
      </c>
      <c r="C343" s="175" t="s">
        <v>623</v>
      </c>
      <c r="D343" s="168" t="s">
        <v>285</v>
      </c>
      <c r="E343" s="169">
        <v>2208.02</v>
      </c>
      <c r="F343" s="170"/>
      <c r="G343" s="171">
        <f>ROUND(E343*F343,2)</f>
        <v>0</v>
      </c>
      <c r="H343" s="170"/>
      <c r="I343" s="171">
        <f>ROUND(E343*H343,2)</f>
        <v>0</v>
      </c>
      <c r="J343" s="170"/>
      <c r="K343" s="171">
        <f>ROUND(E343*J343,2)</f>
        <v>0</v>
      </c>
      <c r="L343" s="171">
        <v>21</v>
      </c>
      <c r="M343" s="171">
        <f>G343*(1+L343/100)</f>
        <v>0</v>
      </c>
      <c r="N343" s="169">
        <v>1.8380000000000001E-2</v>
      </c>
      <c r="O343" s="169">
        <f>ROUND(E343*N343,2)</f>
        <v>40.58</v>
      </c>
      <c r="P343" s="169">
        <v>0</v>
      </c>
      <c r="Q343" s="169">
        <f>ROUND(E343*P343,2)</f>
        <v>0</v>
      </c>
      <c r="R343" s="171" t="s">
        <v>624</v>
      </c>
      <c r="S343" s="171" t="s">
        <v>222</v>
      </c>
      <c r="T343" s="172" t="s">
        <v>222</v>
      </c>
      <c r="U343" s="157">
        <v>0.13900000000000001</v>
      </c>
      <c r="V343" s="157">
        <f>ROUND(E343*U343,2)</f>
        <v>306.91000000000003</v>
      </c>
      <c r="W343" s="157"/>
      <c r="X343" s="157" t="s">
        <v>251</v>
      </c>
      <c r="Y343" s="157" t="s">
        <v>225</v>
      </c>
      <c r="Z343" s="147"/>
      <c r="AA343" s="147"/>
      <c r="AB343" s="147"/>
      <c r="AC343" s="147"/>
      <c r="AD343" s="147"/>
      <c r="AE343" s="147"/>
      <c r="AF343" s="147"/>
      <c r="AG343" s="147" t="s">
        <v>252</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2" x14ac:dyDescent="0.2">
      <c r="A344" s="154"/>
      <c r="B344" s="155"/>
      <c r="C344" s="260" t="s">
        <v>625</v>
      </c>
      <c r="D344" s="261"/>
      <c r="E344" s="261"/>
      <c r="F344" s="261"/>
      <c r="G344" s="261"/>
      <c r="H344" s="157"/>
      <c r="I344" s="157"/>
      <c r="J344" s="157"/>
      <c r="K344" s="157"/>
      <c r="L344" s="157"/>
      <c r="M344" s="157"/>
      <c r="N344" s="156"/>
      <c r="O344" s="156"/>
      <c r="P344" s="156"/>
      <c r="Q344" s="156"/>
      <c r="R344" s="157"/>
      <c r="S344" s="157"/>
      <c r="T344" s="157"/>
      <c r="U344" s="157"/>
      <c r="V344" s="157"/>
      <c r="W344" s="157"/>
      <c r="X344" s="157"/>
      <c r="Y344" s="157"/>
      <c r="Z344" s="147"/>
      <c r="AA344" s="147"/>
      <c r="AB344" s="147"/>
      <c r="AC344" s="147"/>
      <c r="AD344" s="147"/>
      <c r="AE344" s="147"/>
      <c r="AF344" s="147"/>
      <c r="AG344" s="147" t="s">
        <v>268</v>
      </c>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2" x14ac:dyDescent="0.2">
      <c r="A345" s="154"/>
      <c r="B345" s="155"/>
      <c r="C345" s="251" t="s">
        <v>626</v>
      </c>
      <c r="D345" s="252"/>
      <c r="E345" s="252"/>
      <c r="F345" s="252"/>
      <c r="G345" s="252"/>
      <c r="H345" s="157"/>
      <c r="I345" s="157"/>
      <c r="J345" s="157"/>
      <c r="K345" s="157"/>
      <c r="L345" s="157"/>
      <c r="M345" s="157"/>
      <c r="N345" s="156"/>
      <c r="O345" s="156"/>
      <c r="P345" s="156"/>
      <c r="Q345" s="156"/>
      <c r="R345" s="157"/>
      <c r="S345" s="157"/>
      <c r="T345" s="157"/>
      <c r="U345" s="157"/>
      <c r="V345" s="157"/>
      <c r="W345" s="157"/>
      <c r="X345" s="157"/>
      <c r="Y345" s="157"/>
      <c r="Z345" s="147"/>
      <c r="AA345" s="147"/>
      <c r="AB345" s="147"/>
      <c r="AC345" s="147"/>
      <c r="AD345" s="147"/>
      <c r="AE345" s="147"/>
      <c r="AF345" s="147"/>
      <c r="AG345" s="147" t="s">
        <v>228</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2" x14ac:dyDescent="0.2">
      <c r="A346" s="154"/>
      <c r="B346" s="155"/>
      <c r="C346" s="190" t="s">
        <v>627</v>
      </c>
      <c r="D346" s="179"/>
      <c r="E346" s="180">
        <v>2242.5120000000002</v>
      </c>
      <c r="F346" s="157"/>
      <c r="G346" s="157"/>
      <c r="H346" s="157"/>
      <c r="I346" s="157"/>
      <c r="J346" s="157"/>
      <c r="K346" s="157"/>
      <c r="L346" s="157"/>
      <c r="M346" s="157"/>
      <c r="N346" s="156"/>
      <c r="O346" s="156"/>
      <c r="P346" s="156"/>
      <c r="Q346" s="156"/>
      <c r="R346" s="157"/>
      <c r="S346" s="157"/>
      <c r="T346" s="157"/>
      <c r="U346" s="157"/>
      <c r="V346" s="157"/>
      <c r="W346" s="157"/>
      <c r="X346" s="157"/>
      <c r="Y346" s="157"/>
      <c r="Z346" s="147"/>
      <c r="AA346" s="147"/>
      <c r="AB346" s="147"/>
      <c r="AC346" s="147"/>
      <c r="AD346" s="147"/>
      <c r="AE346" s="147"/>
      <c r="AF346" s="147"/>
      <c r="AG346" s="147" t="s">
        <v>270</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3" x14ac:dyDescent="0.2">
      <c r="A347" s="154"/>
      <c r="B347" s="155"/>
      <c r="C347" s="190" t="s">
        <v>628</v>
      </c>
      <c r="D347" s="179"/>
      <c r="E347" s="180">
        <v>-24.36</v>
      </c>
      <c r="F347" s="157"/>
      <c r="G347" s="157"/>
      <c r="H347" s="157"/>
      <c r="I347" s="157"/>
      <c r="J347" s="157"/>
      <c r="K347" s="157"/>
      <c r="L347" s="157"/>
      <c r="M347" s="157"/>
      <c r="N347" s="156"/>
      <c r="O347" s="156"/>
      <c r="P347" s="156"/>
      <c r="Q347" s="156"/>
      <c r="R347" s="157"/>
      <c r="S347" s="157"/>
      <c r="T347" s="157"/>
      <c r="U347" s="157"/>
      <c r="V347" s="157"/>
      <c r="W347" s="157"/>
      <c r="X347" s="157"/>
      <c r="Y347" s="157"/>
      <c r="Z347" s="147"/>
      <c r="AA347" s="147"/>
      <c r="AB347" s="147"/>
      <c r="AC347" s="147"/>
      <c r="AD347" s="147"/>
      <c r="AE347" s="147"/>
      <c r="AF347" s="147"/>
      <c r="AG347" s="147" t="s">
        <v>270</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3" x14ac:dyDescent="0.2">
      <c r="A348" s="154"/>
      <c r="B348" s="155"/>
      <c r="C348" s="190" t="s">
        <v>629</v>
      </c>
      <c r="D348" s="179"/>
      <c r="E348" s="180">
        <v>-10.132</v>
      </c>
      <c r="F348" s="157"/>
      <c r="G348" s="157"/>
      <c r="H348" s="157"/>
      <c r="I348" s="157"/>
      <c r="J348" s="157"/>
      <c r="K348" s="157"/>
      <c r="L348" s="157"/>
      <c r="M348" s="157"/>
      <c r="N348" s="156"/>
      <c r="O348" s="156"/>
      <c r="P348" s="156"/>
      <c r="Q348" s="156"/>
      <c r="R348" s="157"/>
      <c r="S348" s="157"/>
      <c r="T348" s="157"/>
      <c r="U348" s="157"/>
      <c r="V348" s="157"/>
      <c r="W348" s="157"/>
      <c r="X348" s="157"/>
      <c r="Y348" s="157"/>
      <c r="Z348" s="147"/>
      <c r="AA348" s="147"/>
      <c r="AB348" s="147"/>
      <c r="AC348" s="147"/>
      <c r="AD348" s="147"/>
      <c r="AE348" s="147"/>
      <c r="AF348" s="147"/>
      <c r="AG348" s="147" t="s">
        <v>270</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ht="22.5" outlineLevel="1" x14ac:dyDescent="0.2">
      <c r="A349" s="166">
        <v>53</v>
      </c>
      <c r="B349" s="167" t="s">
        <v>630</v>
      </c>
      <c r="C349" s="175" t="s">
        <v>631</v>
      </c>
      <c r="D349" s="168" t="s">
        <v>285</v>
      </c>
      <c r="E349" s="169">
        <v>4416.04</v>
      </c>
      <c r="F349" s="170"/>
      <c r="G349" s="171">
        <f>ROUND(E349*F349,2)</f>
        <v>0</v>
      </c>
      <c r="H349" s="170"/>
      <c r="I349" s="171">
        <f>ROUND(E349*H349,2)</f>
        <v>0</v>
      </c>
      <c r="J349" s="170"/>
      <c r="K349" s="171">
        <f>ROUND(E349*J349,2)</f>
        <v>0</v>
      </c>
      <c r="L349" s="171">
        <v>21</v>
      </c>
      <c r="M349" s="171">
        <f>G349*(1+L349/100)</f>
        <v>0</v>
      </c>
      <c r="N349" s="169">
        <v>9.5E-4</v>
      </c>
      <c r="O349" s="169">
        <f>ROUND(E349*N349,2)</f>
        <v>4.2</v>
      </c>
      <c r="P349" s="169">
        <v>0</v>
      </c>
      <c r="Q349" s="169">
        <f>ROUND(E349*P349,2)</f>
        <v>0</v>
      </c>
      <c r="R349" s="171" t="s">
        <v>624</v>
      </c>
      <c r="S349" s="171" t="s">
        <v>222</v>
      </c>
      <c r="T349" s="172" t="s">
        <v>222</v>
      </c>
      <c r="U349" s="157">
        <v>7.0000000000000001E-3</v>
      </c>
      <c r="V349" s="157">
        <f>ROUND(E349*U349,2)</f>
        <v>30.91</v>
      </c>
      <c r="W349" s="157"/>
      <c r="X349" s="157" t="s">
        <v>251</v>
      </c>
      <c r="Y349" s="157" t="s">
        <v>225</v>
      </c>
      <c r="Z349" s="147"/>
      <c r="AA349" s="147"/>
      <c r="AB349" s="147"/>
      <c r="AC349" s="147"/>
      <c r="AD349" s="147"/>
      <c r="AE349" s="147"/>
      <c r="AF349" s="147"/>
      <c r="AG349" s="147" t="s">
        <v>252</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2" x14ac:dyDescent="0.2">
      <c r="A350" s="154"/>
      <c r="B350" s="155"/>
      <c r="C350" s="260" t="s">
        <v>625</v>
      </c>
      <c r="D350" s="261"/>
      <c r="E350" s="261"/>
      <c r="F350" s="261"/>
      <c r="G350" s="261"/>
      <c r="H350" s="157"/>
      <c r="I350" s="157"/>
      <c r="J350" s="157"/>
      <c r="K350" s="157"/>
      <c r="L350" s="157"/>
      <c r="M350" s="157"/>
      <c r="N350" s="156"/>
      <c r="O350" s="156"/>
      <c r="P350" s="156"/>
      <c r="Q350" s="156"/>
      <c r="R350" s="157"/>
      <c r="S350" s="157"/>
      <c r="T350" s="157"/>
      <c r="U350" s="157"/>
      <c r="V350" s="157"/>
      <c r="W350" s="157"/>
      <c r="X350" s="157"/>
      <c r="Y350" s="157"/>
      <c r="Z350" s="147"/>
      <c r="AA350" s="147"/>
      <c r="AB350" s="147"/>
      <c r="AC350" s="147"/>
      <c r="AD350" s="147"/>
      <c r="AE350" s="147"/>
      <c r="AF350" s="147"/>
      <c r="AG350" s="147" t="s">
        <v>268</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2" x14ac:dyDescent="0.2">
      <c r="A351" s="154"/>
      <c r="B351" s="155"/>
      <c r="C351" s="190" t="s">
        <v>632</v>
      </c>
      <c r="D351" s="179"/>
      <c r="E351" s="180">
        <v>4416.04</v>
      </c>
      <c r="F351" s="157"/>
      <c r="G351" s="157"/>
      <c r="H351" s="157"/>
      <c r="I351" s="157"/>
      <c r="J351" s="157"/>
      <c r="K351" s="157"/>
      <c r="L351" s="157"/>
      <c r="M351" s="157"/>
      <c r="N351" s="156"/>
      <c r="O351" s="156"/>
      <c r="P351" s="156"/>
      <c r="Q351" s="156"/>
      <c r="R351" s="157"/>
      <c r="S351" s="157"/>
      <c r="T351" s="157"/>
      <c r="U351" s="157"/>
      <c r="V351" s="157"/>
      <c r="W351" s="157"/>
      <c r="X351" s="157"/>
      <c r="Y351" s="157"/>
      <c r="Z351" s="147"/>
      <c r="AA351" s="147"/>
      <c r="AB351" s="147"/>
      <c r="AC351" s="147"/>
      <c r="AD351" s="147"/>
      <c r="AE351" s="147"/>
      <c r="AF351" s="147"/>
      <c r="AG351" s="147" t="s">
        <v>270</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ht="22.5" outlineLevel="1" x14ac:dyDescent="0.2">
      <c r="A352" s="183">
        <v>54</v>
      </c>
      <c r="B352" s="184" t="s">
        <v>633</v>
      </c>
      <c r="C352" s="191" t="s">
        <v>634</v>
      </c>
      <c r="D352" s="185" t="s">
        <v>285</v>
      </c>
      <c r="E352" s="186">
        <v>2208.02</v>
      </c>
      <c r="F352" s="187"/>
      <c r="G352" s="188">
        <f>ROUND(E352*F352,2)</f>
        <v>0</v>
      </c>
      <c r="H352" s="187"/>
      <c r="I352" s="188">
        <f>ROUND(E352*H352,2)</f>
        <v>0</v>
      </c>
      <c r="J352" s="187"/>
      <c r="K352" s="188">
        <f>ROUND(E352*J352,2)</f>
        <v>0</v>
      </c>
      <c r="L352" s="188">
        <v>21</v>
      </c>
      <c r="M352" s="188">
        <f>G352*(1+L352/100)</f>
        <v>0</v>
      </c>
      <c r="N352" s="186">
        <v>0</v>
      </c>
      <c r="O352" s="186">
        <f>ROUND(E352*N352,2)</f>
        <v>0</v>
      </c>
      <c r="P352" s="186">
        <v>0</v>
      </c>
      <c r="Q352" s="186">
        <f>ROUND(E352*P352,2)</f>
        <v>0</v>
      </c>
      <c r="R352" s="188" t="s">
        <v>624</v>
      </c>
      <c r="S352" s="188" t="s">
        <v>222</v>
      </c>
      <c r="T352" s="189" t="s">
        <v>222</v>
      </c>
      <c r="U352" s="157">
        <v>0.11700000000000001</v>
      </c>
      <c r="V352" s="157">
        <f>ROUND(E352*U352,2)</f>
        <v>258.33999999999997</v>
      </c>
      <c r="W352" s="157"/>
      <c r="X352" s="157" t="s">
        <v>251</v>
      </c>
      <c r="Y352" s="157" t="s">
        <v>225</v>
      </c>
      <c r="Z352" s="147"/>
      <c r="AA352" s="147"/>
      <c r="AB352" s="147"/>
      <c r="AC352" s="147"/>
      <c r="AD352" s="147"/>
      <c r="AE352" s="147"/>
      <c r="AF352" s="147"/>
      <c r="AG352" s="147" t="s">
        <v>252</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66">
        <v>55</v>
      </c>
      <c r="B353" s="167" t="s">
        <v>635</v>
      </c>
      <c r="C353" s="175" t="s">
        <v>636</v>
      </c>
      <c r="D353" s="168" t="s">
        <v>285</v>
      </c>
      <c r="E353" s="169">
        <v>179.15</v>
      </c>
      <c r="F353" s="170"/>
      <c r="G353" s="171">
        <f>ROUND(E353*F353,2)</f>
        <v>0</v>
      </c>
      <c r="H353" s="170"/>
      <c r="I353" s="171">
        <f>ROUND(E353*H353,2)</f>
        <v>0</v>
      </c>
      <c r="J353" s="170"/>
      <c r="K353" s="171">
        <f>ROUND(E353*J353,2)</f>
        <v>0</v>
      </c>
      <c r="L353" s="171">
        <v>21</v>
      </c>
      <c r="M353" s="171">
        <f>G353*(1+L353/100)</f>
        <v>0</v>
      </c>
      <c r="N353" s="169">
        <v>1.2099999999999999E-3</v>
      </c>
      <c r="O353" s="169">
        <f>ROUND(E353*N353,2)</f>
        <v>0.22</v>
      </c>
      <c r="P353" s="169">
        <v>0</v>
      </c>
      <c r="Q353" s="169">
        <f>ROUND(E353*P353,2)</f>
        <v>0</v>
      </c>
      <c r="R353" s="171" t="s">
        <v>624</v>
      </c>
      <c r="S353" s="171" t="s">
        <v>222</v>
      </c>
      <c r="T353" s="172" t="s">
        <v>222</v>
      </c>
      <c r="U353" s="157">
        <v>0.17699999999999999</v>
      </c>
      <c r="V353" s="157">
        <f>ROUND(E353*U353,2)</f>
        <v>31.71</v>
      </c>
      <c r="W353" s="157"/>
      <c r="X353" s="157" t="s">
        <v>251</v>
      </c>
      <c r="Y353" s="157" t="s">
        <v>225</v>
      </c>
      <c r="Z353" s="147"/>
      <c r="AA353" s="147"/>
      <c r="AB353" s="147"/>
      <c r="AC353" s="147"/>
      <c r="AD353" s="147"/>
      <c r="AE353" s="147"/>
      <c r="AF353" s="147"/>
      <c r="AG353" s="147" t="s">
        <v>252</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2" x14ac:dyDescent="0.2">
      <c r="A354" s="154"/>
      <c r="B354" s="155"/>
      <c r="C354" s="190" t="s">
        <v>637</v>
      </c>
      <c r="D354" s="179"/>
      <c r="E354" s="180">
        <v>20.79</v>
      </c>
      <c r="F354" s="157"/>
      <c r="G354" s="157"/>
      <c r="H354" s="157"/>
      <c r="I354" s="157"/>
      <c r="J354" s="157"/>
      <c r="K354" s="157"/>
      <c r="L354" s="157"/>
      <c r="M354" s="157"/>
      <c r="N354" s="156"/>
      <c r="O354" s="156"/>
      <c r="P354" s="156"/>
      <c r="Q354" s="156"/>
      <c r="R354" s="157"/>
      <c r="S354" s="157"/>
      <c r="T354" s="157"/>
      <c r="U354" s="157"/>
      <c r="V354" s="157"/>
      <c r="W354" s="157"/>
      <c r="X354" s="157"/>
      <c r="Y354" s="157"/>
      <c r="Z354" s="147"/>
      <c r="AA354" s="147"/>
      <c r="AB354" s="147"/>
      <c r="AC354" s="147"/>
      <c r="AD354" s="147"/>
      <c r="AE354" s="147"/>
      <c r="AF354" s="147"/>
      <c r="AG354" s="147" t="s">
        <v>270</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3" x14ac:dyDescent="0.2">
      <c r="A355" s="154"/>
      <c r="B355" s="155"/>
      <c r="C355" s="190" t="s">
        <v>478</v>
      </c>
      <c r="D355" s="179"/>
      <c r="E355" s="180">
        <v>27.44</v>
      </c>
      <c r="F355" s="157"/>
      <c r="G355" s="157"/>
      <c r="H355" s="157"/>
      <c r="I355" s="157"/>
      <c r="J355" s="157"/>
      <c r="K355" s="157"/>
      <c r="L355" s="157"/>
      <c r="M355" s="157"/>
      <c r="N355" s="156"/>
      <c r="O355" s="156"/>
      <c r="P355" s="156"/>
      <c r="Q355" s="156"/>
      <c r="R355" s="157"/>
      <c r="S355" s="157"/>
      <c r="T355" s="157"/>
      <c r="U355" s="157"/>
      <c r="V355" s="157"/>
      <c r="W355" s="157"/>
      <c r="X355" s="157"/>
      <c r="Y355" s="157"/>
      <c r="Z355" s="147"/>
      <c r="AA355" s="147"/>
      <c r="AB355" s="147"/>
      <c r="AC355" s="147"/>
      <c r="AD355" s="147"/>
      <c r="AE355" s="147"/>
      <c r="AF355" s="147"/>
      <c r="AG355" s="147" t="s">
        <v>270</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3" x14ac:dyDescent="0.2">
      <c r="A356" s="154"/>
      <c r="B356" s="155"/>
      <c r="C356" s="190" t="s">
        <v>638</v>
      </c>
      <c r="D356" s="179"/>
      <c r="E356" s="180">
        <v>45.12</v>
      </c>
      <c r="F356" s="157"/>
      <c r="G356" s="157"/>
      <c r="H356" s="157"/>
      <c r="I356" s="157"/>
      <c r="J356" s="157"/>
      <c r="K356" s="157"/>
      <c r="L356" s="157"/>
      <c r="M356" s="157"/>
      <c r="N356" s="156"/>
      <c r="O356" s="156"/>
      <c r="P356" s="156"/>
      <c r="Q356" s="156"/>
      <c r="R356" s="157"/>
      <c r="S356" s="157"/>
      <c r="T356" s="157"/>
      <c r="U356" s="157"/>
      <c r="V356" s="157"/>
      <c r="W356" s="157"/>
      <c r="X356" s="157"/>
      <c r="Y356" s="157"/>
      <c r="Z356" s="147"/>
      <c r="AA356" s="147"/>
      <c r="AB356" s="147"/>
      <c r="AC356" s="147"/>
      <c r="AD356" s="147"/>
      <c r="AE356" s="147"/>
      <c r="AF356" s="147"/>
      <c r="AG356" s="147" t="s">
        <v>270</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3" x14ac:dyDescent="0.2">
      <c r="A357" s="154"/>
      <c r="B357" s="155"/>
      <c r="C357" s="190" t="s">
        <v>480</v>
      </c>
      <c r="D357" s="179"/>
      <c r="E357" s="180">
        <v>-6.96</v>
      </c>
      <c r="F357" s="157"/>
      <c r="G357" s="157"/>
      <c r="H357" s="157"/>
      <c r="I357" s="157"/>
      <c r="J357" s="157"/>
      <c r="K357" s="157"/>
      <c r="L357" s="157"/>
      <c r="M357" s="157"/>
      <c r="N357" s="156"/>
      <c r="O357" s="156"/>
      <c r="P357" s="156"/>
      <c r="Q357" s="156"/>
      <c r="R357" s="157"/>
      <c r="S357" s="157"/>
      <c r="T357" s="157"/>
      <c r="U357" s="157"/>
      <c r="V357" s="157"/>
      <c r="W357" s="157"/>
      <c r="X357" s="157"/>
      <c r="Y357" s="157"/>
      <c r="Z357" s="147"/>
      <c r="AA357" s="147"/>
      <c r="AB357" s="147"/>
      <c r="AC357" s="147"/>
      <c r="AD357" s="147"/>
      <c r="AE357" s="147"/>
      <c r="AF357" s="147"/>
      <c r="AG357" s="147" t="s">
        <v>270</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3" x14ac:dyDescent="0.2">
      <c r="A358" s="154"/>
      <c r="B358" s="155"/>
      <c r="C358" s="190" t="s">
        <v>639</v>
      </c>
      <c r="D358" s="179"/>
      <c r="E358" s="180">
        <v>46.8</v>
      </c>
      <c r="F358" s="157"/>
      <c r="G358" s="157"/>
      <c r="H358" s="157"/>
      <c r="I358" s="157"/>
      <c r="J358" s="157"/>
      <c r="K358" s="157"/>
      <c r="L358" s="157"/>
      <c r="M358" s="157"/>
      <c r="N358" s="156"/>
      <c r="O358" s="156"/>
      <c r="P358" s="156"/>
      <c r="Q358" s="156"/>
      <c r="R358" s="157"/>
      <c r="S358" s="157"/>
      <c r="T358" s="157"/>
      <c r="U358" s="157"/>
      <c r="V358" s="157"/>
      <c r="W358" s="157"/>
      <c r="X358" s="157"/>
      <c r="Y358" s="157"/>
      <c r="Z358" s="147"/>
      <c r="AA358" s="147"/>
      <c r="AB358" s="147"/>
      <c r="AC358" s="147"/>
      <c r="AD358" s="147"/>
      <c r="AE358" s="147"/>
      <c r="AF358" s="147"/>
      <c r="AG358" s="147" t="s">
        <v>270</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3" x14ac:dyDescent="0.2">
      <c r="A359" s="154"/>
      <c r="B359" s="155"/>
      <c r="C359" s="190" t="s">
        <v>640</v>
      </c>
      <c r="D359" s="179"/>
      <c r="E359" s="180">
        <v>9.6</v>
      </c>
      <c r="F359" s="157"/>
      <c r="G359" s="157"/>
      <c r="H359" s="157"/>
      <c r="I359" s="157"/>
      <c r="J359" s="157"/>
      <c r="K359" s="157"/>
      <c r="L359" s="157"/>
      <c r="M359" s="157"/>
      <c r="N359" s="156"/>
      <c r="O359" s="156"/>
      <c r="P359" s="156"/>
      <c r="Q359" s="156"/>
      <c r="R359" s="157"/>
      <c r="S359" s="157"/>
      <c r="T359" s="157"/>
      <c r="U359" s="157"/>
      <c r="V359" s="157"/>
      <c r="W359" s="157"/>
      <c r="X359" s="157"/>
      <c r="Y359" s="157"/>
      <c r="Z359" s="147"/>
      <c r="AA359" s="147"/>
      <c r="AB359" s="147"/>
      <c r="AC359" s="147"/>
      <c r="AD359" s="147"/>
      <c r="AE359" s="147"/>
      <c r="AF359" s="147"/>
      <c r="AG359" s="147" t="s">
        <v>270</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3" x14ac:dyDescent="0.2">
      <c r="A360" s="154"/>
      <c r="B360" s="155"/>
      <c r="C360" s="190" t="s">
        <v>381</v>
      </c>
      <c r="D360" s="179"/>
      <c r="E360" s="180">
        <v>7.56</v>
      </c>
      <c r="F360" s="157"/>
      <c r="G360" s="157"/>
      <c r="H360" s="157"/>
      <c r="I360" s="157"/>
      <c r="J360" s="157"/>
      <c r="K360" s="157"/>
      <c r="L360" s="157"/>
      <c r="M360" s="157"/>
      <c r="N360" s="156"/>
      <c r="O360" s="156"/>
      <c r="P360" s="156"/>
      <c r="Q360" s="156"/>
      <c r="R360" s="157"/>
      <c r="S360" s="157"/>
      <c r="T360" s="157"/>
      <c r="U360" s="157"/>
      <c r="V360" s="157"/>
      <c r="W360" s="157"/>
      <c r="X360" s="157"/>
      <c r="Y360" s="157"/>
      <c r="Z360" s="147"/>
      <c r="AA360" s="147"/>
      <c r="AB360" s="147"/>
      <c r="AC360" s="147"/>
      <c r="AD360" s="147"/>
      <c r="AE360" s="147"/>
      <c r="AF360" s="147"/>
      <c r="AG360" s="147" t="s">
        <v>270</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3" x14ac:dyDescent="0.2">
      <c r="A361" s="154"/>
      <c r="B361" s="155"/>
      <c r="C361" s="190" t="s">
        <v>641</v>
      </c>
      <c r="D361" s="179"/>
      <c r="E361" s="180">
        <v>24</v>
      </c>
      <c r="F361" s="157"/>
      <c r="G361" s="157"/>
      <c r="H361" s="157"/>
      <c r="I361" s="157"/>
      <c r="J361" s="157"/>
      <c r="K361" s="157"/>
      <c r="L361" s="157"/>
      <c r="M361" s="157"/>
      <c r="N361" s="156"/>
      <c r="O361" s="156"/>
      <c r="P361" s="156"/>
      <c r="Q361" s="156"/>
      <c r="R361" s="157"/>
      <c r="S361" s="157"/>
      <c r="T361" s="157"/>
      <c r="U361" s="157"/>
      <c r="V361" s="157"/>
      <c r="W361" s="157"/>
      <c r="X361" s="157"/>
      <c r="Y361" s="157"/>
      <c r="Z361" s="147"/>
      <c r="AA361" s="147"/>
      <c r="AB361" s="147"/>
      <c r="AC361" s="147"/>
      <c r="AD361" s="147"/>
      <c r="AE361" s="147"/>
      <c r="AF361" s="147"/>
      <c r="AG361" s="147" t="s">
        <v>270</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3" x14ac:dyDescent="0.2">
      <c r="A362" s="154"/>
      <c r="B362" s="155"/>
      <c r="C362" s="190" t="s">
        <v>642</v>
      </c>
      <c r="D362" s="179"/>
      <c r="E362" s="180">
        <v>4.8</v>
      </c>
      <c r="F362" s="157"/>
      <c r="G362" s="157"/>
      <c r="H362" s="157"/>
      <c r="I362" s="157"/>
      <c r="J362" s="157"/>
      <c r="K362" s="157"/>
      <c r="L362" s="157"/>
      <c r="M362" s="157"/>
      <c r="N362" s="156"/>
      <c r="O362" s="156"/>
      <c r="P362" s="156"/>
      <c r="Q362" s="156"/>
      <c r="R362" s="157"/>
      <c r="S362" s="157"/>
      <c r="T362" s="157"/>
      <c r="U362" s="157"/>
      <c r="V362" s="157"/>
      <c r="W362" s="157"/>
      <c r="X362" s="157"/>
      <c r="Y362" s="157"/>
      <c r="Z362" s="147"/>
      <c r="AA362" s="147"/>
      <c r="AB362" s="147"/>
      <c r="AC362" s="147"/>
      <c r="AD362" s="147"/>
      <c r="AE362" s="147"/>
      <c r="AF362" s="147"/>
      <c r="AG362" s="147" t="s">
        <v>270</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83">
        <v>56</v>
      </c>
      <c r="B363" s="184" t="s">
        <v>643</v>
      </c>
      <c r="C363" s="191" t="s">
        <v>644</v>
      </c>
      <c r="D363" s="185" t="s">
        <v>285</v>
      </c>
      <c r="E363" s="186">
        <v>2208.02</v>
      </c>
      <c r="F363" s="187"/>
      <c r="G363" s="188">
        <f>ROUND(E363*F363,2)</f>
        <v>0</v>
      </c>
      <c r="H363" s="187"/>
      <c r="I363" s="188">
        <f>ROUND(E363*H363,2)</f>
        <v>0</v>
      </c>
      <c r="J363" s="187"/>
      <c r="K363" s="188">
        <f>ROUND(E363*J363,2)</f>
        <v>0</v>
      </c>
      <c r="L363" s="188">
        <v>21</v>
      </c>
      <c r="M363" s="188">
        <f>G363*(1+L363/100)</f>
        <v>0</v>
      </c>
      <c r="N363" s="186">
        <v>0</v>
      </c>
      <c r="O363" s="186">
        <f>ROUND(E363*N363,2)</f>
        <v>0</v>
      </c>
      <c r="P363" s="186">
        <v>0</v>
      </c>
      <c r="Q363" s="186">
        <f>ROUND(E363*P363,2)</f>
        <v>0</v>
      </c>
      <c r="R363" s="188" t="s">
        <v>624</v>
      </c>
      <c r="S363" s="188" t="s">
        <v>222</v>
      </c>
      <c r="T363" s="189" t="s">
        <v>222</v>
      </c>
      <c r="U363" s="157">
        <v>3.0300000000000001E-2</v>
      </c>
      <c r="V363" s="157">
        <f>ROUND(E363*U363,2)</f>
        <v>66.900000000000006</v>
      </c>
      <c r="W363" s="157"/>
      <c r="X363" s="157" t="s">
        <v>251</v>
      </c>
      <c r="Y363" s="157" t="s">
        <v>225</v>
      </c>
      <c r="Z363" s="147"/>
      <c r="AA363" s="147"/>
      <c r="AB363" s="147"/>
      <c r="AC363" s="147"/>
      <c r="AD363" s="147"/>
      <c r="AE363" s="147"/>
      <c r="AF363" s="147"/>
      <c r="AG363" s="147" t="s">
        <v>252</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ht="22.5" outlineLevel="1" x14ac:dyDescent="0.2">
      <c r="A364" s="183">
        <v>57</v>
      </c>
      <c r="B364" s="184" t="s">
        <v>645</v>
      </c>
      <c r="C364" s="191" t="s">
        <v>646</v>
      </c>
      <c r="D364" s="185" t="s">
        <v>285</v>
      </c>
      <c r="E364" s="186">
        <v>4416.04</v>
      </c>
      <c r="F364" s="187"/>
      <c r="G364" s="188">
        <f>ROUND(E364*F364,2)</f>
        <v>0</v>
      </c>
      <c r="H364" s="187"/>
      <c r="I364" s="188">
        <f>ROUND(E364*H364,2)</f>
        <v>0</v>
      </c>
      <c r="J364" s="187"/>
      <c r="K364" s="188">
        <f>ROUND(E364*J364,2)</f>
        <v>0</v>
      </c>
      <c r="L364" s="188">
        <v>21</v>
      </c>
      <c r="M364" s="188">
        <f>G364*(1+L364/100)</f>
        <v>0</v>
      </c>
      <c r="N364" s="186">
        <v>5.0000000000000002E-5</v>
      </c>
      <c r="O364" s="186">
        <f>ROUND(E364*N364,2)</f>
        <v>0.22</v>
      </c>
      <c r="P364" s="186">
        <v>0</v>
      </c>
      <c r="Q364" s="186">
        <f>ROUND(E364*P364,2)</f>
        <v>0</v>
      </c>
      <c r="R364" s="188" t="s">
        <v>624</v>
      </c>
      <c r="S364" s="188" t="s">
        <v>222</v>
      </c>
      <c r="T364" s="189" t="s">
        <v>222</v>
      </c>
      <c r="U364" s="157">
        <v>0</v>
      </c>
      <c r="V364" s="157">
        <f>ROUND(E364*U364,2)</f>
        <v>0</v>
      </c>
      <c r="W364" s="157"/>
      <c r="X364" s="157" t="s">
        <v>251</v>
      </c>
      <c r="Y364" s="157" t="s">
        <v>225</v>
      </c>
      <c r="Z364" s="147"/>
      <c r="AA364" s="147"/>
      <c r="AB364" s="147"/>
      <c r="AC364" s="147"/>
      <c r="AD364" s="147"/>
      <c r="AE364" s="147"/>
      <c r="AF364" s="147"/>
      <c r="AG364" s="147" t="s">
        <v>252</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83">
        <v>58</v>
      </c>
      <c r="B365" s="184" t="s">
        <v>647</v>
      </c>
      <c r="C365" s="191" t="s">
        <v>648</v>
      </c>
      <c r="D365" s="185" t="s">
        <v>285</v>
      </c>
      <c r="E365" s="186">
        <v>2208.02</v>
      </c>
      <c r="F365" s="187"/>
      <c r="G365" s="188">
        <f>ROUND(E365*F365,2)</f>
        <v>0</v>
      </c>
      <c r="H365" s="187"/>
      <c r="I365" s="188">
        <f>ROUND(E365*H365,2)</f>
        <v>0</v>
      </c>
      <c r="J365" s="187"/>
      <c r="K365" s="188">
        <f>ROUND(E365*J365,2)</f>
        <v>0</v>
      </c>
      <c r="L365" s="188">
        <v>21</v>
      </c>
      <c r="M365" s="188">
        <f>G365*(1+L365/100)</f>
        <v>0</v>
      </c>
      <c r="N365" s="186">
        <v>0</v>
      </c>
      <c r="O365" s="186">
        <f>ROUND(E365*N365,2)</f>
        <v>0</v>
      </c>
      <c r="P365" s="186">
        <v>0</v>
      </c>
      <c r="Q365" s="186">
        <f>ROUND(E365*P365,2)</f>
        <v>0</v>
      </c>
      <c r="R365" s="188" t="s">
        <v>624</v>
      </c>
      <c r="S365" s="188" t="s">
        <v>222</v>
      </c>
      <c r="T365" s="189" t="s">
        <v>222</v>
      </c>
      <c r="U365" s="157">
        <v>1.7999999999999999E-2</v>
      </c>
      <c r="V365" s="157">
        <f>ROUND(E365*U365,2)</f>
        <v>39.74</v>
      </c>
      <c r="W365" s="157"/>
      <c r="X365" s="157" t="s">
        <v>251</v>
      </c>
      <c r="Y365" s="157" t="s">
        <v>225</v>
      </c>
      <c r="Z365" s="147"/>
      <c r="AA365" s="147"/>
      <c r="AB365" s="147"/>
      <c r="AC365" s="147"/>
      <c r="AD365" s="147"/>
      <c r="AE365" s="147"/>
      <c r="AF365" s="147"/>
      <c r="AG365" s="147" t="s">
        <v>252</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x14ac:dyDescent="0.2">
      <c r="A366" s="159" t="s">
        <v>217</v>
      </c>
      <c r="B366" s="160" t="s">
        <v>109</v>
      </c>
      <c r="C366" s="174" t="s">
        <v>110</v>
      </c>
      <c r="D366" s="161"/>
      <c r="E366" s="162"/>
      <c r="F366" s="163"/>
      <c r="G366" s="163">
        <f>SUMIF(AG367:AG410,"&lt;&gt;NOR",G367:G410)</f>
        <v>0</v>
      </c>
      <c r="H366" s="163"/>
      <c r="I366" s="163">
        <f>SUM(I367:I410)</f>
        <v>0</v>
      </c>
      <c r="J366" s="163"/>
      <c r="K366" s="163">
        <f>SUM(K367:K410)</f>
        <v>0</v>
      </c>
      <c r="L366" s="163"/>
      <c r="M366" s="163">
        <f>SUM(M367:M410)</f>
        <v>0</v>
      </c>
      <c r="N366" s="162"/>
      <c r="O366" s="162">
        <f>SUM(O367:O410)</f>
        <v>0.17</v>
      </c>
      <c r="P366" s="162"/>
      <c r="Q366" s="162">
        <f>SUM(Q367:Q410)</f>
        <v>100.14999999999999</v>
      </c>
      <c r="R366" s="163"/>
      <c r="S366" s="163"/>
      <c r="T366" s="164"/>
      <c r="U366" s="158"/>
      <c r="V366" s="158">
        <f>SUM(V367:V410)</f>
        <v>860.87</v>
      </c>
      <c r="W366" s="158"/>
      <c r="X366" s="158"/>
      <c r="Y366" s="158"/>
      <c r="AG366" t="s">
        <v>218</v>
      </c>
    </row>
    <row r="367" spans="1:60" ht="22.5" outlineLevel="1" x14ac:dyDescent="0.2">
      <c r="A367" s="166">
        <v>59</v>
      </c>
      <c r="B367" s="167" t="s">
        <v>649</v>
      </c>
      <c r="C367" s="175" t="s">
        <v>650</v>
      </c>
      <c r="D367" s="168" t="s">
        <v>285</v>
      </c>
      <c r="E367" s="169">
        <v>842.24</v>
      </c>
      <c r="F367" s="170"/>
      <c r="G367" s="171">
        <f>ROUND(E367*F367,2)</f>
        <v>0</v>
      </c>
      <c r="H367" s="170"/>
      <c r="I367" s="171">
        <f>ROUND(E367*H367,2)</f>
        <v>0</v>
      </c>
      <c r="J367" s="170"/>
      <c r="K367" s="171">
        <f>ROUND(E367*J367,2)</f>
        <v>0</v>
      </c>
      <c r="L367" s="171">
        <v>21</v>
      </c>
      <c r="M367" s="171">
        <f>G367*(1+L367/100)</f>
        <v>0</v>
      </c>
      <c r="N367" s="169">
        <v>0</v>
      </c>
      <c r="O367" s="169">
        <f>ROUND(E367*N367,2)</f>
        <v>0</v>
      </c>
      <c r="P367" s="169">
        <v>6.2700000000000006E-2</v>
      </c>
      <c r="Q367" s="169">
        <f>ROUND(E367*P367,2)</f>
        <v>52.81</v>
      </c>
      <c r="R367" s="171"/>
      <c r="S367" s="171" t="s">
        <v>250</v>
      </c>
      <c r="T367" s="172" t="s">
        <v>223</v>
      </c>
      <c r="U367" s="157">
        <v>0.79</v>
      </c>
      <c r="V367" s="157">
        <f>ROUND(E367*U367,2)</f>
        <v>665.37</v>
      </c>
      <c r="W367" s="157"/>
      <c r="X367" s="157" t="s">
        <v>251</v>
      </c>
      <c r="Y367" s="157" t="s">
        <v>225</v>
      </c>
      <c r="Z367" s="147"/>
      <c r="AA367" s="147"/>
      <c r="AB367" s="147"/>
      <c r="AC367" s="147"/>
      <c r="AD367" s="147"/>
      <c r="AE367" s="147"/>
      <c r="AF367" s="147"/>
      <c r="AG367" s="147" t="s">
        <v>252</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2" x14ac:dyDescent="0.2">
      <c r="A368" s="154"/>
      <c r="B368" s="155"/>
      <c r="C368" s="190" t="s">
        <v>651</v>
      </c>
      <c r="D368" s="179"/>
      <c r="E368" s="180">
        <v>842.24</v>
      </c>
      <c r="F368" s="157"/>
      <c r="G368" s="157"/>
      <c r="H368" s="157"/>
      <c r="I368" s="157"/>
      <c r="J368" s="157"/>
      <c r="K368" s="157"/>
      <c r="L368" s="157"/>
      <c r="M368" s="157"/>
      <c r="N368" s="156"/>
      <c r="O368" s="156"/>
      <c r="P368" s="156"/>
      <c r="Q368" s="156"/>
      <c r="R368" s="157"/>
      <c r="S368" s="157"/>
      <c r="T368" s="157"/>
      <c r="U368" s="157"/>
      <c r="V368" s="157"/>
      <c r="W368" s="157"/>
      <c r="X368" s="157"/>
      <c r="Y368" s="157"/>
      <c r="Z368" s="147"/>
      <c r="AA368" s="147"/>
      <c r="AB368" s="147"/>
      <c r="AC368" s="147"/>
      <c r="AD368" s="147"/>
      <c r="AE368" s="147"/>
      <c r="AF368" s="147"/>
      <c r="AG368" s="147" t="s">
        <v>270</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66">
        <v>60</v>
      </c>
      <c r="B369" s="167" t="s">
        <v>652</v>
      </c>
      <c r="C369" s="175" t="s">
        <v>653</v>
      </c>
      <c r="D369" s="168" t="s">
        <v>265</v>
      </c>
      <c r="E369" s="169">
        <v>26.344000000000001</v>
      </c>
      <c r="F369" s="170"/>
      <c r="G369" s="171">
        <f>ROUND(E369*F369,2)</f>
        <v>0</v>
      </c>
      <c r="H369" s="170"/>
      <c r="I369" s="171">
        <f>ROUND(E369*H369,2)</f>
        <v>0</v>
      </c>
      <c r="J369" s="170"/>
      <c r="K369" s="171">
        <f>ROUND(E369*J369,2)</f>
        <v>0</v>
      </c>
      <c r="L369" s="171">
        <v>21</v>
      </c>
      <c r="M369" s="171">
        <f>G369*(1+L369/100)</f>
        <v>0</v>
      </c>
      <c r="N369" s="169">
        <v>1.1000000000000001E-3</v>
      </c>
      <c r="O369" s="169">
        <f>ROUND(E369*N369,2)</f>
        <v>0.03</v>
      </c>
      <c r="P369" s="169">
        <v>0.68700000000000006</v>
      </c>
      <c r="Q369" s="169">
        <f>ROUND(E369*P369,2)</f>
        <v>18.100000000000001</v>
      </c>
      <c r="R369" s="171" t="s">
        <v>654</v>
      </c>
      <c r="S369" s="171" t="s">
        <v>222</v>
      </c>
      <c r="T369" s="172" t="s">
        <v>222</v>
      </c>
      <c r="U369" s="157">
        <v>1.08</v>
      </c>
      <c r="V369" s="157">
        <f>ROUND(E369*U369,2)</f>
        <v>28.45</v>
      </c>
      <c r="W369" s="157"/>
      <c r="X369" s="157" t="s">
        <v>251</v>
      </c>
      <c r="Y369" s="157" t="s">
        <v>225</v>
      </c>
      <c r="Z369" s="147"/>
      <c r="AA369" s="147"/>
      <c r="AB369" s="147"/>
      <c r="AC369" s="147"/>
      <c r="AD369" s="147"/>
      <c r="AE369" s="147"/>
      <c r="AF369" s="147"/>
      <c r="AG369" s="147" t="s">
        <v>252</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ht="22.5" outlineLevel="2" x14ac:dyDescent="0.2">
      <c r="A370" s="154"/>
      <c r="B370" s="155"/>
      <c r="C370" s="260" t="s">
        <v>655</v>
      </c>
      <c r="D370" s="261"/>
      <c r="E370" s="261"/>
      <c r="F370" s="261"/>
      <c r="G370" s="261"/>
      <c r="H370" s="157"/>
      <c r="I370" s="157"/>
      <c r="J370" s="157"/>
      <c r="K370" s="157"/>
      <c r="L370" s="157"/>
      <c r="M370" s="157"/>
      <c r="N370" s="156"/>
      <c r="O370" s="156"/>
      <c r="P370" s="156"/>
      <c r="Q370" s="156"/>
      <c r="R370" s="157"/>
      <c r="S370" s="157"/>
      <c r="T370" s="157"/>
      <c r="U370" s="157"/>
      <c r="V370" s="157"/>
      <c r="W370" s="157"/>
      <c r="X370" s="157"/>
      <c r="Y370" s="157"/>
      <c r="Z370" s="147"/>
      <c r="AA370" s="147"/>
      <c r="AB370" s="147"/>
      <c r="AC370" s="147"/>
      <c r="AD370" s="147"/>
      <c r="AE370" s="147"/>
      <c r="AF370" s="147"/>
      <c r="AG370" s="147" t="s">
        <v>268</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73" t="str">
        <f>C370</f>
        <v>nebo vybourání otvorů průřezové plochy přes 4 m2 ve zdivu nadzákladovém, včetně pomocného lešení o výšce podlahy do 1900 mm a pro zatížení do 1,5 kPa  (150 kg/m2)</v>
      </c>
      <c r="BB370" s="147"/>
      <c r="BC370" s="147"/>
      <c r="BD370" s="147"/>
      <c r="BE370" s="147"/>
      <c r="BF370" s="147"/>
      <c r="BG370" s="147"/>
      <c r="BH370" s="147"/>
    </row>
    <row r="371" spans="1:60" outlineLevel="2" x14ac:dyDescent="0.2">
      <c r="A371" s="154"/>
      <c r="B371" s="155"/>
      <c r="C371" s="190" t="s">
        <v>656</v>
      </c>
      <c r="D371" s="179"/>
      <c r="E371" s="180">
        <v>22.56</v>
      </c>
      <c r="F371" s="157"/>
      <c r="G371" s="157"/>
      <c r="H371" s="157"/>
      <c r="I371" s="157"/>
      <c r="J371" s="157"/>
      <c r="K371" s="157"/>
      <c r="L371" s="157"/>
      <c r="M371" s="157"/>
      <c r="N371" s="156"/>
      <c r="O371" s="156"/>
      <c r="P371" s="156"/>
      <c r="Q371" s="156"/>
      <c r="R371" s="157"/>
      <c r="S371" s="157"/>
      <c r="T371" s="157"/>
      <c r="U371" s="157"/>
      <c r="V371" s="157"/>
      <c r="W371" s="157"/>
      <c r="X371" s="157"/>
      <c r="Y371" s="157"/>
      <c r="Z371" s="147"/>
      <c r="AA371" s="147"/>
      <c r="AB371" s="147"/>
      <c r="AC371" s="147"/>
      <c r="AD371" s="147"/>
      <c r="AE371" s="147"/>
      <c r="AF371" s="147"/>
      <c r="AG371" s="147" t="s">
        <v>270</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3" x14ac:dyDescent="0.2">
      <c r="A372" s="154"/>
      <c r="B372" s="155"/>
      <c r="C372" s="190" t="s">
        <v>657</v>
      </c>
      <c r="D372" s="179"/>
      <c r="E372" s="180">
        <v>-0.79200000000000004</v>
      </c>
      <c r="F372" s="157"/>
      <c r="G372" s="157"/>
      <c r="H372" s="157"/>
      <c r="I372" s="157"/>
      <c r="J372" s="157"/>
      <c r="K372" s="157"/>
      <c r="L372" s="157"/>
      <c r="M372" s="157"/>
      <c r="N372" s="156"/>
      <c r="O372" s="156"/>
      <c r="P372" s="156"/>
      <c r="Q372" s="156"/>
      <c r="R372" s="157"/>
      <c r="S372" s="157"/>
      <c r="T372" s="157"/>
      <c r="U372" s="157"/>
      <c r="V372" s="157"/>
      <c r="W372" s="157"/>
      <c r="X372" s="157"/>
      <c r="Y372" s="157"/>
      <c r="Z372" s="147"/>
      <c r="AA372" s="147"/>
      <c r="AB372" s="147"/>
      <c r="AC372" s="147"/>
      <c r="AD372" s="147"/>
      <c r="AE372" s="147"/>
      <c r="AF372" s="147"/>
      <c r="AG372" s="147" t="s">
        <v>270</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3" x14ac:dyDescent="0.2">
      <c r="A373" s="154"/>
      <c r="B373" s="155"/>
      <c r="C373" s="190" t="s">
        <v>658</v>
      </c>
      <c r="D373" s="179"/>
      <c r="E373" s="180">
        <v>4.5759999999999996</v>
      </c>
      <c r="F373" s="157"/>
      <c r="G373" s="157"/>
      <c r="H373" s="157"/>
      <c r="I373" s="157"/>
      <c r="J373" s="157"/>
      <c r="K373" s="157"/>
      <c r="L373" s="157"/>
      <c r="M373" s="157"/>
      <c r="N373" s="156"/>
      <c r="O373" s="156"/>
      <c r="P373" s="156"/>
      <c r="Q373" s="156"/>
      <c r="R373" s="157"/>
      <c r="S373" s="157"/>
      <c r="T373" s="157"/>
      <c r="U373" s="157"/>
      <c r="V373" s="157"/>
      <c r="W373" s="157"/>
      <c r="X373" s="157"/>
      <c r="Y373" s="157"/>
      <c r="Z373" s="147"/>
      <c r="AA373" s="147"/>
      <c r="AB373" s="147"/>
      <c r="AC373" s="147"/>
      <c r="AD373" s="147"/>
      <c r="AE373" s="147"/>
      <c r="AF373" s="147"/>
      <c r="AG373" s="147" t="s">
        <v>270</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66">
        <v>61</v>
      </c>
      <c r="B374" s="167" t="s">
        <v>659</v>
      </c>
      <c r="C374" s="175" t="s">
        <v>660</v>
      </c>
      <c r="D374" s="168" t="s">
        <v>390</v>
      </c>
      <c r="E374" s="169">
        <v>15</v>
      </c>
      <c r="F374" s="170"/>
      <c r="G374" s="171">
        <f>ROUND(E374*F374,2)</f>
        <v>0</v>
      </c>
      <c r="H374" s="170"/>
      <c r="I374" s="171">
        <f>ROUND(E374*H374,2)</f>
        <v>0</v>
      </c>
      <c r="J374" s="170"/>
      <c r="K374" s="171">
        <f>ROUND(E374*J374,2)</f>
        <v>0</v>
      </c>
      <c r="L374" s="171">
        <v>21</v>
      </c>
      <c r="M374" s="171">
        <f>G374*(1+L374/100)</f>
        <v>0</v>
      </c>
      <c r="N374" s="169">
        <v>0</v>
      </c>
      <c r="O374" s="169">
        <f>ROUND(E374*N374,2)</f>
        <v>0</v>
      </c>
      <c r="P374" s="169">
        <v>0</v>
      </c>
      <c r="Q374" s="169">
        <f>ROUND(E374*P374,2)</f>
        <v>0</v>
      </c>
      <c r="R374" s="171" t="s">
        <v>654</v>
      </c>
      <c r="S374" s="171" t="s">
        <v>222</v>
      </c>
      <c r="T374" s="172" t="s">
        <v>222</v>
      </c>
      <c r="U374" s="157">
        <v>0.03</v>
      </c>
      <c r="V374" s="157">
        <f>ROUND(E374*U374,2)</f>
        <v>0.45</v>
      </c>
      <c r="W374" s="157"/>
      <c r="X374" s="157" t="s">
        <v>251</v>
      </c>
      <c r="Y374" s="157" t="s">
        <v>225</v>
      </c>
      <c r="Z374" s="147"/>
      <c r="AA374" s="147"/>
      <c r="AB374" s="147"/>
      <c r="AC374" s="147"/>
      <c r="AD374" s="147"/>
      <c r="AE374" s="147"/>
      <c r="AF374" s="147"/>
      <c r="AG374" s="147" t="s">
        <v>252</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2" x14ac:dyDescent="0.2">
      <c r="A375" s="154"/>
      <c r="B375" s="155"/>
      <c r="C375" s="260" t="s">
        <v>661</v>
      </c>
      <c r="D375" s="261"/>
      <c r="E375" s="261"/>
      <c r="F375" s="261"/>
      <c r="G375" s="261"/>
      <c r="H375" s="157"/>
      <c r="I375" s="157"/>
      <c r="J375" s="157"/>
      <c r="K375" s="157"/>
      <c r="L375" s="157"/>
      <c r="M375" s="157"/>
      <c r="N375" s="156"/>
      <c r="O375" s="156"/>
      <c r="P375" s="156"/>
      <c r="Q375" s="156"/>
      <c r="R375" s="157"/>
      <c r="S375" s="157"/>
      <c r="T375" s="157"/>
      <c r="U375" s="157"/>
      <c r="V375" s="157"/>
      <c r="W375" s="157"/>
      <c r="X375" s="157"/>
      <c r="Y375" s="157"/>
      <c r="Z375" s="147"/>
      <c r="AA375" s="147"/>
      <c r="AB375" s="147"/>
      <c r="AC375" s="147"/>
      <c r="AD375" s="147"/>
      <c r="AE375" s="147"/>
      <c r="AF375" s="147"/>
      <c r="AG375" s="147" t="s">
        <v>268</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2" x14ac:dyDescent="0.2">
      <c r="A376" s="154"/>
      <c r="B376" s="155"/>
      <c r="C376" s="190" t="s">
        <v>662</v>
      </c>
      <c r="D376" s="179"/>
      <c r="E376" s="180">
        <v>7</v>
      </c>
      <c r="F376" s="157"/>
      <c r="G376" s="157"/>
      <c r="H376" s="157"/>
      <c r="I376" s="157"/>
      <c r="J376" s="157"/>
      <c r="K376" s="157"/>
      <c r="L376" s="157"/>
      <c r="M376" s="157"/>
      <c r="N376" s="156"/>
      <c r="O376" s="156"/>
      <c r="P376" s="156"/>
      <c r="Q376" s="156"/>
      <c r="R376" s="157"/>
      <c r="S376" s="157"/>
      <c r="T376" s="157"/>
      <c r="U376" s="157"/>
      <c r="V376" s="157"/>
      <c r="W376" s="157"/>
      <c r="X376" s="157"/>
      <c r="Y376" s="157"/>
      <c r="Z376" s="147"/>
      <c r="AA376" s="147"/>
      <c r="AB376" s="147"/>
      <c r="AC376" s="147"/>
      <c r="AD376" s="147"/>
      <c r="AE376" s="147"/>
      <c r="AF376" s="147"/>
      <c r="AG376" s="147" t="s">
        <v>270</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3" x14ac:dyDescent="0.2">
      <c r="A377" s="154"/>
      <c r="B377" s="155"/>
      <c r="C377" s="190" t="s">
        <v>663</v>
      </c>
      <c r="D377" s="179"/>
      <c r="E377" s="180">
        <v>8</v>
      </c>
      <c r="F377" s="157"/>
      <c r="G377" s="157"/>
      <c r="H377" s="157"/>
      <c r="I377" s="157"/>
      <c r="J377" s="157"/>
      <c r="K377" s="157"/>
      <c r="L377" s="157"/>
      <c r="M377" s="157"/>
      <c r="N377" s="156"/>
      <c r="O377" s="156"/>
      <c r="P377" s="156"/>
      <c r="Q377" s="156"/>
      <c r="R377" s="157"/>
      <c r="S377" s="157"/>
      <c r="T377" s="157"/>
      <c r="U377" s="157"/>
      <c r="V377" s="157"/>
      <c r="W377" s="157"/>
      <c r="X377" s="157"/>
      <c r="Y377" s="157"/>
      <c r="Z377" s="147"/>
      <c r="AA377" s="147"/>
      <c r="AB377" s="147"/>
      <c r="AC377" s="147"/>
      <c r="AD377" s="147"/>
      <c r="AE377" s="147"/>
      <c r="AF377" s="147"/>
      <c r="AG377" s="147" t="s">
        <v>270</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66">
        <v>62</v>
      </c>
      <c r="B378" s="167" t="s">
        <v>664</v>
      </c>
      <c r="C378" s="175" t="s">
        <v>665</v>
      </c>
      <c r="D378" s="168" t="s">
        <v>390</v>
      </c>
      <c r="E378" s="169">
        <v>53</v>
      </c>
      <c r="F378" s="170"/>
      <c r="G378" s="171">
        <f>ROUND(E378*F378,2)</f>
        <v>0</v>
      </c>
      <c r="H378" s="170"/>
      <c r="I378" s="171">
        <f>ROUND(E378*H378,2)</f>
        <v>0</v>
      </c>
      <c r="J378" s="170"/>
      <c r="K378" s="171">
        <f>ROUND(E378*J378,2)</f>
        <v>0</v>
      </c>
      <c r="L378" s="171">
        <v>21</v>
      </c>
      <c r="M378" s="171">
        <f>G378*(1+L378/100)</f>
        <v>0</v>
      </c>
      <c r="N378" s="169">
        <v>0</v>
      </c>
      <c r="O378" s="169">
        <f>ROUND(E378*N378,2)</f>
        <v>0</v>
      </c>
      <c r="P378" s="169">
        <v>0</v>
      </c>
      <c r="Q378" s="169">
        <f>ROUND(E378*P378,2)</f>
        <v>0</v>
      </c>
      <c r="R378" s="171" t="s">
        <v>654</v>
      </c>
      <c r="S378" s="171" t="s">
        <v>222</v>
      </c>
      <c r="T378" s="172" t="s">
        <v>222</v>
      </c>
      <c r="U378" s="157">
        <v>0.06</v>
      </c>
      <c r="V378" s="157">
        <f>ROUND(E378*U378,2)</f>
        <v>3.18</v>
      </c>
      <c r="W378" s="157"/>
      <c r="X378" s="157" t="s">
        <v>251</v>
      </c>
      <c r="Y378" s="157" t="s">
        <v>225</v>
      </c>
      <c r="Z378" s="147"/>
      <c r="AA378" s="147"/>
      <c r="AB378" s="147"/>
      <c r="AC378" s="147"/>
      <c r="AD378" s="147"/>
      <c r="AE378" s="147"/>
      <c r="AF378" s="147"/>
      <c r="AG378" s="147" t="s">
        <v>252</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2" x14ac:dyDescent="0.2">
      <c r="A379" s="154"/>
      <c r="B379" s="155"/>
      <c r="C379" s="260" t="s">
        <v>661</v>
      </c>
      <c r="D379" s="261"/>
      <c r="E379" s="261"/>
      <c r="F379" s="261"/>
      <c r="G379" s="261"/>
      <c r="H379" s="157"/>
      <c r="I379" s="157"/>
      <c r="J379" s="157"/>
      <c r="K379" s="157"/>
      <c r="L379" s="157"/>
      <c r="M379" s="157"/>
      <c r="N379" s="156"/>
      <c r="O379" s="156"/>
      <c r="P379" s="156"/>
      <c r="Q379" s="156"/>
      <c r="R379" s="157"/>
      <c r="S379" s="157"/>
      <c r="T379" s="157"/>
      <c r="U379" s="157"/>
      <c r="V379" s="157"/>
      <c r="W379" s="157"/>
      <c r="X379" s="157"/>
      <c r="Y379" s="157"/>
      <c r="Z379" s="147"/>
      <c r="AA379" s="147"/>
      <c r="AB379" s="147"/>
      <c r="AC379" s="147"/>
      <c r="AD379" s="147"/>
      <c r="AE379" s="147"/>
      <c r="AF379" s="147"/>
      <c r="AG379" s="147" t="s">
        <v>268</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2" x14ac:dyDescent="0.2">
      <c r="A380" s="154"/>
      <c r="B380" s="155"/>
      <c r="C380" s="190" t="s">
        <v>666</v>
      </c>
      <c r="D380" s="179"/>
      <c r="E380" s="180">
        <v>13</v>
      </c>
      <c r="F380" s="157"/>
      <c r="G380" s="157"/>
      <c r="H380" s="157"/>
      <c r="I380" s="157"/>
      <c r="J380" s="157"/>
      <c r="K380" s="157"/>
      <c r="L380" s="157"/>
      <c r="M380" s="157"/>
      <c r="N380" s="156"/>
      <c r="O380" s="156"/>
      <c r="P380" s="156"/>
      <c r="Q380" s="156"/>
      <c r="R380" s="157"/>
      <c r="S380" s="157"/>
      <c r="T380" s="157"/>
      <c r="U380" s="157"/>
      <c r="V380" s="157"/>
      <c r="W380" s="157"/>
      <c r="X380" s="157"/>
      <c r="Y380" s="157"/>
      <c r="Z380" s="147"/>
      <c r="AA380" s="147"/>
      <c r="AB380" s="147"/>
      <c r="AC380" s="147"/>
      <c r="AD380" s="147"/>
      <c r="AE380" s="147"/>
      <c r="AF380" s="147"/>
      <c r="AG380" s="147" t="s">
        <v>270</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3" x14ac:dyDescent="0.2">
      <c r="A381" s="154"/>
      <c r="B381" s="155"/>
      <c r="C381" s="190" t="s">
        <v>667</v>
      </c>
      <c r="D381" s="179"/>
      <c r="E381" s="180">
        <v>40</v>
      </c>
      <c r="F381" s="157"/>
      <c r="G381" s="157"/>
      <c r="H381" s="157"/>
      <c r="I381" s="157"/>
      <c r="J381" s="157"/>
      <c r="K381" s="157"/>
      <c r="L381" s="157"/>
      <c r="M381" s="157"/>
      <c r="N381" s="156"/>
      <c r="O381" s="156"/>
      <c r="P381" s="156"/>
      <c r="Q381" s="156"/>
      <c r="R381" s="157"/>
      <c r="S381" s="157"/>
      <c r="T381" s="157"/>
      <c r="U381" s="157"/>
      <c r="V381" s="157"/>
      <c r="W381" s="157"/>
      <c r="X381" s="157"/>
      <c r="Y381" s="157"/>
      <c r="Z381" s="147"/>
      <c r="AA381" s="147"/>
      <c r="AB381" s="147"/>
      <c r="AC381" s="147"/>
      <c r="AD381" s="147"/>
      <c r="AE381" s="147"/>
      <c r="AF381" s="147"/>
      <c r="AG381" s="147" t="s">
        <v>270</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66">
        <v>63</v>
      </c>
      <c r="B382" s="167" t="s">
        <v>668</v>
      </c>
      <c r="C382" s="175" t="s">
        <v>669</v>
      </c>
      <c r="D382" s="168" t="s">
        <v>390</v>
      </c>
      <c r="E382" s="169">
        <v>4</v>
      </c>
      <c r="F382" s="170"/>
      <c r="G382" s="171">
        <f>ROUND(E382*F382,2)</f>
        <v>0</v>
      </c>
      <c r="H382" s="170"/>
      <c r="I382" s="171">
        <f>ROUND(E382*H382,2)</f>
        <v>0</v>
      </c>
      <c r="J382" s="170"/>
      <c r="K382" s="171">
        <f>ROUND(E382*J382,2)</f>
        <v>0</v>
      </c>
      <c r="L382" s="171">
        <v>21</v>
      </c>
      <c r="M382" s="171">
        <f>G382*(1+L382/100)</f>
        <v>0</v>
      </c>
      <c r="N382" s="169">
        <v>0</v>
      </c>
      <c r="O382" s="169">
        <f>ROUND(E382*N382,2)</f>
        <v>0</v>
      </c>
      <c r="P382" s="169">
        <v>0</v>
      </c>
      <c r="Q382" s="169">
        <f>ROUND(E382*P382,2)</f>
        <v>0</v>
      </c>
      <c r="R382" s="171" t="s">
        <v>654</v>
      </c>
      <c r="S382" s="171" t="s">
        <v>222</v>
      </c>
      <c r="T382" s="172" t="s">
        <v>222</v>
      </c>
      <c r="U382" s="157">
        <v>0.09</v>
      </c>
      <c r="V382" s="157">
        <f>ROUND(E382*U382,2)</f>
        <v>0.36</v>
      </c>
      <c r="W382" s="157"/>
      <c r="X382" s="157" t="s">
        <v>251</v>
      </c>
      <c r="Y382" s="157" t="s">
        <v>225</v>
      </c>
      <c r="Z382" s="147"/>
      <c r="AA382" s="147"/>
      <c r="AB382" s="147"/>
      <c r="AC382" s="147"/>
      <c r="AD382" s="147"/>
      <c r="AE382" s="147"/>
      <c r="AF382" s="147"/>
      <c r="AG382" s="147" t="s">
        <v>252</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2" x14ac:dyDescent="0.2">
      <c r="A383" s="154"/>
      <c r="B383" s="155"/>
      <c r="C383" s="260" t="s">
        <v>661</v>
      </c>
      <c r="D383" s="261"/>
      <c r="E383" s="261"/>
      <c r="F383" s="261"/>
      <c r="G383" s="261"/>
      <c r="H383" s="157"/>
      <c r="I383" s="157"/>
      <c r="J383" s="157"/>
      <c r="K383" s="157"/>
      <c r="L383" s="157"/>
      <c r="M383" s="157"/>
      <c r="N383" s="156"/>
      <c r="O383" s="156"/>
      <c r="P383" s="156"/>
      <c r="Q383" s="156"/>
      <c r="R383" s="157"/>
      <c r="S383" s="157"/>
      <c r="T383" s="157"/>
      <c r="U383" s="157"/>
      <c r="V383" s="157"/>
      <c r="W383" s="157"/>
      <c r="X383" s="157"/>
      <c r="Y383" s="157"/>
      <c r="Z383" s="147"/>
      <c r="AA383" s="147"/>
      <c r="AB383" s="147"/>
      <c r="AC383" s="147"/>
      <c r="AD383" s="147"/>
      <c r="AE383" s="147"/>
      <c r="AF383" s="147"/>
      <c r="AG383" s="147" t="s">
        <v>268</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66">
        <v>64</v>
      </c>
      <c r="B384" s="167" t="s">
        <v>670</v>
      </c>
      <c r="C384" s="175" t="s">
        <v>671</v>
      </c>
      <c r="D384" s="168" t="s">
        <v>285</v>
      </c>
      <c r="E384" s="169">
        <v>3.78</v>
      </c>
      <c r="F384" s="170"/>
      <c r="G384" s="171">
        <f>ROUND(E384*F384,2)</f>
        <v>0</v>
      </c>
      <c r="H384" s="170"/>
      <c r="I384" s="171">
        <f>ROUND(E384*H384,2)</f>
        <v>0</v>
      </c>
      <c r="J384" s="170"/>
      <c r="K384" s="171">
        <f>ROUND(E384*J384,2)</f>
        <v>0</v>
      </c>
      <c r="L384" s="171">
        <v>21</v>
      </c>
      <c r="M384" s="171">
        <f>G384*(1+L384/100)</f>
        <v>0</v>
      </c>
      <c r="N384" s="169">
        <v>2.1900000000000001E-3</v>
      </c>
      <c r="O384" s="169">
        <f>ROUND(E384*N384,2)</f>
        <v>0.01</v>
      </c>
      <c r="P384" s="169">
        <v>7.4999999999999997E-2</v>
      </c>
      <c r="Q384" s="169">
        <f>ROUND(E384*P384,2)</f>
        <v>0.28000000000000003</v>
      </c>
      <c r="R384" s="171" t="s">
        <v>654</v>
      </c>
      <c r="S384" s="171" t="s">
        <v>222</v>
      </c>
      <c r="T384" s="172" t="s">
        <v>222</v>
      </c>
      <c r="U384" s="157">
        <v>0.95499999999999996</v>
      </c>
      <c r="V384" s="157">
        <f>ROUND(E384*U384,2)</f>
        <v>3.61</v>
      </c>
      <c r="W384" s="157"/>
      <c r="X384" s="157" t="s">
        <v>251</v>
      </c>
      <c r="Y384" s="157" t="s">
        <v>225</v>
      </c>
      <c r="Z384" s="147"/>
      <c r="AA384" s="147"/>
      <c r="AB384" s="147"/>
      <c r="AC384" s="147"/>
      <c r="AD384" s="147"/>
      <c r="AE384" s="147"/>
      <c r="AF384" s="147"/>
      <c r="AG384" s="147" t="s">
        <v>252</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2" x14ac:dyDescent="0.2">
      <c r="A385" s="154"/>
      <c r="B385" s="155"/>
      <c r="C385" s="260" t="s">
        <v>672</v>
      </c>
      <c r="D385" s="261"/>
      <c r="E385" s="261"/>
      <c r="F385" s="261"/>
      <c r="G385" s="261"/>
      <c r="H385" s="157"/>
      <c r="I385" s="157"/>
      <c r="J385" s="157"/>
      <c r="K385" s="157"/>
      <c r="L385" s="157"/>
      <c r="M385" s="157"/>
      <c r="N385" s="156"/>
      <c r="O385" s="156"/>
      <c r="P385" s="156"/>
      <c r="Q385" s="156"/>
      <c r="R385" s="157"/>
      <c r="S385" s="157"/>
      <c r="T385" s="157"/>
      <c r="U385" s="157"/>
      <c r="V385" s="157"/>
      <c r="W385" s="157"/>
      <c r="X385" s="157"/>
      <c r="Y385" s="157"/>
      <c r="Z385" s="147"/>
      <c r="AA385" s="147"/>
      <c r="AB385" s="147"/>
      <c r="AC385" s="147"/>
      <c r="AD385" s="147"/>
      <c r="AE385" s="147"/>
      <c r="AF385" s="147"/>
      <c r="AG385" s="147" t="s">
        <v>268</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2" x14ac:dyDescent="0.2">
      <c r="A386" s="154"/>
      <c r="B386" s="155"/>
      <c r="C386" s="190" t="s">
        <v>360</v>
      </c>
      <c r="D386" s="179"/>
      <c r="E386" s="180">
        <v>3.78</v>
      </c>
      <c r="F386" s="157"/>
      <c r="G386" s="157"/>
      <c r="H386" s="157"/>
      <c r="I386" s="157"/>
      <c r="J386" s="157"/>
      <c r="K386" s="157"/>
      <c r="L386" s="157"/>
      <c r="M386" s="157"/>
      <c r="N386" s="156"/>
      <c r="O386" s="156"/>
      <c r="P386" s="156"/>
      <c r="Q386" s="156"/>
      <c r="R386" s="157"/>
      <c r="S386" s="157"/>
      <c r="T386" s="157"/>
      <c r="U386" s="157"/>
      <c r="V386" s="157"/>
      <c r="W386" s="157"/>
      <c r="X386" s="157"/>
      <c r="Y386" s="157"/>
      <c r="Z386" s="147"/>
      <c r="AA386" s="147"/>
      <c r="AB386" s="147"/>
      <c r="AC386" s="147"/>
      <c r="AD386" s="147"/>
      <c r="AE386" s="147"/>
      <c r="AF386" s="147"/>
      <c r="AG386" s="147" t="s">
        <v>270</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66">
        <v>65</v>
      </c>
      <c r="B387" s="167" t="s">
        <v>673</v>
      </c>
      <c r="C387" s="175" t="s">
        <v>674</v>
      </c>
      <c r="D387" s="168" t="s">
        <v>285</v>
      </c>
      <c r="E387" s="169">
        <v>4.32</v>
      </c>
      <c r="F387" s="170"/>
      <c r="G387" s="171">
        <f>ROUND(E387*F387,2)</f>
        <v>0</v>
      </c>
      <c r="H387" s="170"/>
      <c r="I387" s="171">
        <f>ROUND(E387*H387,2)</f>
        <v>0</v>
      </c>
      <c r="J387" s="170"/>
      <c r="K387" s="171">
        <f>ROUND(E387*J387,2)</f>
        <v>0</v>
      </c>
      <c r="L387" s="171">
        <v>21</v>
      </c>
      <c r="M387" s="171">
        <f>G387*(1+L387/100)</f>
        <v>0</v>
      </c>
      <c r="N387" s="169">
        <v>1E-3</v>
      </c>
      <c r="O387" s="169">
        <f>ROUND(E387*N387,2)</f>
        <v>0</v>
      </c>
      <c r="P387" s="169">
        <v>6.2E-2</v>
      </c>
      <c r="Q387" s="169">
        <f>ROUND(E387*P387,2)</f>
        <v>0.27</v>
      </c>
      <c r="R387" s="171" t="s">
        <v>654</v>
      </c>
      <c r="S387" s="171" t="s">
        <v>222</v>
      </c>
      <c r="T387" s="172" t="s">
        <v>222</v>
      </c>
      <c r="U387" s="157">
        <v>0.61199999999999999</v>
      </c>
      <c r="V387" s="157">
        <f>ROUND(E387*U387,2)</f>
        <v>2.64</v>
      </c>
      <c r="W387" s="157"/>
      <c r="X387" s="157" t="s">
        <v>251</v>
      </c>
      <c r="Y387" s="157" t="s">
        <v>225</v>
      </c>
      <c r="Z387" s="147"/>
      <c r="AA387" s="147"/>
      <c r="AB387" s="147"/>
      <c r="AC387" s="147"/>
      <c r="AD387" s="147"/>
      <c r="AE387" s="147"/>
      <c r="AF387" s="147"/>
      <c r="AG387" s="147" t="s">
        <v>252</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2" x14ac:dyDescent="0.2">
      <c r="A388" s="154"/>
      <c r="B388" s="155"/>
      <c r="C388" s="260" t="s">
        <v>672</v>
      </c>
      <c r="D388" s="261"/>
      <c r="E388" s="261"/>
      <c r="F388" s="261"/>
      <c r="G388" s="261"/>
      <c r="H388" s="157"/>
      <c r="I388" s="157"/>
      <c r="J388" s="157"/>
      <c r="K388" s="157"/>
      <c r="L388" s="157"/>
      <c r="M388" s="157"/>
      <c r="N388" s="156"/>
      <c r="O388" s="156"/>
      <c r="P388" s="156"/>
      <c r="Q388" s="156"/>
      <c r="R388" s="157"/>
      <c r="S388" s="157"/>
      <c r="T388" s="157"/>
      <c r="U388" s="157"/>
      <c r="V388" s="157"/>
      <c r="W388" s="157"/>
      <c r="X388" s="157"/>
      <c r="Y388" s="157"/>
      <c r="Z388" s="147"/>
      <c r="AA388" s="147"/>
      <c r="AB388" s="147"/>
      <c r="AC388" s="147"/>
      <c r="AD388" s="147"/>
      <c r="AE388" s="147"/>
      <c r="AF388" s="147"/>
      <c r="AG388" s="147" t="s">
        <v>268</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2" x14ac:dyDescent="0.2">
      <c r="A389" s="154"/>
      <c r="B389" s="155"/>
      <c r="C389" s="190" t="s">
        <v>359</v>
      </c>
      <c r="D389" s="179"/>
      <c r="E389" s="180">
        <v>4.32</v>
      </c>
      <c r="F389" s="157"/>
      <c r="G389" s="157"/>
      <c r="H389" s="157"/>
      <c r="I389" s="157"/>
      <c r="J389" s="157"/>
      <c r="K389" s="157"/>
      <c r="L389" s="157"/>
      <c r="M389" s="157"/>
      <c r="N389" s="156"/>
      <c r="O389" s="156"/>
      <c r="P389" s="156"/>
      <c r="Q389" s="156"/>
      <c r="R389" s="157"/>
      <c r="S389" s="157"/>
      <c r="T389" s="157"/>
      <c r="U389" s="157"/>
      <c r="V389" s="157"/>
      <c r="W389" s="157"/>
      <c r="X389" s="157"/>
      <c r="Y389" s="157"/>
      <c r="Z389" s="147"/>
      <c r="AA389" s="147"/>
      <c r="AB389" s="147"/>
      <c r="AC389" s="147"/>
      <c r="AD389" s="147"/>
      <c r="AE389" s="147"/>
      <c r="AF389" s="147"/>
      <c r="AG389" s="147" t="s">
        <v>270</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66">
        <v>66</v>
      </c>
      <c r="B390" s="167" t="s">
        <v>675</v>
      </c>
      <c r="C390" s="175" t="s">
        <v>676</v>
      </c>
      <c r="D390" s="168" t="s">
        <v>285</v>
      </c>
      <c r="E390" s="169">
        <v>28.08</v>
      </c>
      <c r="F390" s="170"/>
      <c r="G390" s="171">
        <f>ROUND(E390*F390,2)</f>
        <v>0</v>
      </c>
      <c r="H390" s="170"/>
      <c r="I390" s="171">
        <f>ROUND(E390*H390,2)</f>
        <v>0</v>
      </c>
      <c r="J390" s="170"/>
      <c r="K390" s="171">
        <f>ROUND(E390*J390,2)</f>
        <v>0</v>
      </c>
      <c r="L390" s="171">
        <v>21</v>
      </c>
      <c r="M390" s="171">
        <f>G390*(1+L390/100)</f>
        <v>0</v>
      </c>
      <c r="N390" s="169">
        <v>9.2000000000000003E-4</v>
      </c>
      <c r="O390" s="169">
        <f>ROUND(E390*N390,2)</f>
        <v>0.03</v>
      </c>
      <c r="P390" s="169">
        <v>5.3999999999999999E-2</v>
      </c>
      <c r="Q390" s="169">
        <f>ROUND(E390*P390,2)</f>
        <v>1.52</v>
      </c>
      <c r="R390" s="171" t="s">
        <v>654</v>
      </c>
      <c r="S390" s="171" t="s">
        <v>222</v>
      </c>
      <c r="T390" s="172" t="s">
        <v>222</v>
      </c>
      <c r="U390" s="157">
        <v>0.46500000000000002</v>
      </c>
      <c r="V390" s="157">
        <f>ROUND(E390*U390,2)</f>
        <v>13.06</v>
      </c>
      <c r="W390" s="157"/>
      <c r="X390" s="157" t="s">
        <v>251</v>
      </c>
      <c r="Y390" s="157" t="s">
        <v>225</v>
      </c>
      <c r="Z390" s="147"/>
      <c r="AA390" s="147"/>
      <c r="AB390" s="147"/>
      <c r="AC390" s="147"/>
      <c r="AD390" s="147"/>
      <c r="AE390" s="147"/>
      <c r="AF390" s="147"/>
      <c r="AG390" s="147" t="s">
        <v>252</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2" x14ac:dyDescent="0.2">
      <c r="A391" s="154"/>
      <c r="B391" s="155"/>
      <c r="C391" s="260" t="s">
        <v>672</v>
      </c>
      <c r="D391" s="261"/>
      <c r="E391" s="261"/>
      <c r="F391" s="261"/>
      <c r="G391" s="261"/>
      <c r="H391" s="157"/>
      <c r="I391" s="157"/>
      <c r="J391" s="157"/>
      <c r="K391" s="157"/>
      <c r="L391" s="157"/>
      <c r="M391" s="157"/>
      <c r="N391" s="156"/>
      <c r="O391" s="156"/>
      <c r="P391" s="156"/>
      <c r="Q391" s="156"/>
      <c r="R391" s="157"/>
      <c r="S391" s="157"/>
      <c r="T391" s="157"/>
      <c r="U391" s="157"/>
      <c r="V391" s="157"/>
      <c r="W391" s="157"/>
      <c r="X391" s="157"/>
      <c r="Y391" s="157"/>
      <c r="Z391" s="147"/>
      <c r="AA391" s="147"/>
      <c r="AB391" s="147"/>
      <c r="AC391" s="147"/>
      <c r="AD391" s="147"/>
      <c r="AE391" s="147"/>
      <c r="AF391" s="147"/>
      <c r="AG391" s="147" t="s">
        <v>268</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2" x14ac:dyDescent="0.2">
      <c r="A392" s="154"/>
      <c r="B392" s="155"/>
      <c r="C392" s="190" t="s">
        <v>358</v>
      </c>
      <c r="D392" s="179"/>
      <c r="E392" s="180">
        <v>28.08</v>
      </c>
      <c r="F392" s="157"/>
      <c r="G392" s="157"/>
      <c r="H392" s="157"/>
      <c r="I392" s="157"/>
      <c r="J392" s="157"/>
      <c r="K392" s="157"/>
      <c r="L392" s="157"/>
      <c r="M392" s="157"/>
      <c r="N392" s="156"/>
      <c r="O392" s="156"/>
      <c r="P392" s="156"/>
      <c r="Q392" s="156"/>
      <c r="R392" s="157"/>
      <c r="S392" s="157"/>
      <c r="T392" s="157"/>
      <c r="U392" s="157"/>
      <c r="V392" s="157"/>
      <c r="W392" s="157"/>
      <c r="X392" s="157"/>
      <c r="Y392" s="157"/>
      <c r="Z392" s="147"/>
      <c r="AA392" s="147"/>
      <c r="AB392" s="147"/>
      <c r="AC392" s="147"/>
      <c r="AD392" s="147"/>
      <c r="AE392" s="147"/>
      <c r="AF392" s="147"/>
      <c r="AG392" s="147" t="s">
        <v>270</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66">
        <v>67</v>
      </c>
      <c r="B393" s="167" t="s">
        <v>677</v>
      </c>
      <c r="C393" s="175" t="s">
        <v>678</v>
      </c>
      <c r="D393" s="168" t="s">
        <v>285</v>
      </c>
      <c r="E393" s="169">
        <v>50.4</v>
      </c>
      <c r="F393" s="170"/>
      <c r="G393" s="171">
        <f>ROUND(E393*F393,2)</f>
        <v>0</v>
      </c>
      <c r="H393" s="170"/>
      <c r="I393" s="171">
        <f>ROUND(E393*H393,2)</f>
        <v>0</v>
      </c>
      <c r="J393" s="170"/>
      <c r="K393" s="171">
        <f>ROUND(E393*J393,2)</f>
        <v>0</v>
      </c>
      <c r="L393" s="171">
        <v>21</v>
      </c>
      <c r="M393" s="171">
        <f>G393*(1+L393/100)</f>
        <v>0</v>
      </c>
      <c r="N393" s="169">
        <v>8.1999999999999998E-4</v>
      </c>
      <c r="O393" s="169">
        <f>ROUND(E393*N393,2)</f>
        <v>0.04</v>
      </c>
      <c r="P393" s="169">
        <v>4.7E-2</v>
      </c>
      <c r="Q393" s="169">
        <f>ROUND(E393*P393,2)</f>
        <v>2.37</v>
      </c>
      <c r="R393" s="171" t="s">
        <v>654</v>
      </c>
      <c r="S393" s="171" t="s">
        <v>222</v>
      </c>
      <c r="T393" s="172" t="s">
        <v>222</v>
      </c>
      <c r="U393" s="157">
        <v>0.39600000000000002</v>
      </c>
      <c r="V393" s="157">
        <f>ROUND(E393*U393,2)</f>
        <v>19.96</v>
      </c>
      <c r="W393" s="157"/>
      <c r="X393" s="157" t="s">
        <v>251</v>
      </c>
      <c r="Y393" s="157" t="s">
        <v>225</v>
      </c>
      <c r="Z393" s="147"/>
      <c r="AA393" s="147"/>
      <c r="AB393" s="147"/>
      <c r="AC393" s="147"/>
      <c r="AD393" s="147"/>
      <c r="AE393" s="147"/>
      <c r="AF393" s="147"/>
      <c r="AG393" s="147" t="s">
        <v>252</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2" x14ac:dyDescent="0.2">
      <c r="A394" s="154"/>
      <c r="B394" s="155"/>
      <c r="C394" s="260" t="s">
        <v>672</v>
      </c>
      <c r="D394" s="261"/>
      <c r="E394" s="261"/>
      <c r="F394" s="261"/>
      <c r="G394" s="261"/>
      <c r="H394" s="157"/>
      <c r="I394" s="157"/>
      <c r="J394" s="157"/>
      <c r="K394" s="157"/>
      <c r="L394" s="157"/>
      <c r="M394" s="157"/>
      <c r="N394" s="156"/>
      <c r="O394" s="156"/>
      <c r="P394" s="156"/>
      <c r="Q394" s="156"/>
      <c r="R394" s="157"/>
      <c r="S394" s="157"/>
      <c r="T394" s="157"/>
      <c r="U394" s="157"/>
      <c r="V394" s="157"/>
      <c r="W394" s="157"/>
      <c r="X394" s="157"/>
      <c r="Y394" s="157"/>
      <c r="Z394" s="147"/>
      <c r="AA394" s="147"/>
      <c r="AB394" s="147"/>
      <c r="AC394" s="147"/>
      <c r="AD394" s="147"/>
      <c r="AE394" s="147"/>
      <c r="AF394" s="147"/>
      <c r="AG394" s="147" t="s">
        <v>268</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2" x14ac:dyDescent="0.2">
      <c r="A395" s="154"/>
      <c r="B395" s="155"/>
      <c r="C395" s="190" t="s">
        <v>679</v>
      </c>
      <c r="D395" s="179"/>
      <c r="E395" s="180">
        <v>50.4</v>
      </c>
      <c r="F395" s="157"/>
      <c r="G395" s="157"/>
      <c r="H395" s="157"/>
      <c r="I395" s="157"/>
      <c r="J395" s="157"/>
      <c r="K395" s="157"/>
      <c r="L395" s="157"/>
      <c r="M395" s="157"/>
      <c r="N395" s="156"/>
      <c r="O395" s="156"/>
      <c r="P395" s="156"/>
      <c r="Q395" s="156"/>
      <c r="R395" s="157"/>
      <c r="S395" s="157"/>
      <c r="T395" s="157"/>
      <c r="U395" s="157"/>
      <c r="V395" s="157"/>
      <c r="W395" s="157"/>
      <c r="X395" s="157"/>
      <c r="Y395" s="157"/>
      <c r="Z395" s="147"/>
      <c r="AA395" s="147"/>
      <c r="AB395" s="147"/>
      <c r="AC395" s="147"/>
      <c r="AD395" s="147"/>
      <c r="AE395" s="147"/>
      <c r="AF395" s="147"/>
      <c r="AG395" s="147" t="s">
        <v>270</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66">
        <v>68</v>
      </c>
      <c r="B396" s="167" t="s">
        <v>680</v>
      </c>
      <c r="C396" s="175" t="s">
        <v>681</v>
      </c>
      <c r="D396" s="168" t="s">
        <v>285</v>
      </c>
      <c r="E396" s="169">
        <v>7.84</v>
      </c>
      <c r="F396" s="170"/>
      <c r="G396" s="171">
        <f>ROUND(E396*F396,2)</f>
        <v>0</v>
      </c>
      <c r="H396" s="170"/>
      <c r="I396" s="171">
        <f>ROUND(E396*H396,2)</f>
        <v>0</v>
      </c>
      <c r="J396" s="170"/>
      <c r="K396" s="171">
        <f>ROUND(E396*J396,2)</f>
        <v>0</v>
      </c>
      <c r="L396" s="171">
        <v>21</v>
      </c>
      <c r="M396" s="171">
        <f>G396*(1+L396/100)</f>
        <v>0</v>
      </c>
      <c r="N396" s="169">
        <v>1E-3</v>
      </c>
      <c r="O396" s="169">
        <f>ROUND(E396*N396,2)</f>
        <v>0.01</v>
      </c>
      <c r="P396" s="169">
        <v>6.7000000000000004E-2</v>
      </c>
      <c r="Q396" s="169">
        <f>ROUND(E396*P396,2)</f>
        <v>0.53</v>
      </c>
      <c r="R396" s="171" t="s">
        <v>654</v>
      </c>
      <c r="S396" s="171" t="s">
        <v>222</v>
      </c>
      <c r="T396" s="172" t="s">
        <v>222</v>
      </c>
      <c r="U396" s="157">
        <v>0.53300000000000003</v>
      </c>
      <c r="V396" s="157">
        <f>ROUND(E396*U396,2)</f>
        <v>4.18</v>
      </c>
      <c r="W396" s="157"/>
      <c r="X396" s="157" t="s">
        <v>251</v>
      </c>
      <c r="Y396" s="157" t="s">
        <v>225</v>
      </c>
      <c r="Z396" s="147"/>
      <c r="AA396" s="147"/>
      <c r="AB396" s="147"/>
      <c r="AC396" s="147"/>
      <c r="AD396" s="147"/>
      <c r="AE396" s="147"/>
      <c r="AF396" s="147"/>
      <c r="AG396" s="147" t="s">
        <v>252</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2" x14ac:dyDescent="0.2">
      <c r="A397" s="154"/>
      <c r="B397" s="155"/>
      <c r="C397" s="260" t="s">
        <v>672</v>
      </c>
      <c r="D397" s="261"/>
      <c r="E397" s="261"/>
      <c r="F397" s="261"/>
      <c r="G397" s="261"/>
      <c r="H397" s="157"/>
      <c r="I397" s="157"/>
      <c r="J397" s="157"/>
      <c r="K397" s="157"/>
      <c r="L397" s="157"/>
      <c r="M397" s="157"/>
      <c r="N397" s="156"/>
      <c r="O397" s="156"/>
      <c r="P397" s="156"/>
      <c r="Q397" s="156"/>
      <c r="R397" s="157"/>
      <c r="S397" s="157"/>
      <c r="T397" s="157"/>
      <c r="U397" s="157"/>
      <c r="V397" s="157"/>
      <c r="W397" s="157"/>
      <c r="X397" s="157"/>
      <c r="Y397" s="157"/>
      <c r="Z397" s="147"/>
      <c r="AA397" s="147"/>
      <c r="AB397" s="147"/>
      <c r="AC397" s="147"/>
      <c r="AD397" s="147"/>
      <c r="AE397" s="147"/>
      <c r="AF397" s="147"/>
      <c r="AG397" s="147" t="s">
        <v>268</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2" x14ac:dyDescent="0.2">
      <c r="A398" s="154"/>
      <c r="B398" s="155"/>
      <c r="C398" s="190" t="s">
        <v>682</v>
      </c>
      <c r="D398" s="179"/>
      <c r="E398" s="180">
        <v>7.84</v>
      </c>
      <c r="F398" s="157"/>
      <c r="G398" s="157"/>
      <c r="H398" s="157"/>
      <c r="I398" s="157"/>
      <c r="J398" s="157"/>
      <c r="K398" s="157"/>
      <c r="L398" s="157"/>
      <c r="M398" s="157"/>
      <c r="N398" s="156"/>
      <c r="O398" s="156"/>
      <c r="P398" s="156"/>
      <c r="Q398" s="156"/>
      <c r="R398" s="157"/>
      <c r="S398" s="157"/>
      <c r="T398" s="157"/>
      <c r="U398" s="157"/>
      <c r="V398" s="157"/>
      <c r="W398" s="157"/>
      <c r="X398" s="157"/>
      <c r="Y398" s="157"/>
      <c r="Z398" s="147"/>
      <c r="AA398" s="147"/>
      <c r="AB398" s="147"/>
      <c r="AC398" s="147"/>
      <c r="AD398" s="147"/>
      <c r="AE398" s="147"/>
      <c r="AF398" s="147"/>
      <c r="AG398" s="147" t="s">
        <v>270</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66">
        <v>69</v>
      </c>
      <c r="B399" s="167" t="s">
        <v>683</v>
      </c>
      <c r="C399" s="175" t="s">
        <v>684</v>
      </c>
      <c r="D399" s="168" t="s">
        <v>365</v>
      </c>
      <c r="E399" s="169">
        <v>64.2</v>
      </c>
      <c r="F399" s="170"/>
      <c r="G399" s="171">
        <f>ROUND(E399*F399,2)</f>
        <v>0</v>
      </c>
      <c r="H399" s="170"/>
      <c r="I399" s="171">
        <f>ROUND(E399*H399,2)</f>
        <v>0</v>
      </c>
      <c r="J399" s="170"/>
      <c r="K399" s="171">
        <f>ROUND(E399*J399,2)</f>
        <v>0</v>
      </c>
      <c r="L399" s="171">
        <v>21</v>
      </c>
      <c r="M399" s="171">
        <f>G399*(1+L399/100)</f>
        <v>0</v>
      </c>
      <c r="N399" s="169">
        <v>0</v>
      </c>
      <c r="O399" s="169">
        <f>ROUND(E399*N399,2)</f>
        <v>0</v>
      </c>
      <c r="P399" s="169">
        <v>1.1129999999999999E-2</v>
      </c>
      <c r="Q399" s="169">
        <f>ROUND(E399*P399,2)</f>
        <v>0.71</v>
      </c>
      <c r="R399" s="171" t="s">
        <v>654</v>
      </c>
      <c r="S399" s="171" t="s">
        <v>222</v>
      </c>
      <c r="T399" s="172" t="s">
        <v>222</v>
      </c>
      <c r="U399" s="157">
        <v>8.3000000000000004E-2</v>
      </c>
      <c r="V399" s="157">
        <f>ROUND(E399*U399,2)</f>
        <v>5.33</v>
      </c>
      <c r="W399" s="157"/>
      <c r="X399" s="157" t="s">
        <v>251</v>
      </c>
      <c r="Y399" s="157" t="s">
        <v>225</v>
      </c>
      <c r="Z399" s="147"/>
      <c r="AA399" s="147"/>
      <c r="AB399" s="147"/>
      <c r="AC399" s="147"/>
      <c r="AD399" s="147"/>
      <c r="AE399" s="147"/>
      <c r="AF399" s="147"/>
      <c r="AG399" s="147" t="s">
        <v>252</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2" x14ac:dyDescent="0.2">
      <c r="A400" s="154"/>
      <c r="B400" s="155"/>
      <c r="C400" s="190" t="s">
        <v>599</v>
      </c>
      <c r="D400" s="179"/>
      <c r="E400" s="180">
        <v>31.2</v>
      </c>
      <c r="F400" s="157"/>
      <c r="G400" s="157"/>
      <c r="H400" s="157"/>
      <c r="I400" s="157"/>
      <c r="J400" s="157"/>
      <c r="K400" s="157"/>
      <c r="L400" s="157"/>
      <c r="M400" s="157"/>
      <c r="N400" s="156"/>
      <c r="O400" s="156"/>
      <c r="P400" s="156"/>
      <c r="Q400" s="156"/>
      <c r="R400" s="157"/>
      <c r="S400" s="157"/>
      <c r="T400" s="157"/>
      <c r="U400" s="157"/>
      <c r="V400" s="157"/>
      <c r="W400" s="157"/>
      <c r="X400" s="157"/>
      <c r="Y400" s="157"/>
      <c r="Z400" s="147"/>
      <c r="AA400" s="147"/>
      <c r="AB400" s="147"/>
      <c r="AC400" s="147"/>
      <c r="AD400" s="147"/>
      <c r="AE400" s="147"/>
      <c r="AF400" s="147"/>
      <c r="AG400" s="147" t="s">
        <v>270</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3" x14ac:dyDescent="0.2">
      <c r="A401" s="154"/>
      <c r="B401" s="155"/>
      <c r="C401" s="190" t="s">
        <v>600</v>
      </c>
      <c r="D401" s="179"/>
      <c r="E401" s="180">
        <v>4.8</v>
      </c>
      <c r="F401" s="157"/>
      <c r="G401" s="157"/>
      <c r="H401" s="157"/>
      <c r="I401" s="157"/>
      <c r="J401" s="157"/>
      <c r="K401" s="157"/>
      <c r="L401" s="157"/>
      <c r="M401" s="157"/>
      <c r="N401" s="156"/>
      <c r="O401" s="156"/>
      <c r="P401" s="156"/>
      <c r="Q401" s="156"/>
      <c r="R401" s="157"/>
      <c r="S401" s="157"/>
      <c r="T401" s="157"/>
      <c r="U401" s="157"/>
      <c r="V401" s="157"/>
      <c r="W401" s="157"/>
      <c r="X401" s="157"/>
      <c r="Y401" s="157"/>
      <c r="Z401" s="147"/>
      <c r="AA401" s="147"/>
      <c r="AB401" s="147"/>
      <c r="AC401" s="147"/>
      <c r="AD401" s="147"/>
      <c r="AE401" s="147"/>
      <c r="AF401" s="147"/>
      <c r="AG401" s="147" t="s">
        <v>270</v>
      </c>
      <c r="AH401" s="147">
        <v>0</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3" x14ac:dyDescent="0.2">
      <c r="A402" s="154"/>
      <c r="B402" s="155"/>
      <c r="C402" s="190" t="s">
        <v>601</v>
      </c>
      <c r="D402" s="179"/>
      <c r="E402" s="180">
        <v>4.2</v>
      </c>
      <c r="F402" s="157"/>
      <c r="G402" s="157"/>
      <c r="H402" s="157"/>
      <c r="I402" s="157"/>
      <c r="J402" s="157"/>
      <c r="K402" s="157"/>
      <c r="L402" s="157"/>
      <c r="M402" s="157"/>
      <c r="N402" s="156"/>
      <c r="O402" s="156"/>
      <c r="P402" s="156"/>
      <c r="Q402" s="156"/>
      <c r="R402" s="157"/>
      <c r="S402" s="157"/>
      <c r="T402" s="157"/>
      <c r="U402" s="157"/>
      <c r="V402" s="157"/>
      <c r="W402" s="157"/>
      <c r="X402" s="157"/>
      <c r="Y402" s="157"/>
      <c r="Z402" s="147"/>
      <c r="AA402" s="147"/>
      <c r="AB402" s="147"/>
      <c r="AC402" s="147"/>
      <c r="AD402" s="147"/>
      <c r="AE402" s="147"/>
      <c r="AF402" s="147"/>
      <c r="AG402" s="147" t="s">
        <v>270</v>
      </c>
      <c r="AH402" s="147">
        <v>0</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3" x14ac:dyDescent="0.2">
      <c r="A403" s="154"/>
      <c r="B403" s="155"/>
      <c r="C403" s="190" t="s">
        <v>685</v>
      </c>
      <c r="D403" s="179"/>
      <c r="E403" s="180">
        <v>24</v>
      </c>
      <c r="F403" s="157"/>
      <c r="G403" s="157"/>
      <c r="H403" s="157"/>
      <c r="I403" s="157"/>
      <c r="J403" s="157"/>
      <c r="K403" s="157"/>
      <c r="L403" s="157"/>
      <c r="M403" s="157"/>
      <c r="N403" s="156"/>
      <c r="O403" s="156"/>
      <c r="P403" s="156"/>
      <c r="Q403" s="156"/>
      <c r="R403" s="157"/>
      <c r="S403" s="157"/>
      <c r="T403" s="157"/>
      <c r="U403" s="157"/>
      <c r="V403" s="157"/>
      <c r="W403" s="157"/>
      <c r="X403" s="157"/>
      <c r="Y403" s="157"/>
      <c r="Z403" s="147"/>
      <c r="AA403" s="147"/>
      <c r="AB403" s="147"/>
      <c r="AC403" s="147"/>
      <c r="AD403" s="147"/>
      <c r="AE403" s="147"/>
      <c r="AF403" s="147"/>
      <c r="AG403" s="147" t="s">
        <v>270</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ht="22.5" outlineLevel="1" x14ac:dyDescent="0.2">
      <c r="A404" s="166">
        <v>70</v>
      </c>
      <c r="B404" s="167" t="s">
        <v>686</v>
      </c>
      <c r="C404" s="175" t="s">
        <v>687</v>
      </c>
      <c r="D404" s="168" t="s">
        <v>285</v>
      </c>
      <c r="E404" s="169">
        <v>1707.1405999999999</v>
      </c>
      <c r="F404" s="170"/>
      <c r="G404" s="171">
        <f>ROUND(E404*F404,2)</f>
        <v>0</v>
      </c>
      <c r="H404" s="170"/>
      <c r="I404" s="171">
        <f>ROUND(E404*H404,2)</f>
        <v>0</v>
      </c>
      <c r="J404" s="170"/>
      <c r="K404" s="171">
        <f>ROUND(E404*J404,2)</f>
        <v>0</v>
      </c>
      <c r="L404" s="171">
        <v>21</v>
      </c>
      <c r="M404" s="171">
        <f>G404*(1+L404/100)</f>
        <v>0</v>
      </c>
      <c r="N404" s="169">
        <v>0</v>
      </c>
      <c r="O404" s="169">
        <f>ROUND(E404*N404,2)</f>
        <v>0</v>
      </c>
      <c r="P404" s="169">
        <v>5.0000000000000001E-3</v>
      </c>
      <c r="Q404" s="169">
        <f>ROUND(E404*P404,2)</f>
        <v>8.5399999999999991</v>
      </c>
      <c r="R404" s="171" t="s">
        <v>654</v>
      </c>
      <c r="S404" s="171" t="s">
        <v>222</v>
      </c>
      <c r="T404" s="172" t="s">
        <v>222</v>
      </c>
      <c r="U404" s="157">
        <v>0.02</v>
      </c>
      <c r="V404" s="157">
        <f>ROUND(E404*U404,2)</f>
        <v>34.14</v>
      </c>
      <c r="W404" s="157"/>
      <c r="X404" s="157" t="s">
        <v>251</v>
      </c>
      <c r="Y404" s="157" t="s">
        <v>225</v>
      </c>
      <c r="Z404" s="147"/>
      <c r="AA404" s="147"/>
      <c r="AB404" s="147"/>
      <c r="AC404" s="147"/>
      <c r="AD404" s="147"/>
      <c r="AE404" s="147"/>
      <c r="AF404" s="147"/>
      <c r="AG404" s="147" t="s">
        <v>252</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2" x14ac:dyDescent="0.2">
      <c r="A405" s="154"/>
      <c r="B405" s="155"/>
      <c r="C405" s="190" t="s">
        <v>550</v>
      </c>
      <c r="D405" s="179"/>
      <c r="E405" s="180">
        <v>1707.14</v>
      </c>
      <c r="F405" s="157"/>
      <c r="G405" s="157"/>
      <c r="H405" s="157"/>
      <c r="I405" s="157"/>
      <c r="J405" s="157"/>
      <c r="K405" s="157"/>
      <c r="L405" s="157"/>
      <c r="M405" s="157"/>
      <c r="N405" s="156"/>
      <c r="O405" s="156"/>
      <c r="P405" s="156"/>
      <c r="Q405" s="156"/>
      <c r="R405" s="157"/>
      <c r="S405" s="157"/>
      <c r="T405" s="157"/>
      <c r="U405" s="157"/>
      <c r="V405" s="157"/>
      <c r="W405" s="157"/>
      <c r="X405" s="157"/>
      <c r="Y405" s="157"/>
      <c r="Z405" s="147"/>
      <c r="AA405" s="147"/>
      <c r="AB405" s="147"/>
      <c r="AC405" s="147"/>
      <c r="AD405" s="147"/>
      <c r="AE405" s="147"/>
      <c r="AF405" s="147"/>
      <c r="AG405" s="147" t="s">
        <v>270</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ht="22.5" outlineLevel="1" x14ac:dyDescent="0.2">
      <c r="A406" s="166">
        <v>71</v>
      </c>
      <c r="B406" s="167" t="s">
        <v>688</v>
      </c>
      <c r="C406" s="175" t="s">
        <v>689</v>
      </c>
      <c r="D406" s="168" t="s">
        <v>265</v>
      </c>
      <c r="E406" s="169">
        <v>3.4424999999999999</v>
      </c>
      <c r="F406" s="170"/>
      <c r="G406" s="171">
        <f>ROUND(E406*F406,2)</f>
        <v>0</v>
      </c>
      <c r="H406" s="170"/>
      <c r="I406" s="171">
        <f>ROUND(E406*H406,2)</f>
        <v>0</v>
      </c>
      <c r="J406" s="170"/>
      <c r="K406" s="171">
        <f>ROUND(E406*J406,2)</f>
        <v>0</v>
      </c>
      <c r="L406" s="171">
        <v>21</v>
      </c>
      <c r="M406" s="171">
        <f>G406*(1+L406/100)</f>
        <v>0</v>
      </c>
      <c r="N406" s="169">
        <v>0</v>
      </c>
      <c r="O406" s="169">
        <f>ROUND(E406*N406,2)</f>
        <v>0</v>
      </c>
      <c r="P406" s="169">
        <v>2.2000000000000002</v>
      </c>
      <c r="Q406" s="169">
        <f>ROUND(E406*P406,2)</f>
        <v>7.57</v>
      </c>
      <c r="R406" s="171" t="s">
        <v>654</v>
      </c>
      <c r="S406" s="171" t="s">
        <v>222</v>
      </c>
      <c r="T406" s="172" t="s">
        <v>222</v>
      </c>
      <c r="U406" s="157">
        <v>7.1950000000000003</v>
      </c>
      <c r="V406" s="157">
        <f>ROUND(E406*U406,2)</f>
        <v>24.77</v>
      </c>
      <c r="W406" s="157"/>
      <c r="X406" s="157" t="s">
        <v>251</v>
      </c>
      <c r="Y406" s="157" t="s">
        <v>225</v>
      </c>
      <c r="Z406" s="147"/>
      <c r="AA406" s="147"/>
      <c r="AB406" s="147"/>
      <c r="AC406" s="147"/>
      <c r="AD406" s="147"/>
      <c r="AE406" s="147"/>
      <c r="AF406" s="147"/>
      <c r="AG406" s="147" t="s">
        <v>252</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2" x14ac:dyDescent="0.2">
      <c r="A407" s="154"/>
      <c r="B407" s="155"/>
      <c r="C407" s="190" t="s">
        <v>690</v>
      </c>
      <c r="D407" s="179"/>
      <c r="E407" s="180">
        <v>3.4424999999999999</v>
      </c>
      <c r="F407" s="157"/>
      <c r="G407" s="157"/>
      <c r="H407" s="157"/>
      <c r="I407" s="157"/>
      <c r="J407" s="157"/>
      <c r="K407" s="157"/>
      <c r="L407" s="157"/>
      <c r="M407" s="157"/>
      <c r="N407" s="156"/>
      <c r="O407" s="156"/>
      <c r="P407" s="156"/>
      <c r="Q407" s="156"/>
      <c r="R407" s="157"/>
      <c r="S407" s="157"/>
      <c r="T407" s="157"/>
      <c r="U407" s="157"/>
      <c r="V407" s="157"/>
      <c r="W407" s="157"/>
      <c r="X407" s="157"/>
      <c r="Y407" s="157"/>
      <c r="Z407" s="147"/>
      <c r="AA407" s="147"/>
      <c r="AB407" s="147"/>
      <c r="AC407" s="147"/>
      <c r="AD407" s="147"/>
      <c r="AE407" s="147"/>
      <c r="AF407" s="147"/>
      <c r="AG407" s="147" t="s">
        <v>270</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ht="22.5" outlineLevel="1" x14ac:dyDescent="0.2">
      <c r="A408" s="166">
        <v>72</v>
      </c>
      <c r="B408" s="167" t="s">
        <v>691</v>
      </c>
      <c r="C408" s="175" t="s">
        <v>692</v>
      </c>
      <c r="D408" s="168" t="s">
        <v>390</v>
      </c>
      <c r="E408" s="169">
        <v>36</v>
      </c>
      <c r="F408" s="170"/>
      <c r="G408" s="171">
        <f>ROUND(E408*F408,2)</f>
        <v>0</v>
      </c>
      <c r="H408" s="170"/>
      <c r="I408" s="171">
        <f>ROUND(E408*H408,2)</f>
        <v>0</v>
      </c>
      <c r="J408" s="170"/>
      <c r="K408" s="171">
        <f>ROUND(E408*J408,2)</f>
        <v>0</v>
      </c>
      <c r="L408" s="171">
        <v>21</v>
      </c>
      <c r="M408" s="171">
        <f>G408*(1+L408/100)</f>
        <v>0</v>
      </c>
      <c r="N408" s="169">
        <v>1.33E-3</v>
      </c>
      <c r="O408" s="169">
        <f>ROUND(E408*N408,2)</f>
        <v>0.05</v>
      </c>
      <c r="P408" s="169">
        <v>0.20699999999999999</v>
      </c>
      <c r="Q408" s="169">
        <f>ROUND(E408*P408,2)</f>
        <v>7.45</v>
      </c>
      <c r="R408" s="171" t="s">
        <v>654</v>
      </c>
      <c r="S408" s="171" t="s">
        <v>222</v>
      </c>
      <c r="T408" s="172" t="s">
        <v>222</v>
      </c>
      <c r="U408" s="157">
        <v>1.538</v>
      </c>
      <c r="V408" s="157">
        <f>ROUND(E408*U408,2)</f>
        <v>55.37</v>
      </c>
      <c r="W408" s="157"/>
      <c r="X408" s="157" t="s">
        <v>251</v>
      </c>
      <c r="Y408" s="157" t="s">
        <v>225</v>
      </c>
      <c r="Z408" s="147"/>
      <c r="AA408" s="147"/>
      <c r="AB408" s="147"/>
      <c r="AC408" s="147"/>
      <c r="AD408" s="147"/>
      <c r="AE408" s="147"/>
      <c r="AF408" s="147"/>
      <c r="AG408" s="147" t="s">
        <v>252</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2" x14ac:dyDescent="0.2">
      <c r="A409" s="154"/>
      <c r="B409" s="155"/>
      <c r="C409" s="260" t="s">
        <v>693</v>
      </c>
      <c r="D409" s="261"/>
      <c r="E409" s="261"/>
      <c r="F409" s="261"/>
      <c r="G409" s="261"/>
      <c r="H409" s="157"/>
      <c r="I409" s="157"/>
      <c r="J409" s="157"/>
      <c r="K409" s="157"/>
      <c r="L409" s="157"/>
      <c r="M409" s="157"/>
      <c r="N409" s="156"/>
      <c r="O409" s="156"/>
      <c r="P409" s="156"/>
      <c r="Q409" s="156"/>
      <c r="R409" s="157"/>
      <c r="S409" s="157"/>
      <c r="T409" s="157"/>
      <c r="U409" s="157"/>
      <c r="V409" s="157"/>
      <c r="W409" s="157"/>
      <c r="X409" s="157"/>
      <c r="Y409" s="157"/>
      <c r="Z409" s="147"/>
      <c r="AA409" s="147"/>
      <c r="AB409" s="147"/>
      <c r="AC409" s="147"/>
      <c r="AD409" s="147"/>
      <c r="AE409" s="147"/>
      <c r="AF409" s="147"/>
      <c r="AG409" s="147" t="s">
        <v>268</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2" x14ac:dyDescent="0.2">
      <c r="A410" s="154"/>
      <c r="B410" s="155"/>
      <c r="C410" s="251" t="s">
        <v>694</v>
      </c>
      <c r="D410" s="252"/>
      <c r="E410" s="252"/>
      <c r="F410" s="252"/>
      <c r="G410" s="252"/>
      <c r="H410" s="157"/>
      <c r="I410" s="157"/>
      <c r="J410" s="157"/>
      <c r="K410" s="157"/>
      <c r="L410" s="157"/>
      <c r="M410" s="157"/>
      <c r="N410" s="156"/>
      <c r="O410" s="156"/>
      <c r="P410" s="156"/>
      <c r="Q410" s="156"/>
      <c r="R410" s="157"/>
      <c r="S410" s="157"/>
      <c r="T410" s="157"/>
      <c r="U410" s="157"/>
      <c r="V410" s="157"/>
      <c r="W410" s="157"/>
      <c r="X410" s="157"/>
      <c r="Y410" s="157"/>
      <c r="Z410" s="147"/>
      <c r="AA410" s="147"/>
      <c r="AB410" s="147"/>
      <c r="AC410" s="147"/>
      <c r="AD410" s="147"/>
      <c r="AE410" s="147"/>
      <c r="AF410" s="147"/>
      <c r="AG410" s="147" t="s">
        <v>228</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x14ac:dyDescent="0.2">
      <c r="A411" s="159" t="s">
        <v>217</v>
      </c>
      <c r="B411" s="160" t="s">
        <v>111</v>
      </c>
      <c r="C411" s="174" t="s">
        <v>112</v>
      </c>
      <c r="D411" s="161"/>
      <c r="E411" s="162"/>
      <c r="F411" s="163"/>
      <c r="G411" s="163">
        <f>SUMIF(AG412:AG413,"&lt;&gt;NOR",G412:G413)</f>
        <v>0</v>
      </c>
      <c r="H411" s="163"/>
      <c r="I411" s="163">
        <f>SUM(I412:I413)</f>
        <v>0</v>
      </c>
      <c r="J411" s="163"/>
      <c r="K411" s="163">
        <f>SUM(K412:K413)</f>
        <v>0</v>
      </c>
      <c r="L411" s="163"/>
      <c r="M411" s="163">
        <f>SUM(M412:M413)</f>
        <v>0</v>
      </c>
      <c r="N411" s="162"/>
      <c r="O411" s="162">
        <f>SUM(O412:O413)</f>
        <v>0</v>
      </c>
      <c r="P411" s="162"/>
      <c r="Q411" s="162">
        <f>SUM(Q412:Q413)</f>
        <v>0</v>
      </c>
      <c r="R411" s="163"/>
      <c r="S411" s="163"/>
      <c r="T411" s="164"/>
      <c r="U411" s="158"/>
      <c r="V411" s="158">
        <f>SUM(V412:V413)</f>
        <v>322.60000000000002</v>
      </c>
      <c r="W411" s="158"/>
      <c r="X411" s="158"/>
      <c r="Y411" s="158"/>
      <c r="AG411" t="s">
        <v>218</v>
      </c>
    </row>
    <row r="412" spans="1:60" ht="22.5" outlineLevel="1" x14ac:dyDescent="0.2">
      <c r="A412" s="166">
        <v>73</v>
      </c>
      <c r="B412" s="167" t="s">
        <v>695</v>
      </c>
      <c r="C412" s="175" t="s">
        <v>696</v>
      </c>
      <c r="D412" s="168" t="s">
        <v>329</v>
      </c>
      <c r="E412" s="169">
        <v>172.33081000000001</v>
      </c>
      <c r="F412" s="170"/>
      <c r="G412" s="171">
        <f>ROUND(E412*F412,2)</f>
        <v>0</v>
      </c>
      <c r="H412" s="170"/>
      <c r="I412" s="171">
        <f>ROUND(E412*H412,2)</f>
        <v>0</v>
      </c>
      <c r="J412" s="170"/>
      <c r="K412" s="171">
        <f>ROUND(E412*J412,2)</f>
        <v>0</v>
      </c>
      <c r="L412" s="171">
        <v>21</v>
      </c>
      <c r="M412" s="171">
        <f>G412*(1+L412/100)</f>
        <v>0</v>
      </c>
      <c r="N412" s="169">
        <v>0</v>
      </c>
      <c r="O412" s="169">
        <f>ROUND(E412*N412,2)</f>
        <v>0</v>
      </c>
      <c r="P412" s="169">
        <v>0</v>
      </c>
      <c r="Q412" s="169">
        <f>ROUND(E412*P412,2)</f>
        <v>0</v>
      </c>
      <c r="R412" s="171" t="s">
        <v>304</v>
      </c>
      <c r="S412" s="171" t="s">
        <v>222</v>
      </c>
      <c r="T412" s="172" t="s">
        <v>222</v>
      </c>
      <c r="U412" s="157">
        <v>1.8720000000000001</v>
      </c>
      <c r="V412" s="157">
        <f>ROUND(E412*U412,2)</f>
        <v>322.60000000000002</v>
      </c>
      <c r="W412" s="157"/>
      <c r="X412" s="157" t="s">
        <v>697</v>
      </c>
      <c r="Y412" s="157" t="s">
        <v>225</v>
      </c>
      <c r="Z412" s="147"/>
      <c r="AA412" s="147"/>
      <c r="AB412" s="147"/>
      <c r="AC412" s="147"/>
      <c r="AD412" s="147"/>
      <c r="AE412" s="147"/>
      <c r="AF412" s="147"/>
      <c r="AG412" s="147" t="s">
        <v>698</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2" x14ac:dyDescent="0.2">
      <c r="A413" s="154"/>
      <c r="B413" s="155"/>
      <c r="C413" s="260" t="s">
        <v>699</v>
      </c>
      <c r="D413" s="261"/>
      <c r="E413" s="261"/>
      <c r="F413" s="261"/>
      <c r="G413" s="261"/>
      <c r="H413" s="157"/>
      <c r="I413" s="157"/>
      <c r="J413" s="157"/>
      <c r="K413" s="157"/>
      <c r="L413" s="157"/>
      <c r="M413" s="157"/>
      <c r="N413" s="156"/>
      <c r="O413" s="156"/>
      <c r="P413" s="156"/>
      <c r="Q413" s="156"/>
      <c r="R413" s="157"/>
      <c r="S413" s="157"/>
      <c r="T413" s="157"/>
      <c r="U413" s="157"/>
      <c r="V413" s="157"/>
      <c r="W413" s="157"/>
      <c r="X413" s="157"/>
      <c r="Y413" s="157"/>
      <c r="Z413" s="147"/>
      <c r="AA413" s="147"/>
      <c r="AB413" s="147"/>
      <c r="AC413" s="147"/>
      <c r="AD413" s="147"/>
      <c r="AE413" s="147"/>
      <c r="AF413" s="147"/>
      <c r="AG413" s="147" t="s">
        <v>268</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x14ac:dyDescent="0.2">
      <c r="A414" s="159" t="s">
        <v>217</v>
      </c>
      <c r="B414" s="160" t="s">
        <v>113</v>
      </c>
      <c r="C414" s="174" t="s">
        <v>114</v>
      </c>
      <c r="D414" s="161"/>
      <c r="E414" s="162"/>
      <c r="F414" s="163"/>
      <c r="G414" s="163">
        <f>SUMIF(AG415:AG422,"&lt;&gt;NOR",G415:G422)</f>
        <v>0</v>
      </c>
      <c r="H414" s="163"/>
      <c r="I414" s="163">
        <f>SUM(I415:I422)</f>
        <v>0</v>
      </c>
      <c r="J414" s="163"/>
      <c r="K414" s="163">
        <f>SUM(K415:K422)</f>
        <v>0</v>
      </c>
      <c r="L414" s="163"/>
      <c r="M414" s="163">
        <f>SUM(M415:M422)</f>
        <v>0</v>
      </c>
      <c r="N414" s="162"/>
      <c r="O414" s="162">
        <f>SUM(O415:O422)</f>
        <v>0.25</v>
      </c>
      <c r="P414" s="162"/>
      <c r="Q414" s="162">
        <f>SUM(Q415:Q422)</f>
        <v>0</v>
      </c>
      <c r="R414" s="163"/>
      <c r="S414" s="163"/>
      <c r="T414" s="164"/>
      <c r="U414" s="158"/>
      <c r="V414" s="158">
        <f>SUM(V415:V422)</f>
        <v>39.43</v>
      </c>
      <c r="W414" s="158"/>
      <c r="X414" s="158"/>
      <c r="Y414" s="158"/>
      <c r="AG414" t="s">
        <v>218</v>
      </c>
    </row>
    <row r="415" spans="1:60" outlineLevel="1" x14ac:dyDescent="0.2">
      <c r="A415" s="166">
        <v>74</v>
      </c>
      <c r="B415" s="167" t="s">
        <v>700</v>
      </c>
      <c r="C415" s="175" t="s">
        <v>701</v>
      </c>
      <c r="D415" s="168" t="s">
        <v>285</v>
      </c>
      <c r="E415" s="169">
        <v>49.616999999999997</v>
      </c>
      <c r="F415" s="170"/>
      <c r="G415" s="171">
        <f>ROUND(E415*F415,2)</f>
        <v>0</v>
      </c>
      <c r="H415" s="170"/>
      <c r="I415" s="171">
        <f>ROUND(E415*H415,2)</f>
        <v>0</v>
      </c>
      <c r="J415" s="170"/>
      <c r="K415" s="171">
        <f>ROUND(E415*J415,2)</f>
        <v>0</v>
      </c>
      <c r="L415" s="171">
        <v>21</v>
      </c>
      <c r="M415" s="171">
        <f>G415*(1+L415/100)</f>
        <v>0</v>
      </c>
      <c r="N415" s="169">
        <v>3.6800000000000001E-3</v>
      </c>
      <c r="O415" s="169">
        <f>ROUND(E415*N415,2)</f>
        <v>0.18</v>
      </c>
      <c r="P415" s="169">
        <v>0</v>
      </c>
      <c r="Q415" s="169">
        <f>ROUND(E415*P415,2)</f>
        <v>0</v>
      </c>
      <c r="R415" s="171" t="s">
        <v>702</v>
      </c>
      <c r="S415" s="171" t="s">
        <v>222</v>
      </c>
      <c r="T415" s="172" t="s">
        <v>222</v>
      </c>
      <c r="U415" s="157">
        <v>0.38500000000000001</v>
      </c>
      <c r="V415" s="157">
        <f>ROUND(E415*U415,2)</f>
        <v>19.100000000000001</v>
      </c>
      <c r="W415" s="157"/>
      <c r="X415" s="157" t="s">
        <v>251</v>
      </c>
      <c r="Y415" s="157" t="s">
        <v>225</v>
      </c>
      <c r="Z415" s="147"/>
      <c r="AA415" s="147"/>
      <c r="AB415" s="147"/>
      <c r="AC415" s="147"/>
      <c r="AD415" s="147"/>
      <c r="AE415" s="147"/>
      <c r="AF415" s="147"/>
      <c r="AG415" s="147" t="s">
        <v>252</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2" x14ac:dyDescent="0.2">
      <c r="A416" s="154"/>
      <c r="B416" s="155"/>
      <c r="C416" s="249" t="s">
        <v>703</v>
      </c>
      <c r="D416" s="250"/>
      <c r="E416" s="250"/>
      <c r="F416" s="250"/>
      <c r="G416" s="250"/>
      <c r="H416" s="157"/>
      <c r="I416" s="157"/>
      <c r="J416" s="157"/>
      <c r="K416" s="157"/>
      <c r="L416" s="157"/>
      <c r="M416" s="157"/>
      <c r="N416" s="156"/>
      <c r="O416" s="156"/>
      <c r="P416" s="156"/>
      <c r="Q416" s="156"/>
      <c r="R416" s="157"/>
      <c r="S416" s="157"/>
      <c r="T416" s="157"/>
      <c r="U416" s="157"/>
      <c r="V416" s="157"/>
      <c r="W416" s="157"/>
      <c r="X416" s="157"/>
      <c r="Y416" s="157"/>
      <c r="Z416" s="147"/>
      <c r="AA416" s="147"/>
      <c r="AB416" s="147"/>
      <c r="AC416" s="147"/>
      <c r="AD416" s="147"/>
      <c r="AE416" s="147"/>
      <c r="AF416" s="147"/>
      <c r="AG416" s="147" t="s">
        <v>228</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2" x14ac:dyDescent="0.2">
      <c r="A417" s="154"/>
      <c r="B417" s="155"/>
      <c r="C417" s="190" t="s">
        <v>704</v>
      </c>
      <c r="D417" s="179"/>
      <c r="E417" s="180">
        <v>49.616999999999997</v>
      </c>
      <c r="F417" s="157"/>
      <c r="G417" s="157"/>
      <c r="H417" s="157"/>
      <c r="I417" s="157"/>
      <c r="J417" s="157"/>
      <c r="K417" s="157"/>
      <c r="L417" s="157"/>
      <c r="M417" s="157"/>
      <c r="N417" s="156"/>
      <c r="O417" s="156"/>
      <c r="P417" s="156"/>
      <c r="Q417" s="156"/>
      <c r="R417" s="157"/>
      <c r="S417" s="157"/>
      <c r="T417" s="157"/>
      <c r="U417" s="157"/>
      <c r="V417" s="157"/>
      <c r="W417" s="157"/>
      <c r="X417" s="157"/>
      <c r="Y417" s="157"/>
      <c r="Z417" s="147"/>
      <c r="AA417" s="147"/>
      <c r="AB417" s="147"/>
      <c r="AC417" s="147"/>
      <c r="AD417" s="147"/>
      <c r="AE417" s="147"/>
      <c r="AF417" s="147"/>
      <c r="AG417" s="147" t="s">
        <v>270</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66">
        <v>75</v>
      </c>
      <c r="B418" s="167" t="s">
        <v>705</v>
      </c>
      <c r="C418" s="175" t="s">
        <v>706</v>
      </c>
      <c r="D418" s="168" t="s">
        <v>285</v>
      </c>
      <c r="E418" s="169">
        <v>55.13</v>
      </c>
      <c r="F418" s="170"/>
      <c r="G418" s="171">
        <f>ROUND(E418*F418,2)</f>
        <v>0</v>
      </c>
      <c r="H418" s="170"/>
      <c r="I418" s="171">
        <f>ROUND(E418*H418,2)</f>
        <v>0</v>
      </c>
      <c r="J418" s="170"/>
      <c r="K418" s="171">
        <f>ROUND(E418*J418,2)</f>
        <v>0</v>
      </c>
      <c r="L418" s="171">
        <v>21</v>
      </c>
      <c r="M418" s="171">
        <f>G418*(1+L418/100)</f>
        <v>0</v>
      </c>
      <c r="N418" s="169">
        <v>2.3000000000000001E-4</v>
      </c>
      <c r="O418" s="169">
        <f>ROUND(E418*N418,2)</f>
        <v>0.01</v>
      </c>
      <c r="P418" s="169">
        <v>0</v>
      </c>
      <c r="Q418" s="169">
        <f>ROUND(E418*P418,2)</f>
        <v>0</v>
      </c>
      <c r="R418" s="171" t="s">
        <v>702</v>
      </c>
      <c r="S418" s="171" t="s">
        <v>222</v>
      </c>
      <c r="T418" s="172" t="s">
        <v>222</v>
      </c>
      <c r="U418" s="157">
        <v>0.16</v>
      </c>
      <c r="V418" s="157">
        <f>ROUND(E418*U418,2)</f>
        <v>8.82</v>
      </c>
      <c r="W418" s="157"/>
      <c r="X418" s="157" t="s">
        <v>251</v>
      </c>
      <c r="Y418" s="157" t="s">
        <v>225</v>
      </c>
      <c r="Z418" s="147"/>
      <c r="AA418" s="147"/>
      <c r="AB418" s="147"/>
      <c r="AC418" s="147"/>
      <c r="AD418" s="147"/>
      <c r="AE418" s="147"/>
      <c r="AF418" s="147"/>
      <c r="AG418" s="147" t="s">
        <v>252</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2" x14ac:dyDescent="0.2">
      <c r="A419" s="154"/>
      <c r="B419" s="155"/>
      <c r="C419" s="190" t="s">
        <v>707</v>
      </c>
      <c r="D419" s="179"/>
      <c r="E419" s="180">
        <v>55.13</v>
      </c>
      <c r="F419" s="157"/>
      <c r="G419" s="157"/>
      <c r="H419" s="157"/>
      <c r="I419" s="157"/>
      <c r="J419" s="157"/>
      <c r="K419" s="157"/>
      <c r="L419" s="157"/>
      <c r="M419" s="157"/>
      <c r="N419" s="156"/>
      <c r="O419" s="156"/>
      <c r="P419" s="156"/>
      <c r="Q419" s="156"/>
      <c r="R419" s="157"/>
      <c r="S419" s="157"/>
      <c r="T419" s="157"/>
      <c r="U419" s="157"/>
      <c r="V419" s="157"/>
      <c r="W419" s="157"/>
      <c r="X419" s="157"/>
      <c r="Y419" s="157"/>
      <c r="Z419" s="147"/>
      <c r="AA419" s="147"/>
      <c r="AB419" s="147"/>
      <c r="AC419" s="147"/>
      <c r="AD419" s="147"/>
      <c r="AE419" s="147"/>
      <c r="AF419" s="147"/>
      <c r="AG419" s="147" t="s">
        <v>270</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83">
        <v>76</v>
      </c>
      <c r="B420" s="184" t="s">
        <v>708</v>
      </c>
      <c r="C420" s="191" t="s">
        <v>709</v>
      </c>
      <c r="D420" s="185" t="s">
        <v>365</v>
      </c>
      <c r="E420" s="186">
        <v>111.1</v>
      </c>
      <c r="F420" s="187"/>
      <c r="G420" s="188">
        <f>ROUND(E420*F420,2)</f>
        <v>0</v>
      </c>
      <c r="H420" s="187"/>
      <c r="I420" s="188">
        <f>ROUND(E420*H420,2)</f>
        <v>0</v>
      </c>
      <c r="J420" s="187"/>
      <c r="K420" s="188">
        <f>ROUND(E420*J420,2)</f>
        <v>0</v>
      </c>
      <c r="L420" s="188">
        <v>21</v>
      </c>
      <c r="M420" s="188">
        <f>G420*(1+L420/100)</f>
        <v>0</v>
      </c>
      <c r="N420" s="186">
        <v>5.2999999999999998E-4</v>
      </c>
      <c r="O420" s="186">
        <f>ROUND(E420*N420,2)</f>
        <v>0.06</v>
      </c>
      <c r="P420" s="186">
        <v>0</v>
      </c>
      <c r="Q420" s="186">
        <f>ROUND(E420*P420,2)</f>
        <v>0</v>
      </c>
      <c r="R420" s="188" t="s">
        <v>702</v>
      </c>
      <c r="S420" s="188" t="s">
        <v>222</v>
      </c>
      <c r="T420" s="189" t="s">
        <v>222</v>
      </c>
      <c r="U420" s="157">
        <v>0.1</v>
      </c>
      <c r="V420" s="157">
        <f>ROUND(E420*U420,2)</f>
        <v>11.11</v>
      </c>
      <c r="W420" s="157"/>
      <c r="X420" s="157" t="s">
        <v>251</v>
      </c>
      <c r="Y420" s="157" t="s">
        <v>225</v>
      </c>
      <c r="Z420" s="147"/>
      <c r="AA420" s="147"/>
      <c r="AB420" s="147"/>
      <c r="AC420" s="147"/>
      <c r="AD420" s="147"/>
      <c r="AE420" s="147"/>
      <c r="AF420" s="147"/>
      <c r="AG420" s="147" t="s">
        <v>252</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66">
        <v>77</v>
      </c>
      <c r="B421" s="167" t="s">
        <v>710</v>
      </c>
      <c r="C421" s="175" t="s">
        <v>711</v>
      </c>
      <c r="D421" s="168" t="s">
        <v>329</v>
      </c>
      <c r="E421" s="169">
        <v>0.25414999999999999</v>
      </c>
      <c r="F421" s="170"/>
      <c r="G421" s="171">
        <f>ROUND(E421*F421,2)</f>
        <v>0</v>
      </c>
      <c r="H421" s="170"/>
      <c r="I421" s="171">
        <f>ROUND(E421*H421,2)</f>
        <v>0</v>
      </c>
      <c r="J421" s="170"/>
      <c r="K421" s="171">
        <f>ROUND(E421*J421,2)</f>
        <v>0</v>
      </c>
      <c r="L421" s="171">
        <v>21</v>
      </c>
      <c r="M421" s="171">
        <f>G421*(1+L421/100)</f>
        <v>0</v>
      </c>
      <c r="N421" s="169">
        <v>0</v>
      </c>
      <c r="O421" s="169">
        <f>ROUND(E421*N421,2)</f>
        <v>0</v>
      </c>
      <c r="P421" s="169">
        <v>0</v>
      </c>
      <c r="Q421" s="169">
        <f>ROUND(E421*P421,2)</f>
        <v>0</v>
      </c>
      <c r="R421" s="171" t="s">
        <v>702</v>
      </c>
      <c r="S421" s="171" t="s">
        <v>222</v>
      </c>
      <c r="T421" s="172" t="s">
        <v>222</v>
      </c>
      <c r="U421" s="157">
        <v>1.5669999999999999</v>
      </c>
      <c r="V421" s="157">
        <f>ROUND(E421*U421,2)</f>
        <v>0.4</v>
      </c>
      <c r="W421" s="157"/>
      <c r="X421" s="157" t="s">
        <v>697</v>
      </c>
      <c r="Y421" s="157" t="s">
        <v>225</v>
      </c>
      <c r="Z421" s="147"/>
      <c r="AA421" s="147"/>
      <c r="AB421" s="147"/>
      <c r="AC421" s="147"/>
      <c r="AD421" s="147"/>
      <c r="AE421" s="147"/>
      <c r="AF421" s="147"/>
      <c r="AG421" s="147" t="s">
        <v>698</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2" x14ac:dyDescent="0.2">
      <c r="A422" s="154"/>
      <c r="B422" s="155"/>
      <c r="C422" s="260" t="s">
        <v>712</v>
      </c>
      <c r="D422" s="261"/>
      <c r="E422" s="261"/>
      <c r="F422" s="261"/>
      <c r="G422" s="261"/>
      <c r="H422" s="157"/>
      <c r="I422" s="157"/>
      <c r="J422" s="157"/>
      <c r="K422" s="157"/>
      <c r="L422" s="157"/>
      <c r="M422" s="157"/>
      <c r="N422" s="156"/>
      <c r="O422" s="156"/>
      <c r="P422" s="156"/>
      <c r="Q422" s="156"/>
      <c r="R422" s="157"/>
      <c r="S422" s="157"/>
      <c r="T422" s="157"/>
      <c r="U422" s="157"/>
      <c r="V422" s="157"/>
      <c r="W422" s="157"/>
      <c r="X422" s="157"/>
      <c r="Y422" s="157"/>
      <c r="Z422" s="147"/>
      <c r="AA422" s="147"/>
      <c r="AB422" s="147"/>
      <c r="AC422" s="147"/>
      <c r="AD422" s="147"/>
      <c r="AE422" s="147"/>
      <c r="AF422" s="147"/>
      <c r="AG422" s="147" t="s">
        <v>268</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x14ac:dyDescent="0.2">
      <c r="A423" s="159" t="s">
        <v>217</v>
      </c>
      <c r="B423" s="160" t="s">
        <v>117</v>
      </c>
      <c r="C423" s="174" t="s">
        <v>118</v>
      </c>
      <c r="D423" s="161"/>
      <c r="E423" s="162"/>
      <c r="F423" s="163"/>
      <c r="G423" s="163">
        <f>SUMIF(AG424:AG450,"&lt;&gt;NOR",G424:G450)</f>
        <v>0</v>
      </c>
      <c r="H423" s="163"/>
      <c r="I423" s="163">
        <f>SUM(I424:I450)</f>
        <v>0</v>
      </c>
      <c r="J423" s="163"/>
      <c r="K423" s="163">
        <f>SUM(K424:K450)</f>
        <v>0</v>
      </c>
      <c r="L423" s="163"/>
      <c r="M423" s="163">
        <f>SUM(M424:M450)</f>
        <v>0</v>
      </c>
      <c r="N423" s="162"/>
      <c r="O423" s="162">
        <f>SUM(O424:O450)</f>
        <v>10.690000000000001</v>
      </c>
      <c r="P423" s="162"/>
      <c r="Q423" s="162">
        <f>SUM(Q424:Q450)</f>
        <v>0</v>
      </c>
      <c r="R423" s="163"/>
      <c r="S423" s="163"/>
      <c r="T423" s="164"/>
      <c r="U423" s="158"/>
      <c r="V423" s="158">
        <f>SUM(V424:V450)</f>
        <v>323.85999999999996</v>
      </c>
      <c r="W423" s="158"/>
      <c r="X423" s="158"/>
      <c r="Y423" s="158"/>
      <c r="AG423" t="s">
        <v>218</v>
      </c>
    </row>
    <row r="424" spans="1:60" outlineLevel="1" x14ac:dyDescent="0.2">
      <c r="A424" s="166">
        <v>78</v>
      </c>
      <c r="B424" s="167" t="s">
        <v>713</v>
      </c>
      <c r="C424" s="175" t="s">
        <v>714</v>
      </c>
      <c r="D424" s="168" t="s">
        <v>285</v>
      </c>
      <c r="E424" s="169">
        <v>186</v>
      </c>
      <c r="F424" s="170"/>
      <c r="G424" s="171">
        <f>ROUND(E424*F424,2)</f>
        <v>0</v>
      </c>
      <c r="H424" s="170"/>
      <c r="I424" s="171">
        <f>ROUND(E424*H424,2)</f>
        <v>0</v>
      </c>
      <c r="J424" s="170"/>
      <c r="K424" s="171">
        <f>ROUND(E424*J424,2)</f>
        <v>0</v>
      </c>
      <c r="L424" s="171">
        <v>21</v>
      </c>
      <c r="M424" s="171">
        <f>G424*(1+L424/100)</f>
        <v>0</v>
      </c>
      <c r="N424" s="169">
        <v>3.0000000000000001E-3</v>
      </c>
      <c r="O424" s="169">
        <f>ROUND(E424*N424,2)</f>
        <v>0.56000000000000005</v>
      </c>
      <c r="P424" s="169">
        <v>0</v>
      </c>
      <c r="Q424" s="169">
        <f>ROUND(E424*P424,2)</f>
        <v>0</v>
      </c>
      <c r="R424" s="171" t="s">
        <v>715</v>
      </c>
      <c r="S424" s="171" t="s">
        <v>222</v>
      </c>
      <c r="T424" s="172" t="s">
        <v>222</v>
      </c>
      <c r="U424" s="157">
        <v>0.28000000000000003</v>
      </c>
      <c r="V424" s="157">
        <f>ROUND(E424*U424,2)</f>
        <v>52.08</v>
      </c>
      <c r="W424" s="157"/>
      <c r="X424" s="157" t="s">
        <v>251</v>
      </c>
      <c r="Y424" s="157" t="s">
        <v>225</v>
      </c>
      <c r="Z424" s="147"/>
      <c r="AA424" s="147"/>
      <c r="AB424" s="147"/>
      <c r="AC424" s="147"/>
      <c r="AD424" s="147"/>
      <c r="AE424" s="147"/>
      <c r="AF424" s="147"/>
      <c r="AG424" s="147" t="s">
        <v>252</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2" x14ac:dyDescent="0.2">
      <c r="A425" s="154"/>
      <c r="B425" s="155"/>
      <c r="C425" s="249" t="s">
        <v>716</v>
      </c>
      <c r="D425" s="250"/>
      <c r="E425" s="250"/>
      <c r="F425" s="250"/>
      <c r="G425" s="250"/>
      <c r="H425" s="157"/>
      <c r="I425" s="157"/>
      <c r="J425" s="157"/>
      <c r="K425" s="157"/>
      <c r="L425" s="157"/>
      <c r="M425" s="157"/>
      <c r="N425" s="156"/>
      <c r="O425" s="156"/>
      <c r="P425" s="156"/>
      <c r="Q425" s="156"/>
      <c r="R425" s="157"/>
      <c r="S425" s="157"/>
      <c r="T425" s="157"/>
      <c r="U425" s="157"/>
      <c r="V425" s="157"/>
      <c r="W425" s="157"/>
      <c r="X425" s="157"/>
      <c r="Y425" s="157"/>
      <c r="Z425" s="147"/>
      <c r="AA425" s="147"/>
      <c r="AB425" s="147"/>
      <c r="AC425" s="147"/>
      <c r="AD425" s="147"/>
      <c r="AE425" s="147"/>
      <c r="AF425" s="147"/>
      <c r="AG425" s="147" t="s">
        <v>228</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73" t="str">
        <f>C425</f>
        <v>Očištění povrchu stěny od prachu, nařezání izolačních desek na požadovaný rozměr, nanesení lepicího tmelu, osazení desek.</v>
      </c>
      <c r="BB425" s="147"/>
      <c r="BC425" s="147"/>
      <c r="BD425" s="147"/>
      <c r="BE425" s="147"/>
      <c r="BF425" s="147"/>
      <c r="BG425" s="147"/>
      <c r="BH425" s="147"/>
    </row>
    <row r="426" spans="1:60" outlineLevel="2" x14ac:dyDescent="0.2">
      <c r="A426" s="154"/>
      <c r="B426" s="155"/>
      <c r="C426" s="190" t="s">
        <v>717</v>
      </c>
      <c r="D426" s="179"/>
      <c r="E426" s="180">
        <v>186</v>
      </c>
      <c r="F426" s="157"/>
      <c r="G426" s="157"/>
      <c r="H426" s="157"/>
      <c r="I426" s="157"/>
      <c r="J426" s="157"/>
      <c r="K426" s="157"/>
      <c r="L426" s="157"/>
      <c r="M426" s="157"/>
      <c r="N426" s="156"/>
      <c r="O426" s="156"/>
      <c r="P426" s="156"/>
      <c r="Q426" s="156"/>
      <c r="R426" s="157"/>
      <c r="S426" s="157"/>
      <c r="T426" s="157"/>
      <c r="U426" s="157"/>
      <c r="V426" s="157"/>
      <c r="W426" s="157"/>
      <c r="X426" s="157"/>
      <c r="Y426" s="157"/>
      <c r="Z426" s="147"/>
      <c r="AA426" s="147"/>
      <c r="AB426" s="147"/>
      <c r="AC426" s="147"/>
      <c r="AD426" s="147"/>
      <c r="AE426" s="147"/>
      <c r="AF426" s="147"/>
      <c r="AG426" s="147" t="s">
        <v>270</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66">
        <v>79</v>
      </c>
      <c r="B427" s="167" t="s">
        <v>718</v>
      </c>
      <c r="C427" s="175" t="s">
        <v>719</v>
      </c>
      <c r="D427" s="168" t="s">
        <v>285</v>
      </c>
      <c r="E427" s="169">
        <v>783.2</v>
      </c>
      <c r="F427" s="170"/>
      <c r="G427" s="171">
        <f>ROUND(E427*F427,2)</f>
        <v>0</v>
      </c>
      <c r="H427" s="170"/>
      <c r="I427" s="171">
        <f>ROUND(E427*H427,2)</f>
        <v>0</v>
      </c>
      <c r="J427" s="170"/>
      <c r="K427" s="171">
        <f>ROUND(E427*J427,2)</f>
        <v>0</v>
      </c>
      <c r="L427" s="171">
        <v>21</v>
      </c>
      <c r="M427" s="171">
        <f>G427*(1+L427/100)</f>
        <v>0</v>
      </c>
      <c r="N427" s="169">
        <v>0</v>
      </c>
      <c r="O427" s="169">
        <f>ROUND(E427*N427,2)</f>
        <v>0</v>
      </c>
      <c r="P427" s="169">
        <v>0</v>
      </c>
      <c r="Q427" s="169">
        <f>ROUND(E427*P427,2)</f>
        <v>0</v>
      </c>
      <c r="R427" s="171" t="s">
        <v>715</v>
      </c>
      <c r="S427" s="171" t="s">
        <v>222</v>
      </c>
      <c r="T427" s="172" t="s">
        <v>222</v>
      </c>
      <c r="U427" s="157">
        <v>0.18</v>
      </c>
      <c r="V427" s="157">
        <f>ROUND(E427*U427,2)</f>
        <v>140.97999999999999</v>
      </c>
      <c r="W427" s="157"/>
      <c r="X427" s="157" t="s">
        <v>251</v>
      </c>
      <c r="Y427" s="157" t="s">
        <v>225</v>
      </c>
      <c r="Z427" s="147"/>
      <c r="AA427" s="147"/>
      <c r="AB427" s="147"/>
      <c r="AC427" s="147"/>
      <c r="AD427" s="147"/>
      <c r="AE427" s="147"/>
      <c r="AF427" s="147"/>
      <c r="AG427" s="147" t="s">
        <v>252</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2" x14ac:dyDescent="0.2">
      <c r="A428" s="154"/>
      <c r="B428" s="155"/>
      <c r="C428" s="190" t="s">
        <v>720</v>
      </c>
      <c r="D428" s="179"/>
      <c r="E428" s="180">
        <v>783.2</v>
      </c>
      <c r="F428" s="157"/>
      <c r="G428" s="157"/>
      <c r="H428" s="157"/>
      <c r="I428" s="157"/>
      <c r="J428" s="157"/>
      <c r="K428" s="157"/>
      <c r="L428" s="157"/>
      <c r="M428" s="157"/>
      <c r="N428" s="156"/>
      <c r="O428" s="156"/>
      <c r="P428" s="156"/>
      <c r="Q428" s="156"/>
      <c r="R428" s="157"/>
      <c r="S428" s="157"/>
      <c r="T428" s="157"/>
      <c r="U428" s="157"/>
      <c r="V428" s="157"/>
      <c r="W428" s="157"/>
      <c r="X428" s="157"/>
      <c r="Y428" s="157"/>
      <c r="Z428" s="147"/>
      <c r="AA428" s="147"/>
      <c r="AB428" s="147"/>
      <c r="AC428" s="147"/>
      <c r="AD428" s="147"/>
      <c r="AE428" s="147"/>
      <c r="AF428" s="147"/>
      <c r="AG428" s="147" t="s">
        <v>270</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66">
        <v>80</v>
      </c>
      <c r="B429" s="167" t="s">
        <v>721</v>
      </c>
      <c r="C429" s="175" t="s">
        <v>722</v>
      </c>
      <c r="D429" s="168" t="s">
        <v>285</v>
      </c>
      <c r="E429" s="169">
        <v>475.22800000000001</v>
      </c>
      <c r="F429" s="170"/>
      <c r="G429" s="171">
        <f>ROUND(E429*F429,2)</f>
        <v>0</v>
      </c>
      <c r="H429" s="170"/>
      <c r="I429" s="171">
        <f>ROUND(E429*H429,2)</f>
        <v>0</v>
      </c>
      <c r="J429" s="170"/>
      <c r="K429" s="171">
        <f>ROUND(E429*J429,2)</f>
        <v>0</v>
      </c>
      <c r="L429" s="171">
        <v>21</v>
      </c>
      <c r="M429" s="171">
        <f>G429*(1+L429/100)</f>
        <v>0</v>
      </c>
      <c r="N429" s="169">
        <v>2.3000000000000001E-4</v>
      </c>
      <c r="O429" s="169">
        <f>ROUND(E429*N429,2)</f>
        <v>0.11</v>
      </c>
      <c r="P429" s="169">
        <v>0</v>
      </c>
      <c r="Q429" s="169">
        <f>ROUND(E429*P429,2)</f>
        <v>0</v>
      </c>
      <c r="R429" s="171" t="s">
        <v>715</v>
      </c>
      <c r="S429" s="171" t="s">
        <v>222</v>
      </c>
      <c r="T429" s="172" t="s">
        <v>222</v>
      </c>
      <c r="U429" s="157">
        <v>0.161</v>
      </c>
      <c r="V429" s="157">
        <f>ROUND(E429*U429,2)</f>
        <v>76.510000000000005</v>
      </c>
      <c r="W429" s="157"/>
      <c r="X429" s="157" t="s">
        <v>251</v>
      </c>
      <c r="Y429" s="157" t="s">
        <v>225</v>
      </c>
      <c r="Z429" s="147"/>
      <c r="AA429" s="147"/>
      <c r="AB429" s="147"/>
      <c r="AC429" s="147"/>
      <c r="AD429" s="147"/>
      <c r="AE429" s="147"/>
      <c r="AF429" s="147"/>
      <c r="AG429" s="147" t="s">
        <v>252</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2" x14ac:dyDescent="0.2">
      <c r="A430" s="154"/>
      <c r="B430" s="155"/>
      <c r="C430" s="190" t="s">
        <v>723</v>
      </c>
      <c r="D430" s="179"/>
      <c r="E430" s="180">
        <v>475.23</v>
      </c>
      <c r="F430" s="157"/>
      <c r="G430" s="157"/>
      <c r="H430" s="157"/>
      <c r="I430" s="157"/>
      <c r="J430" s="157"/>
      <c r="K430" s="157"/>
      <c r="L430" s="157"/>
      <c r="M430" s="157"/>
      <c r="N430" s="156"/>
      <c r="O430" s="156"/>
      <c r="P430" s="156"/>
      <c r="Q430" s="156"/>
      <c r="R430" s="157"/>
      <c r="S430" s="157"/>
      <c r="T430" s="157"/>
      <c r="U430" s="157"/>
      <c r="V430" s="157"/>
      <c r="W430" s="157"/>
      <c r="X430" s="157"/>
      <c r="Y430" s="157"/>
      <c r="Z430" s="147"/>
      <c r="AA430" s="147"/>
      <c r="AB430" s="147"/>
      <c r="AC430" s="147"/>
      <c r="AD430" s="147"/>
      <c r="AE430" s="147"/>
      <c r="AF430" s="147"/>
      <c r="AG430" s="147" t="s">
        <v>270</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ht="22.5" outlineLevel="1" x14ac:dyDescent="0.2">
      <c r="A431" s="166">
        <v>81</v>
      </c>
      <c r="B431" s="167" t="s">
        <v>724</v>
      </c>
      <c r="C431" s="175" t="s">
        <v>725</v>
      </c>
      <c r="D431" s="168" t="s">
        <v>285</v>
      </c>
      <c r="E431" s="169">
        <v>237.614</v>
      </c>
      <c r="F431" s="170"/>
      <c r="G431" s="171">
        <f>ROUND(E431*F431,2)</f>
        <v>0</v>
      </c>
      <c r="H431" s="170"/>
      <c r="I431" s="171">
        <f>ROUND(E431*H431,2)</f>
        <v>0</v>
      </c>
      <c r="J431" s="170"/>
      <c r="K431" s="171">
        <f>ROUND(E431*J431,2)</f>
        <v>0</v>
      </c>
      <c r="L431" s="171">
        <v>21</v>
      </c>
      <c r="M431" s="171">
        <f>G431*(1+L431/100)</f>
        <v>0</v>
      </c>
      <c r="N431" s="169">
        <v>2.5999999999999998E-4</v>
      </c>
      <c r="O431" s="169">
        <f>ROUND(E431*N431,2)</f>
        <v>0.06</v>
      </c>
      <c r="P431" s="169">
        <v>0</v>
      </c>
      <c r="Q431" s="169">
        <f>ROUND(E431*P431,2)</f>
        <v>0</v>
      </c>
      <c r="R431" s="171" t="s">
        <v>715</v>
      </c>
      <c r="S431" s="171" t="s">
        <v>222</v>
      </c>
      <c r="T431" s="172" t="s">
        <v>222</v>
      </c>
      <c r="U431" s="157">
        <v>0.14000000000000001</v>
      </c>
      <c r="V431" s="157">
        <f>ROUND(E431*U431,2)</f>
        <v>33.270000000000003</v>
      </c>
      <c r="W431" s="157"/>
      <c r="X431" s="157" t="s">
        <v>251</v>
      </c>
      <c r="Y431" s="157" t="s">
        <v>225</v>
      </c>
      <c r="Z431" s="147"/>
      <c r="AA431" s="147"/>
      <c r="AB431" s="147"/>
      <c r="AC431" s="147"/>
      <c r="AD431" s="147"/>
      <c r="AE431" s="147"/>
      <c r="AF431" s="147"/>
      <c r="AG431" s="147" t="s">
        <v>252</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2" x14ac:dyDescent="0.2">
      <c r="A432" s="154"/>
      <c r="B432" s="155"/>
      <c r="C432" s="190" t="s">
        <v>726</v>
      </c>
      <c r="D432" s="179"/>
      <c r="E432" s="180">
        <v>372.82</v>
      </c>
      <c r="F432" s="157"/>
      <c r="G432" s="157"/>
      <c r="H432" s="157"/>
      <c r="I432" s="157"/>
      <c r="J432" s="157"/>
      <c r="K432" s="157"/>
      <c r="L432" s="157"/>
      <c r="M432" s="157"/>
      <c r="N432" s="156"/>
      <c r="O432" s="156"/>
      <c r="P432" s="156"/>
      <c r="Q432" s="156"/>
      <c r="R432" s="157"/>
      <c r="S432" s="157"/>
      <c r="T432" s="157"/>
      <c r="U432" s="157"/>
      <c r="V432" s="157"/>
      <c r="W432" s="157"/>
      <c r="X432" s="157"/>
      <c r="Y432" s="157"/>
      <c r="Z432" s="147"/>
      <c r="AA432" s="147"/>
      <c r="AB432" s="147"/>
      <c r="AC432" s="147"/>
      <c r="AD432" s="147"/>
      <c r="AE432" s="147"/>
      <c r="AF432" s="147"/>
      <c r="AG432" s="147" t="s">
        <v>270</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3" x14ac:dyDescent="0.2">
      <c r="A433" s="154"/>
      <c r="B433" s="155"/>
      <c r="C433" s="190" t="s">
        <v>727</v>
      </c>
      <c r="D433" s="179"/>
      <c r="E433" s="180">
        <v>-57.96</v>
      </c>
      <c r="F433" s="157"/>
      <c r="G433" s="157"/>
      <c r="H433" s="157"/>
      <c r="I433" s="157"/>
      <c r="J433" s="157"/>
      <c r="K433" s="157"/>
      <c r="L433" s="157"/>
      <c r="M433" s="157"/>
      <c r="N433" s="156"/>
      <c r="O433" s="156"/>
      <c r="P433" s="156"/>
      <c r="Q433" s="156"/>
      <c r="R433" s="157"/>
      <c r="S433" s="157"/>
      <c r="T433" s="157"/>
      <c r="U433" s="157"/>
      <c r="V433" s="157"/>
      <c r="W433" s="157"/>
      <c r="X433" s="157"/>
      <c r="Y433" s="157"/>
      <c r="Z433" s="147"/>
      <c r="AA433" s="147"/>
      <c r="AB433" s="147"/>
      <c r="AC433" s="147"/>
      <c r="AD433" s="147"/>
      <c r="AE433" s="147"/>
      <c r="AF433" s="147"/>
      <c r="AG433" s="147" t="s">
        <v>270</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3" x14ac:dyDescent="0.2">
      <c r="A434" s="154"/>
      <c r="B434" s="155"/>
      <c r="C434" s="190" t="s">
        <v>728</v>
      </c>
      <c r="D434" s="179"/>
      <c r="E434" s="180">
        <v>-28.56</v>
      </c>
      <c r="F434" s="157"/>
      <c r="G434" s="157"/>
      <c r="H434" s="157"/>
      <c r="I434" s="157"/>
      <c r="J434" s="157"/>
      <c r="K434" s="157"/>
      <c r="L434" s="157"/>
      <c r="M434" s="157"/>
      <c r="N434" s="156"/>
      <c r="O434" s="156"/>
      <c r="P434" s="156"/>
      <c r="Q434" s="156"/>
      <c r="R434" s="157"/>
      <c r="S434" s="157"/>
      <c r="T434" s="157"/>
      <c r="U434" s="157"/>
      <c r="V434" s="157"/>
      <c r="W434" s="157"/>
      <c r="X434" s="157"/>
      <c r="Y434" s="157"/>
      <c r="Z434" s="147"/>
      <c r="AA434" s="147"/>
      <c r="AB434" s="147"/>
      <c r="AC434" s="147"/>
      <c r="AD434" s="147"/>
      <c r="AE434" s="147"/>
      <c r="AF434" s="147"/>
      <c r="AG434" s="147" t="s">
        <v>270</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3" x14ac:dyDescent="0.2">
      <c r="A435" s="154"/>
      <c r="B435" s="155"/>
      <c r="C435" s="190" t="s">
        <v>729</v>
      </c>
      <c r="D435" s="179"/>
      <c r="E435" s="180">
        <v>-7.56</v>
      </c>
      <c r="F435" s="157"/>
      <c r="G435" s="157"/>
      <c r="H435" s="157"/>
      <c r="I435" s="157"/>
      <c r="J435" s="157"/>
      <c r="K435" s="157"/>
      <c r="L435" s="157"/>
      <c r="M435" s="157"/>
      <c r="N435" s="156"/>
      <c r="O435" s="156"/>
      <c r="P435" s="156"/>
      <c r="Q435" s="156"/>
      <c r="R435" s="157"/>
      <c r="S435" s="157"/>
      <c r="T435" s="157"/>
      <c r="U435" s="157"/>
      <c r="V435" s="157"/>
      <c r="W435" s="157"/>
      <c r="X435" s="157"/>
      <c r="Y435" s="157"/>
      <c r="Z435" s="147"/>
      <c r="AA435" s="147"/>
      <c r="AB435" s="147"/>
      <c r="AC435" s="147"/>
      <c r="AD435" s="147"/>
      <c r="AE435" s="147"/>
      <c r="AF435" s="147"/>
      <c r="AG435" s="147" t="s">
        <v>270</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3" x14ac:dyDescent="0.2">
      <c r="A436" s="154"/>
      <c r="B436" s="155"/>
      <c r="C436" s="190" t="s">
        <v>730</v>
      </c>
      <c r="D436" s="179"/>
      <c r="E436" s="180">
        <v>-5.04</v>
      </c>
      <c r="F436" s="157"/>
      <c r="G436" s="157"/>
      <c r="H436" s="157"/>
      <c r="I436" s="157"/>
      <c r="J436" s="157"/>
      <c r="K436" s="157"/>
      <c r="L436" s="157"/>
      <c r="M436" s="157"/>
      <c r="N436" s="156"/>
      <c r="O436" s="156"/>
      <c r="P436" s="156"/>
      <c r="Q436" s="156"/>
      <c r="R436" s="157"/>
      <c r="S436" s="157"/>
      <c r="T436" s="157"/>
      <c r="U436" s="157"/>
      <c r="V436" s="157"/>
      <c r="W436" s="157"/>
      <c r="X436" s="157"/>
      <c r="Y436" s="157"/>
      <c r="Z436" s="147"/>
      <c r="AA436" s="147"/>
      <c r="AB436" s="147"/>
      <c r="AC436" s="147"/>
      <c r="AD436" s="147"/>
      <c r="AE436" s="147"/>
      <c r="AF436" s="147"/>
      <c r="AG436" s="147" t="s">
        <v>270</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3" x14ac:dyDescent="0.2">
      <c r="A437" s="154"/>
      <c r="B437" s="155"/>
      <c r="C437" s="190" t="s">
        <v>731</v>
      </c>
      <c r="D437" s="179"/>
      <c r="E437" s="180">
        <v>-15.37</v>
      </c>
      <c r="F437" s="157"/>
      <c r="G437" s="157"/>
      <c r="H437" s="157"/>
      <c r="I437" s="157"/>
      <c r="J437" s="157"/>
      <c r="K437" s="157"/>
      <c r="L437" s="157"/>
      <c r="M437" s="157"/>
      <c r="N437" s="156"/>
      <c r="O437" s="156"/>
      <c r="P437" s="156"/>
      <c r="Q437" s="156"/>
      <c r="R437" s="157"/>
      <c r="S437" s="157"/>
      <c r="T437" s="157"/>
      <c r="U437" s="157"/>
      <c r="V437" s="157"/>
      <c r="W437" s="157"/>
      <c r="X437" s="157"/>
      <c r="Y437" s="157"/>
      <c r="Z437" s="147"/>
      <c r="AA437" s="147"/>
      <c r="AB437" s="147"/>
      <c r="AC437" s="147"/>
      <c r="AD437" s="147"/>
      <c r="AE437" s="147"/>
      <c r="AF437" s="147"/>
      <c r="AG437" s="147" t="s">
        <v>270</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3" x14ac:dyDescent="0.2">
      <c r="A438" s="154"/>
      <c r="B438" s="155"/>
      <c r="C438" s="190" t="s">
        <v>732</v>
      </c>
      <c r="D438" s="179"/>
      <c r="E438" s="180">
        <v>-8.9600000000000009</v>
      </c>
      <c r="F438" s="157"/>
      <c r="G438" s="157"/>
      <c r="H438" s="157"/>
      <c r="I438" s="157"/>
      <c r="J438" s="157"/>
      <c r="K438" s="157"/>
      <c r="L438" s="157"/>
      <c r="M438" s="157"/>
      <c r="N438" s="156"/>
      <c r="O438" s="156"/>
      <c r="P438" s="156"/>
      <c r="Q438" s="156"/>
      <c r="R438" s="157"/>
      <c r="S438" s="157"/>
      <c r="T438" s="157"/>
      <c r="U438" s="157"/>
      <c r="V438" s="157"/>
      <c r="W438" s="157"/>
      <c r="X438" s="157"/>
      <c r="Y438" s="157"/>
      <c r="Z438" s="147"/>
      <c r="AA438" s="147"/>
      <c r="AB438" s="147"/>
      <c r="AC438" s="147"/>
      <c r="AD438" s="147"/>
      <c r="AE438" s="147"/>
      <c r="AF438" s="147"/>
      <c r="AG438" s="147" t="s">
        <v>270</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3" x14ac:dyDescent="0.2">
      <c r="A439" s="154"/>
      <c r="B439" s="155"/>
      <c r="C439" s="190" t="s">
        <v>729</v>
      </c>
      <c r="D439" s="179"/>
      <c r="E439" s="180">
        <v>-7.56</v>
      </c>
      <c r="F439" s="157"/>
      <c r="G439" s="157"/>
      <c r="H439" s="157"/>
      <c r="I439" s="157"/>
      <c r="J439" s="157"/>
      <c r="K439" s="157"/>
      <c r="L439" s="157"/>
      <c r="M439" s="157"/>
      <c r="N439" s="156"/>
      <c r="O439" s="156"/>
      <c r="P439" s="156"/>
      <c r="Q439" s="156"/>
      <c r="R439" s="157"/>
      <c r="S439" s="157"/>
      <c r="T439" s="157"/>
      <c r="U439" s="157"/>
      <c r="V439" s="157"/>
      <c r="W439" s="157"/>
      <c r="X439" s="157"/>
      <c r="Y439" s="157"/>
      <c r="Z439" s="147"/>
      <c r="AA439" s="147"/>
      <c r="AB439" s="147"/>
      <c r="AC439" s="147"/>
      <c r="AD439" s="147"/>
      <c r="AE439" s="147"/>
      <c r="AF439" s="147"/>
      <c r="AG439" s="147" t="s">
        <v>270</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3" x14ac:dyDescent="0.2">
      <c r="A440" s="154"/>
      <c r="B440" s="155"/>
      <c r="C440" s="190" t="s">
        <v>733</v>
      </c>
      <c r="D440" s="179"/>
      <c r="E440" s="180">
        <v>-4.2</v>
      </c>
      <c r="F440" s="157"/>
      <c r="G440" s="157"/>
      <c r="H440" s="157"/>
      <c r="I440" s="157"/>
      <c r="J440" s="157"/>
      <c r="K440" s="157"/>
      <c r="L440" s="157"/>
      <c r="M440" s="157"/>
      <c r="N440" s="156"/>
      <c r="O440" s="156"/>
      <c r="P440" s="156"/>
      <c r="Q440" s="156"/>
      <c r="R440" s="157"/>
      <c r="S440" s="157"/>
      <c r="T440" s="157"/>
      <c r="U440" s="157"/>
      <c r="V440" s="157"/>
      <c r="W440" s="157"/>
      <c r="X440" s="157"/>
      <c r="Y440" s="157"/>
      <c r="Z440" s="147"/>
      <c r="AA440" s="147"/>
      <c r="AB440" s="147"/>
      <c r="AC440" s="147"/>
      <c r="AD440" s="147"/>
      <c r="AE440" s="147"/>
      <c r="AF440" s="147"/>
      <c r="AG440" s="147" t="s">
        <v>270</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ht="22.5" outlineLevel="1" x14ac:dyDescent="0.2">
      <c r="A441" s="166">
        <v>82</v>
      </c>
      <c r="B441" s="167" t="s">
        <v>734</v>
      </c>
      <c r="C441" s="175" t="s">
        <v>735</v>
      </c>
      <c r="D441" s="168" t="s">
        <v>285</v>
      </c>
      <c r="E441" s="169">
        <v>1644.72</v>
      </c>
      <c r="F441" s="170"/>
      <c r="G441" s="171">
        <f>ROUND(E441*F441,2)</f>
        <v>0</v>
      </c>
      <c r="H441" s="170"/>
      <c r="I441" s="171">
        <f>ROUND(E441*H441,2)</f>
        <v>0</v>
      </c>
      <c r="J441" s="170"/>
      <c r="K441" s="171">
        <f>ROUND(E441*J441,2)</f>
        <v>0</v>
      </c>
      <c r="L441" s="171">
        <v>21</v>
      </c>
      <c r="M441" s="171">
        <f>G441*(1+L441/100)</f>
        <v>0</v>
      </c>
      <c r="N441" s="169">
        <v>4.3400000000000001E-3</v>
      </c>
      <c r="O441" s="169">
        <f>ROUND(E441*N441,2)</f>
        <v>7.14</v>
      </c>
      <c r="P441" s="169">
        <v>0</v>
      </c>
      <c r="Q441" s="169">
        <f>ROUND(E441*P441,2)</f>
        <v>0</v>
      </c>
      <c r="R441" s="171" t="s">
        <v>353</v>
      </c>
      <c r="S441" s="171" t="s">
        <v>222</v>
      </c>
      <c r="T441" s="172" t="s">
        <v>222</v>
      </c>
      <c r="U441" s="157">
        <v>0</v>
      </c>
      <c r="V441" s="157">
        <f>ROUND(E441*U441,2)</f>
        <v>0</v>
      </c>
      <c r="W441" s="157"/>
      <c r="X441" s="157" t="s">
        <v>348</v>
      </c>
      <c r="Y441" s="157" t="s">
        <v>225</v>
      </c>
      <c r="Z441" s="147"/>
      <c r="AA441" s="147"/>
      <c r="AB441" s="147"/>
      <c r="AC441" s="147"/>
      <c r="AD441" s="147"/>
      <c r="AE441" s="147"/>
      <c r="AF441" s="147"/>
      <c r="AG441" s="147" t="s">
        <v>349</v>
      </c>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2" x14ac:dyDescent="0.2">
      <c r="A442" s="154"/>
      <c r="B442" s="155"/>
      <c r="C442" s="190" t="s">
        <v>736</v>
      </c>
      <c r="D442" s="179"/>
      <c r="E442" s="180">
        <v>1644.72</v>
      </c>
      <c r="F442" s="157"/>
      <c r="G442" s="157"/>
      <c r="H442" s="157"/>
      <c r="I442" s="157"/>
      <c r="J442" s="157"/>
      <c r="K442" s="157"/>
      <c r="L442" s="157"/>
      <c r="M442" s="157"/>
      <c r="N442" s="156"/>
      <c r="O442" s="156"/>
      <c r="P442" s="156"/>
      <c r="Q442" s="156"/>
      <c r="R442" s="157"/>
      <c r="S442" s="157"/>
      <c r="T442" s="157"/>
      <c r="U442" s="157"/>
      <c r="V442" s="157"/>
      <c r="W442" s="157"/>
      <c r="X442" s="157"/>
      <c r="Y442" s="157"/>
      <c r="Z442" s="147"/>
      <c r="AA442" s="147"/>
      <c r="AB442" s="147"/>
      <c r="AC442" s="147"/>
      <c r="AD442" s="147"/>
      <c r="AE442" s="147"/>
      <c r="AF442" s="147"/>
      <c r="AG442" s="147" t="s">
        <v>270</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ht="33.75" outlineLevel="1" x14ac:dyDescent="0.2">
      <c r="A443" s="166">
        <v>83</v>
      </c>
      <c r="B443" s="167" t="s">
        <v>737</v>
      </c>
      <c r="C443" s="175" t="s">
        <v>738</v>
      </c>
      <c r="D443" s="168" t="s">
        <v>285</v>
      </c>
      <c r="E443" s="169">
        <v>249.49469999999999</v>
      </c>
      <c r="F443" s="170"/>
      <c r="G443" s="171">
        <f>ROUND(E443*F443,2)</f>
        <v>0</v>
      </c>
      <c r="H443" s="170"/>
      <c r="I443" s="171">
        <f>ROUND(E443*H443,2)</f>
        <v>0</v>
      </c>
      <c r="J443" s="170"/>
      <c r="K443" s="171">
        <f>ROUND(E443*J443,2)</f>
        <v>0</v>
      </c>
      <c r="L443" s="171">
        <v>21</v>
      </c>
      <c r="M443" s="171">
        <f>G443*(1+L443/100)</f>
        <v>0</v>
      </c>
      <c r="N443" s="169">
        <v>1.9E-3</v>
      </c>
      <c r="O443" s="169">
        <f>ROUND(E443*N443,2)</f>
        <v>0.47</v>
      </c>
      <c r="P443" s="169">
        <v>0</v>
      </c>
      <c r="Q443" s="169">
        <f>ROUND(E443*P443,2)</f>
        <v>0</v>
      </c>
      <c r="R443" s="171" t="s">
        <v>353</v>
      </c>
      <c r="S443" s="171" t="s">
        <v>222</v>
      </c>
      <c r="T443" s="172" t="s">
        <v>222</v>
      </c>
      <c r="U443" s="157">
        <v>0</v>
      </c>
      <c r="V443" s="157">
        <f>ROUND(E443*U443,2)</f>
        <v>0</v>
      </c>
      <c r="W443" s="157"/>
      <c r="X443" s="157" t="s">
        <v>348</v>
      </c>
      <c r="Y443" s="157" t="s">
        <v>225</v>
      </c>
      <c r="Z443" s="147"/>
      <c r="AA443" s="147"/>
      <c r="AB443" s="147"/>
      <c r="AC443" s="147"/>
      <c r="AD443" s="147"/>
      <c r="AE443" s="147"/>
      <c r="AF443" s="147"/>
      <c r="AG443" s="147" t="s">
        <v>349</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2" x14ac:dyDescent="0.2">
      <c r="A444" s="154"/>
      <c r="B444" s="155"/>
      <c r="C444" s="190" t="s">
        <v>739</v>
      </c>
      <c r="D444" s="179"/>
      <c r="E444" s="180">
        <v>249.49</v>
      </c>
      <c r="F444" s="157"/>
      <c r="G444" s="157"/>
      <c r="H444" s="157"/>
      <c r="I444" s="157"/>
      <c r="J444" s="157"/>
      <c r="K444" s="157"/>
      <c r="L444" s="157"/>
      <c r="M444" s="157"/>
      <c r="N444" s="156"/>
      <c r="O444" s="156"/>
      <c r="P444" s="156"/>
      <c r="Q444" s="156"/>
      <c r="R444" s="157"/>
      <c r="S444" s="157"/>
      <c r="T444" s="157"/>
      <c r="U444" s="157"/>
      <c r="V444" s="157"/>
      <c r="W444" s="157"/>
      <c r="X444" s="157"/>
      <c r="Y444" s="157"/>
      <c r="Z444" s="147"/>
      <c r="AA444" s="147"/>
      <c r="AB444" s="147"/>
      <c r="AC444" s="147"/>
      <c r="AD444" s="147"/>
      <c r="AE444" s="147"/>
      <c r="AF444" s="147"/>
      <c r="AG444" s="147" t="s">
        <v>270</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ht="33.75" outlineLevel="1" x14ac:dyDescent="0.2">
      <c r="A445" s="166">
        <v>84</v>
      </c>
      <c r="B445" s="167" t="s">
        <v>740</v>
      </c>
      <c r="C445" s="175" t="s">
        <v>741</v>
      </c>
      <c r="D445" s="168" t="s">
        <v>285</v>
      </c>
      <c r="E445" s="169">
        <v>189.72</v>
      </c>
      <c r="F445" s="170"/>
      <c r="G445" s="171">
        <f>ROUND(E445*F445,2)</f>
        <v>0</v>
      </c>
      <c r="H445" s="170"/>
      <c r="I445" s="171">
        <f>ROUND(E445*H445,2)</f>
        <v>0</v>
      </c>
      <c r="J445" s="170"/>
      <c r="K445" s="171">
        <f>ROUND(E445*J445,2)</f>
        <v>0</v>
      </c>
      <c r="L445" s="171">
        <v>21</v>
      </c>
      <c r="M445" s="171">
        <f>G445*(1+L445/100)</f>
        <v>0</v>
      </c>
      <c r="N445" s="169">
        <v>6.4000000000000003E-3</v>
      </c>
      <c r="O445" s="169">
        <f>ROUND(E445*N445,2)</f>
        <v>1.21</v>
      </c>
      <c r="P445" s="169">
        <v>0</v>
      </c>
      <c r="Q445" s="169">
        <f>ROUND(E445*P445,2)</f>
        <v>0</v>
      </c>
      <c r="R445" s="171" t="s">
        <v>353</v>
      </c>
      <c r="S445" s="171" t="s">
        <v>222</v>
      </c>
      <c r="T445" s="172" t="s">
        <v>222</v>
      </c>
      <c r="U445" s="157">
        <v>0</v>
      </c>
      <c r="V445" s="157">
        <f>ROUND(E445*U445,2)</f>
        <v>0</v>
      </c>
      <c r="W445" s="157"/>
      <c r="X445" s="157" t="s">
        <v>348</v>
      </c>
      <c r="Y445" s="157" t="s">
        <v>225</v>
      </c>
      <c r="Z445" s="147"/>
      <c r="AA445" s="147"/>
      <c r="AB445" s="147"/>
      <c r="AC445" s="147"/>
      <c r="AD445" s="147"/>
      <c r="AE445" s="147"/>
      <c r="AF445" s="147"/>
      <c r="AG445" s="147" t="s">
        <v>349</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2" x14ac:dyDescent="0.2">
      <c r="A446" s="154"/>
      <c r="B446" s="155"/>
      <c r="C446" s="190" t="s">
        <v>742</v>
      </c>
      <c r="D446" s="179"/>
      <c r="E446" s="180">
        <v>189.72</v>
      </c>
      <c r="F446" s="157"/>
      <c r="G446" s="157"/>
      <c r="H446" s="157"/>
      <c r="I446" s="157"/>
      <c r="J446" s="157"/>
      <c r="K446" s="157"/>
      <c r="L446" s="157"/>
      <c r="M446" s="157"/>
      <c r="N446" s="156"/>
      <c r="O446" s="156"/>
      <c r="P446" s="156"/>
      <c r="Q446" s="156"/>
      <c r="R446" s="157"/>
      <c r="S446" s="157"/>
      <c r="T446" s="157"/>
      <c r="U446" s="157"/>
      <c r="V446" s="157"/>
      <c r="W446" s="157"/>
      <c r="X446" s="157"/>
      <c r="Y446" s="157"/>
      <c r="Z446" s="147"/>
      <c r="AA446" s="147"/>
      <c r="AB446" s="147"/>
      <c r="AC446" s="147"/>
      <c r="AD446" s="147"/>
      <c r="AE446" s="147"/>
      <c r="AF446" s="147"/>
      <c r="AG446" s="147" t="s">
        <v>270</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ht="33.75" outlineLevel="1" x14ac:dyDescent="0.2">
      <c r="A447" s="166">
        <v>85</v>
      </c>
      <c r="B447" s="167" t="s">
        <v>743</v>
      </c>
      <c r="C447" s="175" t="s">
        <v>744</v>
      </c>
      <c r="D447" s="168" t="s">
        <v>285</v>
      </c>
      <c r="E447" s="169">
        <v>249.49469999999999</v>
      </c>
      <c r="F447" s="170"/>
      <c r="G447" s="171">
        <f>ROUND(E447*F447,2)</f>
        <v>0</v>
      </c>
      <c r="H447" s="170"/>
      <c r="I447" s="171">
        <f>ROUND(E447*H447,2)</f>
        <v>0</v>
      </c>
      <c r="J447" s="170"/>
      <c r="K447" s="171">
        <f>ROUND(E447*J447,2)</f>
        <v>0</v>
      </c>
      <c r="L447" s="171">
        <v>21</v>
      </c>
      <c r="M447" s="171">
        <f>G447*(1+L447/100)</f>
        <v>0</v>
      </c>
      <c r="N447" s="169">
        <v>4.5599999999999998E-3</v>
      </c>
      <c r="O447" s="169">
        <f>ROUND(E447*N447,2)</f>
        <v>1.1399999999999999</v>
      </c>
      <c r="P447" s="169">
        <v>0</v>
      </c>
      <c r="Q447" s="169">
        <f>ROUND(E447*P447,2)</f>
        <v>0</v>
      </c>
      <c r="R447" s="171" t="s">
        <v>353</v>
      </c>
      <c r="S447" s="171" t="s">
        <v>222</v>
      </c>
      <c r="T447" s="172" t="s">
        <v>222</v>
      </c>
      <c r="U447" s="157">
        <v>0</v>
      </c>
      <c r="V447" s="157">
        <f>ROUND(E447*U447,2)</f>
        <v>0</v>
      </c>
      <c r="W447" s="157"/>
      <c r="X447" s="157" t="s">
        <v>348</v>
      </c>
      <c r="Y447" s="157" t="s">
        <v>225</v>
      </c>
      <c r="Z447" s="147"/>
      <c r="AA447" s="147"/>
      <c r="AB447" s="147"/>
      <c r="AC447" s="147"/>
      <c r="AD447" s="147"/>
      <c r="AE447" s="147"/>
      <c r="AF447" s="147"/>
      <c r="AG447" s="147" t="s">
        <v>349</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2" x14ac:dyDescent="0.2">
      <c r="A448" s="154"/>
      <c r="B448" s="155"/>
      <c r="C448" s="190" t="s">
        <v>739</v>
      </c>
      <c r="D448" s="179"/>
      <c r="E448" s="180">
        <v>249.49</v>
      </c>
      <c r="F448" s="157"/>
      <c r="G448" s="157"/>
      <c r="H448" s="157"/>
      <c r="I448" s="157"/>
      <c r="J448" s="157"/>
      <c r="K448" s="157"/>
      <c r="L448" s="157"/>
      <c r="M448" s="157"/>
      <c r="N448" s="156"/>
      <c r="O448" s="156"/>
      <c r="P448" s="156"/>
      <c r="Q448" s="156"/>
      <c r="R448" s="157"/>
      <c r="S448" s="157"/>
      <c r="T448" s="157"/>
      <c r="U448" s="157"/>
      <c r="V448" s="157"/>
      <c r="W448" s="157"/>
      <c r="X448" s="157"/>
      <c r="Y448" s="157"/>
      <c r="Z448" s="147"/>
      <c r="AA448" s="147"/>
      <c r="AB448" s="147"/>
      <c r="AC448" s="147"/>
      <c r="AD448" s="147"/>
      <c r="AE448" s="147"/>
      <c r="AF448" s="147"/>
      <c r="AG448" s="147" t="s">
        <v>270</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66">
        <v>86</v>
      </c>
      <c r="B449" s="167" t="s">
        <v>745</v>
      </c>
      <c r="C449" s="175" t="s">
        <v>746</v>
      </c>
      <c r="D449" s="168" t="s">
        <v>329</v>
      </c>
      <c r="E449" s="169">
        <v>10.693110000000001</v>
      </c>
      <c r="F449" s="170"/>
      <c r="G449" s="171">
        <f>ROUND(E449*F449,2)</f>
        <v>0</v>
      </c>
      <c r="H449" s="170"/>
      <c r="I449" s="171">
        <f>ROUND(E449*H449,2)</f>
        <v>0</v>
      </c>
      <c r="J449" s="170"/>
      <c r="K449" s="171">
        <f>ROUND(E449*J449,2)</f>
        <v>0</v>
      </c>
      <c r="L449" s="171">
        <v>21</v>
      </c>
      <c r="M449" s="171">
        <f>G449*(1+L449/100)</f>
        <v>0</v>
      </c>
      <c r="N449" s="169">
        <v>0</v>
      </c>
      <c r="O449" s="169">
        <f>ROUND(E449*N449,2)</f>
        <v>0</v>
      </c>
      <c r="P449" s="169">
        <v>0</v>
      </c>
      <c r="Q449" s="169">
        <f>ROUND(E449*P449,2)</f>
        <v>0</v>
      </c>
      <c r="R449" s="171" t="s">
        <v>715</v>
      </c>
      <c r="S449" s="171" t="s">
        <v>222</v>
      </c>
      <c r="T449" s="172" t="s">
        <v>222</v>
      </c>
      <c r="U449" s="157">
        <v>1.966</v>
      </c>
      <c r="V449" s="157">
        <f>ROUND(E449*U449,2)</f>
        <v>21.02</v>
      </c>
      <c r="W449" s="157"/>
      <c r="X449" s="157" t="s">
        <v>697</v>
      </c>
      <c r="Y449" s="157" t="s">
        <v>225</v>
      </c>
      <c r="Z449" s="147"/>
      <c r="AA449" s="147"/>
      <c r="AB449" s="147"/>
      <c r="AC449" s="147"/>
      <c r="AD449" s="147"/>
      <c r="AE449" s="147"/>
      <c r="AF449" s="147"/>
      <c r="AG449" s="147" t="s">
        <v>698</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2" x14ac:dyDescent="0.2">
      <c r="A450" s="154"/>
      <c r="B450" s="155"/>
      <c r="C450" s="260" t="s">
        <v>747</v>
      </c>
      <c r="D450" s="261"/>
      <c r="E450" s="261"/>
      <c r="F450" s="261"/>
      <c r="G450" s="261"/>
      <c r="H450" s="157"/>
      <c r="I450" s="157"/>
      <c r="J450" s="157"/>
      <c r="K450" s="157"/>
      <c r="L450" s="157"/>
      <c r="M450" s="157"/>
      <c r="N450" s="156"/>
      <c r="O450" s="156"/>
      <c r="P450" s="156"/>
      <c r="Q450" s="156"/>
      <c r="R450" s="157"/>
      <c r="S450" s="157"/>
      <c r="T450" s="157"/>
      <c r="U450" s="157"/>
      <c r="V450" s="157"/>
      <c r="W450" s="157"/>
      <c r="X450" s="157"/>
      <c r="Y450" s="157"/>
      <c r="Z450" s="147"/>
      <c r="AA450" s="147"/>
      <c r="AB450" s="147"/>
      <c r="AC450" s="147"/>
      <c r="AD450" s="147"/>
      <c r="AE450" s="147"/>
      <c r="AF450" s="147"/>
      <c r="AG450" s="147" t="s">
        <v>268</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x14ac:dyDescent="0.2">
      <c r="A451" s="159" t="s">
        <v>217</v>
      </c>
      <c r="B451" s="160" t="s">
        <v>161</v>
      </c>
      <c r="C451" s="174" t="s">
        <v>162</v>
      </c>
      <c r="D451" s="161"/>
      <c r="E451" s="162"/>
      <c r="F451" s="163"/>
      <c r="G451" s="163">
        <f>SUMIF(AG452:AG499,"&lt;&gt;NOR",G452:G499)</f>
        <v>0</v>
      </c>
      <c r="H451" s="163"/>
      <c r="I451" s="163">
        <f>SUM(I452:I499)</f>
        <v>0</v>
      </c>
      <c r="J451" s="163"/>
      <c r="K451" s="163">
        <f>SUM(K452:K499)</f>
        <v>0</v>
      </c>
      <c r="L451" s="163"/>
      <c r="M451" s="163">
        <f>SUM(M452:M499)</f>
        <v>0</v>
      </c>
      <c r="N451" s="162"/>
      <c r="O451" s="162">
        <f>SUM(O452:O499)</f>
        <v>30.729999999999997</v>
      </c>
      <c r="P451" s="162"/>
      <c r="Q451" s="162">
        <f>SUM(Q452:Q499)</f>
        <v>0</v>
      </c>
      <c r="R451" s="163"/>
      <c r="S451" s="163"/>
      <c r="T451" s="164"/>
      <c r="U451" s="158"/>
      <c r="V451" s="158">
        <f>SUM(V452:V499)</f>
        <v>717.78000000000009</v>
      </c>
      <c r="W451" s="158"/>
      <c r="X451" s="158"/>
      <c r="Y451" s="158"/>
      <c r="AG451" t="s">
        <v>218</v>
      </c>
    </row>
    <row r="452" spans="1:60" outlineLevel="1" x14ac:dyDescent="0.2">
      <c r="A452" s="166">
        <v>87</v>
      </c>
      <c r="B452" s="167" t="s">
        <v>748</v>
      </c>
      <c r="C452" s="175" t="s">
        <v>749</v>
      </c>
      <c r="D452" s="168" t="s">
        <v>265</v>
      </c>
      <c r="E452" s="169">
        <v>7.8780200000000002</v>
      </c>
      <c r="F452" s="170"/>
      <c r="G452" s="171">
        <f>ROUND(E452*F452,2)</f>
        <v>0</v>
      </c>
      <c r="H452" s="170"/>
      <c r="I452" s="171">
        <f>ROUND(E452*H452,2)</f>
        <v>0</v>
      </c>
      <c r="J452" s="170"/>
      <c r="K452" s="171">
        <f>ROUND(E452*J452,2)</f>
        <v>0</v>
      </c>
      <c r="L452" s="171">
        <v>21</v>
      </c>
      <c r="M452" s="171">
        <f>G452*(1+L452/100)</f>
        <v>0</v>
      </c>
      <c r="N452" s="169">
        <v>1.549E-2</v>
      </c>
      <c r="O452" s="169">
        <f>ROUND(E452*N452,2)</f>
        <v>0.12</v>
      </c>
      <c r="P452" s="169">
        <v>0</v>
      </c>
      <c r="Q452" s="169">
        <f>ROUND(E452*P452,2)</f>
        <v>0</v>
      </c>
      <c r="R452" s="171" t="s">
        <v>750</v>
      </c>
      <c r="S452" s="171" t="s">
        <v>222</v>
      </c>
      <c r="T452" s="172" t="s">
        <v>222</v>
      </c>
      <c r="U452" s="157">
        <v>0</v>
      </c>
      <c r="V452" s="157">
        <f>ROUND(E452*U452,2)</f>
        <v>0</v>
      </c>
      <c r="W452" s="157"/>
      <c r="X452" s="157" t="s">
        <v>251</v>
      </c>
      <c r="Y452" s="157" t="s">
        <v>225</v>
      </c>
      <c r="Z452" s="147"/>
      <c r="AA452" s="147"/>
      <c r="AB452" s="147"/>
      <c r="AC452" s="147"/>
      <c r="AD452" s="147"/>
      <c r="AE452" s="147"/>
      <c r="AF452" s="147"/>
      <c r="AG452" s="147" t="s">
        <v>252</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2" x14ac:dyDescent="0.2">
      <c r="A453" s="154"/>
      <c r="B453" s="155"/>
      <c r="C453" s="190" t="s">
        <v>751</v>
      </c>
      <c r="D453" s="179"/>
      <c r="E453" s="180">
        <v>7.88</v>
      </c>
      <c r="F453" s="157"/>
      <c r="G453" s="157"/>
      <c r="H453" s="157"/>
      <c r="I453" s="157"/>
      <c r="J453" s="157"/>
      <c r="K453" s="157"/>
      <c r="L453" s="157"/>
      <c r="M453" s="157"/>
      <c r="N453" s="156"/>
      <c r="O453" s="156"/>
      <c r="P453" s="156"/>
      <c r="Q453" s="156"/>
      <c r="R453" s="157"/>
      <c r="S453" s="157"/>
      <c r="T453" s="157"/>
      <c r="U453" s="157"/>
      <c r="V453" s="157"/>
      <c r="W453" s="157"/>
      <c r="X453" s="157"/>
      <c r="Y453" s="157"/>
      <c r="Z453" s="147"/>
      <c r="AA453" s="147"/>
      <c r="AB453" s="147"/>
      <c r="AC453" s="147"/>
      <c r="AD453" s="147"/>
      <c r="AE453" s="147"/>
      <c r="AF453" s="147"/>
      <c r="AG453" s="147" t="s">
        <v>270</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66">
        <v>88</v>
      </c>
      <c r="B454" s="167" t="s">
        <v>752</v>
      </c>
      <c r="C454" s="175" t="s">
        <v>753</v>
      </c>
      <c r="D454" s="168" t="s">
        <v>365</v>
      </c>
      <c r="E454" s="169">
        <v>2188.3380000000002</v>
      </c>
      <c r="F454" s="170"/>
      <c r="G454" s="171">
        <f>ROUND(E454*F454,2)</f>
        <v>0</v>
      </c>
      <c r="H454" s="170"/>
      <c r="I454" s="171">
        <f>ROUND(E454*H454,2)</f>
        <v>0</v>
      </c>
      <c r="J454" s="170"/>
      <c r="K454" s="171">
        <f>ROUND(E454*J454,2)</f>
        <v>0</v>
      </c>
      <c r="L454" s="171">
        <v>21</v>
      </c>
      <c r="M454" s="171">
        <f>G454*(1+L454/100)</f>
        <v>0</v>
      </c>
      <c r="N454" s="169">
        <v>0</v>
      </c>
      <c r="O454" s="169">
        <f>ROUND(E454*N454,2)</f>
        <v>0</v>
      </c>
      <c r="P454" s="169">
        <v>0</v>
      </c>
      <c r="Q454" s="169">
        <f>ROUND(E454*P454,2)</f>
        <v>0</v>
      </c>
      <c r="R454" s="171" t="s">
        <v>750</v>
      </c>
      <c r="S454" s="171" t="s">
        <v>222</v>
      </c>
      <c r="T454" s="172" t="s">
        <v>222</v>
      </c>
      <c r="U454" s="157">
        <v>0.11</v>
      </c>
      <c r="V454" s="157">
        <f>ROUND(E454*U454,2)</f>
        <v>240.72</v>
      </c>
      <c r="W454" s="157"/>
      <c r="X454" s="157" t="s">
        <v>251</v>
      </c>
      <c r="Y454" s="157" t="s">
        <v>225</v>
      </c>
      <c r="Z454" s="147"/>
      <c r="AA454" s="147"/>
      <c r="AB454" s="147"/>
      <c r="AC454" s="147"/>
      <c r="AD454" s="147"/>
      <c r="AE454" s="147"/>
      <c r="AF454" s="147"/>
      <c r="AG454" s="147" t="s">
        <v>252</v>
      </c>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2" x14ac:dyDescent="0.2">
      <c r="A455" s="154"/>
      <c r="B455" s="155"/>
      <c r="C455" s="190" t="s">
        <v>754</v>
      </c>
      <c r="D455" s="179"/>
      <c r="E455" s="180">
        <v>2188.34</v>
      </c>
      <c r="F455" s="157"/>
      <c r="G455" s="157"/>
      <c r="H455" s="157"/>
      <c r="I455" s="157"/>
      <c r="J455" s="157"/>
      <c r="K455" s="157"/>
      <c r="L455" s="157"/>
      <c r="M455" s="157"/>
      <c r="N455" s="156"/>
      <c r="O455" s="156"/>
      <c r="P455" s="156"/>
      <c r="Q455" s="156"/>
      <c r="R455" s="157"/>
      <c r="S455" s="157"/>
      <c r="T455" s="157"/>
      <c r="U455" s="157"/>
      <c r="V455" s="157"/>
      <c r="W455" s="157"/>
      <c r="X455" s="157"/>
      <c r="Y455" s="157"/>
      <c r="Z455" s="147"/>
      <c r="AA455" s="147"/>
      <c r="AB455" s="147"/>
      <c r="AC455" s="147"/>
      <c r="AD455" s="147"/>
      <c r="AE455" s="147"/>
      <c r="AF455" s="147"/>
      <c r="AG455" s="147" t="s">
        <v>270</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66">
        <v>89</v>
      </c>
      <c r="B456" s="167" t="s">
        <v>755</v>
      </c>
      <c r="C456" s="175" t="s">
        <v>756</v>
      </c>
      <c r="D456" s="168" t="s">
        <v>265</v>
      </c>
      <c r="E456" s="169">
        <v>35.725009999999997</v>
      </c>
      <c r="F456" s="170"/>
      <c r="G456" s="171">
        <f>ROUND(E456*F456,2)</f>
        <v>0</v>
      </c>
      <c r="H456" s="170"/>
      <c r="I456" s="171">
        <f>ROUND(E456*H456,2)</f>
        <v>0</v>
      </c>
      <c r="J456" s="170"/>
      <c r="K456" s="171">
        <f>ROUND(E456*J456,2)</f>
        <v>0</v>
      </c>
      <c r="L456" s="171">
        <v>21</v>
      </c>
      <c r="M456" s="171">
        <f>G456*(1+L456/100)</f>
        <v>0</v>
      </c>
      <c r="N456" s="169">
        <v>2.3570000000000001E-2</v>
      </c>
      <c r="O456" s="169">
        <f>ROUND(E456*N456,2)</f>
        <v>0.84</v>
      </c>
      <c r="P456" s="169">
        <v>0</v>
      </c>
      <c r="Q456" s="169">
        <f>ROUND(E456*P456,2)</f>
        <v>0</v>
      </c>
      <c r="R456" s="171" t="s">
        <v>750</v>
      </c>
      <c r="S456" s="171" t="s">
        <v>222</v>
      </c>
      <c r="T456" s="172" t="s">
        <v>222</v>
      </c>
      <c r="U456" s="157">
        <v>0</v>
      </c>
      <c r="V456" s="157">
        <f>ROUND(E456*U456,2)</f>
        <v>0</v>
      </c>
      <c r="W456" s="157"/>
      <c r="X456" s="157" t="s">
        <v>251</v>
      </c>
      <c r="Y456" s="157" t="s">
        <v>225</v>
      </c>
      <c r="Z456" s="147"/>
      <c r="AA456" s="147"/>
      <c r="AB456" s="147"/>
      <c r="AC456" s="147"/>
      <c r="AD456" s="147"/>
      <c r="AE456" s="147"/>
      <c r="AF456" s="147"/>
      <c r="AG456" s="147" t="s">
        <v>252</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2" x14ac:dyDescent="0.2">
      <c r="A457" s="154"/>
      <c r="B457" s="155"/>
      <c r="C457" s="190" t="s">
        <v>757</v>
      </c>
      <c r="D457" s="179"/>
      <c r="E457" s="180">
        <v>19.63008</v>
      </c>
      <c r="F457" s="157"/>
      <c r="G457" s="157"/>
      <c r="H457" s="157"/>
      <c r="I457" s="157"/>
      <c r="J457" s="157"/>
      <c r="K457" s="157"/>
      <c r="L457" s="157"/>
      <c r="M457" s="157"/>
      <c r="N457" s="156"/>
      <c r="O457" s="156"/>
      <c r="P457" s="156"/>
      <c r="Q457" s="156"/>
      <c r="R457" s="157"/>
      <c r="S457" s="157"/>
      <c r="T457" s="157"/>
      <c r="U457" s="157"/>
      <c r="V457" s="157"/>
      <c r="W457" s="157"/>
      <c r="X457" s="157"/>
      <c r="Y457" s="157"/>
      <c r="Z457" s="147"/>
      <c r="AA457" s="147"/>
      <c r="AB457" s="147"/>
      <c r="AC457" s="147"/>
      <c r="AD457" s="147"/>
      <c r="AE457" s="147"/>
      <c r="AF457" s="147"/>
      <c r="AG457" s="147" t="s">
        <v>270</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3" x14ac:dyDescent="0.2">
      <c r="A458" s="154"/>
      <c r="B458" s="155"/>
      <c r="C458" s="190" t="s">
        <v>758</v>
      </c>
      <c r="D458" s="179"/>
      <c r="E458" s="180">
        <v>10.504020000000001</v>
      </c>
      <c r="F458" s="157"/>
      <c r="G458" s="157"/>
      <c r="H458" s="157"/>
      <c r="I458" s="157"/>
      <c r="J458" s="157"/>
      <c r="K458" s="157"/>
      <c r="L458" s="157"/>
      <c r="M458" s="157"/>
      <c r="N458" s="156"/>
      <c r="O458" s="156"/>
      <c r="P458" s="156"/>
      <c r="Q458" s="156"/>
      <c r="R458" s="157"/>
      <c r="S458" s="157"/>
      <c r="T458" s="157"/>
      <c r="U458" s="157"/>
      <c r="V458" s="157"/>
      <c r="W458" s="157"/>
      <c r="X458" s="157"/>
      <c r="Y458" s="157"/>
      <c r="Z458" s="147"/>
      <c r="AA458" s="147"/>
      <c r="AB458" s="147"/>
      <c r="AC458" s="147"/>
      <c r="AD458" s="147"/>
      <c r="AE458" s="147"/>
      <c r="AF458" s="147"/>
      <c r="AG458" s="147" t="s">
        <v>270</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3" x14ac:dyDescent="0.2">
      <c r="A459" s="154"/>
      <c r="B459" s="155"/>
      <c r="C459" s="190" t="s">
        <v>759</v>
      </c>
      <c r="D459" s="179"/>
      <c r="E459" s="180">
        <v>3.64723</v>
      </c>
      <c r="F459" s="157"/>
      <c r="G459" s="157"/>
      <c r="H459" s="157"/>
      <c r="I459" s="157"/>
      <c r="J459" s="157"/>
      <c r="K459" s="157"/>
      <c r="L459" s="157"/>
      <c r="M459" s="157"/>
      <c r="N459" s="156"/>
      <c r="O459" s="156"/>
      <c r="P459" s="156"/>
      <c r="Q459" s="156"/>
      <c r="R459" s="157"/>
      <c r="S459" s="157"/>
      <c r="T459" s="157"/>
      <c r="U459" s="157"/>
      <c r="V459" s="157"/>
      <c r="W459" s="157"/>
      <c r="X459" s="157"/>
      <c r="Y459" s="157"/>
      <c r="Z459" s="147"/>
      <c r="AA459" s="147"/>
      <c r="AB459" s="147"/>
      <c r="AC459" s="147"/>
      <c r="AD459" s="147"/>
      <c r="AE459" s="147"/>
      <c r="AF459" s="147"/>
      <c r="AG459" s="147" t="s">
        <v>270</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3" x14ac:dyDescent="0.2">
      <c r="A460" s="154"/>
      <c r="B460" s="155"/>
      <c r="C460" s="190" t="s">
        <v>760</v>
      </c>
      <c r="D460" s="179"/>
      <c r="E460" s="180">
        <v>0.11967999999999999</v>
      </c>
      <c r="F460" s="157"/>
      <c r="G460" s="157"/>
      <c r="H460" s="157"/>
      <c r="I460" s="157"/>
      <c r="J460" s="157"/>
      <c r="K460" s="157"/>
      <c r="L460" s="157"/>
      <c r="M460" s="157"/>
      <c r="N460" s="156"/>
      <c r="O460" s="156"/>
      <c r="P460" s="156"/>
      <c r="Q460" s="156"/>
      <c r="R460" s="157"/>
      <c r="S460" s="157"/>
      <c r="T460" s="157"/>
      <c r="U460" s="157"/>
      <c r="V460" s="157"/>
      <c r="W460" s="157"/>
      <c r="X460" s="157"/>
      <c r="Y460" s="157"/>
      <c r="Z460" s="147"/>
      <c r="AA460" s="147"/>
      <c r="AB460" s="147"/>
      <c r="AC460" s="147"/>
      <c r="AD460" s="147"/>
      <c r="AE460" s="147"/>
      <c r="AF460" s="147"/>
      <c r="AG460" s="147" t="s">
        <v>270</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3" x14ac:dyDescent="0.2">
      <c r="A461" s="154"/>
      <c r="B461" s="155"/>
      <c r="C461" s="190" t="s">
        <v>761</v>
      </c>
      <c r="D461" s="179"/>
      <c r="E461" s="180">
        <v>1.8240000000000001</v>
      </c>
      <c r="F461" s="157"/>
      <c r="G461" s="157"/>
      <c r="H461" s="157"/>
      <c r="I461" s="157"/>
      <c r="J461" s="157"/>
      <c r="K461" s="157"/>
      <c r="L461" s="157"/>
      <c r="M461" s="157"/>
      <c r="N461" s="156"/>
      <c r="O461" s="156"/>
      <c r="P461" s="156"/>
      <c r="Q461" s="156"/>
      <c r="R461" s="157"/>
      <c r="S461" s="157"/>
      <c r="T461" s="157"/>
      <c r="U461" s="157"/>
      <c r="V461" s="157"/>
      <c r="W461" s="157"/>
      <c r="X461" s="157"/>
      <c r="Y461" s="157"/>
      <c r="Z461" s="147"/>
      <c r="AA461" s="147"/>
      <c r="AB461" s="147"/>
      <c r="AC461" s="147"/>
      <c r="AD461" s="147"/>
      <c r="AE461" s="147"/>
      <c r="AF461" s="147"/>
      <c r="AG461" s="147" t="s">
        <v>270</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66">
        <v>90</v>
      </c>
      <c r="B462" s="167" t="s">
        <v>762</v>
      </c>
      <c r="C462" s="175" t="s">
        <v>763</v>
      </c>
      <c r="D462" s="168" t="s">
        <v>285</v>
      </c>
      <c r="E462" s="169">
        <v>55.56</v>
      </c>
      <c r="F462" s="170"/>
      <c r="G462" s="171">
        <f>ROUND(E462*F462,2)</f>
        <v>0</v>
      </c>
      <c r="H462" s="170"/>
      <c r="I462" s="171">
        <f>ROUND(E462*H462,2)</f>
        <v>0</v>
      </c>
      <c r="J462" s="170"/>
      <c r="K462" s="171">
        <f>ROUND(E462*J462,2)</f>
        <v>0</v>
      </c>
      <c r="L462" s="171">
        <v>21</v>
      </c>
      <c r="M462" s="171">
        <f>G462*(1+L462/100)</f>
        <v>0</v>
      </c>
      <c r="N462" s="169">
        <v>0</v>
      </c>
      <c r="O462" s="169">
        <f>ROUND(E462*N462,2)</f>
        <v>0</v>
      </c>
      <c r="P462" s="169">
        <v>0</v>
      </c>
      <c r="Q462" s="169">
        <f>ROUND(E462*P462,2)</f>
        <v>0</v>
      </c>
      <c r="R462" s="171" t="s">
        <v>750</v>
      </c>
      <c r="S462" s="171" t="s">
        <v>222</v>
      </c>
      <c r="T462" s="172" t="s">
        <v>222</v>
      </c>
      <c r="U462" s="157">
        <v>0.28100000000000003</v>
      </c>
      <c r="V462" s="157">
        <f>ROUND(E462*U462,2)</f>
        <v>15.61</v>
      </c>
      <c r="W462" s="157"/>
      <c r="X462" s="157" t="s">
        <v>251</v>
      </c>
      <c r="Y462" s="157" t="s">
        <v>225</v>
      </c>
      <c r="Z462" s="147"/>
      <c r="AA462" s="147"/>
      <c r="AB462" s="147"/>
      <c r="AC462" s="147"/>
      <c r="AD462" s="147"/>
      <c r="AE462" s="147"/>
      <c r="AF462" s="147"/>
      <c r="AG462" s="147" t="s">
        <v>252</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2" x14ac:dyDescent="0.2">
      <c r="A463" s="154"/>
      <c r="B463" s="155"/>
      <c r="C463" s="190" t="s">
        <v>764</v>
      </c>
      <c r="D463" s="179"/>
      <c r="E463" s="180">
        <v>49.8</v>
      </c>
      <c r="F463" s="157"/>
      <c r="G463" s="157"/>
      <c r="H463" s="157"/>
      <c r="I463" s="157"/>
      <c r="J463" s="157"/>
      <c r="K463" s="157"/>
      <c r="L463" s="157"/>
      <c r="M463" s="157"/>
      <c r="N463" s="156"/>
      <c r="O463" s="156"/>
      <c r="P463" s="156"/>
      <c r="Q463" s="156"/>
      <c r="R463" s="157"/>
      <c r="S463" s="157"/>
      <c r="T463" s="157"/>
      <c r="U463" s="157"/>
      <c r="V463" s="157"/>
      <c r="W463" s="157"/>
      <c r="X463" s="157"/>
      <c r="Y463" s="157"/>
      <c r="Z463" s="147"/>
      <c r="AA463" s="147"/>
      <c r="AB463" s="147"/>
      <c r="AC463" s="147"/>
      <c r="AD463" s="147"/>
      <c r="AE463" s="147"/>
      <c r="AF463" s="147"/>
      <c r="AG463" s="147" t="s">
        <v>270</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3" x14ac:dyDescent="0.2">
      <c r="A464" s="154"/>
      <c r="B464" s="155"/>
      <c r="C464" s="190" t="s">
        <v>765</v>
      </c>
      <c r="D464" s="179"/>
      <c r="E464" s="180">
        <v>5.76</v>
      </c>
      <c r="F464" s="157"/>
      <c r="G464" s="157"/>
      <c r="H464" s="157"/>
      <c r="I464" s="157"/>
      <c r="J464" s="157"/>
      <c r="K464" s="157"/>
      <c r="L464" s="157"/>
      <c r="M464" s="157"/>
      <c r="N464" s="156"/>
      <c r="O464" s="156"/>
      <c r="P464" s="156"/>
      <c r="Q464" s="156"/>
      <c r="R464" s="157"/>
      <c r="S464" s="157"/>
      <c r="T464" s="157"/>
      <c r="U464" s="157"/>
      <c r="V464" s="157"/>
      <c r="W464" s="157"/>
      <c r="X464" s="157"/>
      <c r="Y464" s="157"/>
      <c r="Z464" s="147"/>
      <c r="AA464" s="147"/>
      <c r="AB464" s="147"/>
      <c r="AC464" s="147"/>
      <c r="AD464" s="147"/>
      <c r="AE464" s="147"/>
      <c r="AF464" s="147"/>
      <c r="AG464" s="147" t="s">
        <v>270</v>
      </c>
      <c r="AH464" s="147">
        <v>0</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
      <c r="A465" s="166">
        <v>91</v>
      </c>
      <c r="B465" s="167" t="s">
        <v>766</v>
      </c>
      <c r="C465" s="175" t="s">
        <v>767</v>
      </c>
      <c r="D465" s="168" t="s">
        <v>265</v>
      </c>
      <c r="E465" s="169">
        <v>1.389</v>
      </c>
      <c r="F465" s="170"/>
      <c r="G465" s="171">
        <f>ROUND(E465*F465,2)</f>
        <v>0</v>
      </c>
      <c r="H465" s="170"/>
      <c r="I465" s="171">
        <f>ROUND(E465*H465,2)</f>
        <v>0</v>
      </c>
      <c r="J465" s="170"/>
      <c r="K465" s="171">
        <f>ROUND(E465*J465,2)</f>
        <v>0</v>
      </c>
      <c r="L465" s="171">
        <v>21</v>
      </c>
      <c r="M465" s="171">
        <f>G465*(1+L465/100)</f>
        <v>0</v>
      </c>
      <c r="N465" s="169">
        <v>2.9499999999999999E-3</v>
      </c>
      <c r="O465" s="169">
        <f>ROUND(E465*N465,2)</f>
        <v>0</v>
      </c>
      <c r="P465" s="169">
        <v>0</v>
      </c>
      <c r="Q465" s="169">
        <f>ROUND(E465*P465,2)</f>
        <v>0</v>
      </c>
      <c r="R465" s="171" t="s">
        <v>750</v>
      </c>
      <c r="S465" s="171" t="s">
        <v>222</v>
      </c>
      <c r="T465" s="172" t="s">
        <v>222</v>
      </c>
      <c r="U465" s="157">
        <v>0</v>
      </c>
      <c r="V465" s="157">
        <f>ROUND(E465*U465,2)</f>
        <v>0</v>
      </c>
      <c r="W465" s="157"/>
      <c r="X465" s="157" t="s">
        <v>251</v>
      </c>
      <c r="Y465" s="157" t="s">
        <v>225</v>
      </c>
      <c r="Z465" s="147"/>
      <c r="AA465" s="147"/>
      <c r="AB465" s="147"/>
      <c r="AC465" s="147"/>
      <c r="AD465" s="147"/>
      <c r="AE465" s="147"/>
      <c r="AF465" s="147"/>
      <c r="AG465" s="147" t="s">
        <v>252</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2" x14ac:dyDescent="0.2">
      <c r="A466" s="154"/>
      <c r="B466" s="155"/>
      <c r="C466" s="190" t="s">
        <v>768</v>
      </c>
      <c r="D466" s="179"/>
      <c r="E466" s="180">
        <v>1.39</v>
      </c>
      <c r="F466" s="157"/>
      <c r="G466" s="157"/>
      <c r="H466" s="157"/>
      <c r="I466" s="157"/>
      <c r="J466" s="157"/>
      <c r="K466" s="157"/>
      <c r="L466" s="157"/>
      <c r="M466" s="157"/>
      <c r="N466" s="156"/>
      <c r="O466" s="156"/>
      <c r="P466" s="156"/>
      <c r="Q466" s="156"/>
      <c r="R466" s="157"/>
      <c r="S466" s="157"/>
      <c r="T466" s="157"/>
      <c r="U466" s="157"/>
      <c r="V466" s="157"/>
      <c r="W466" s="157"/>
      <c r="X466" s="157"/>
      <c r="Y466" s="157"/>
      <c r="Z466" s="147"/>
      <c r="AA466" s="147"/>
      <c r="AB466" s="147"/>
      <c r="AC466" s="147"/>
      <c r="AD466" s="147"/>
      <c r="AE466" s="147"/>
      <c r="AF466" s="147"/>
      <c r="AG466" s="147" t="s">
        <v>270</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ht="22.5" outlineLevel="1" x14ac:dyDescent="0.2">
      <c r="A467" s="166">
        <v>92</v>
      </c>
      <c r="B467" s="167" t="s">
        <v>769</v>
      </c>
      <c r="C467" s="175" t="s">
        <v>770</v>
      </c>
      <c r="D467" s="168" t="s">
        <v>365</v>
      </c>
      <c r="E467" s="169">
        <v>109.2</v>
      </c>
      <c r="F467" s="170"/>
      <c r="G467" s="171">
        <f>ROUND(E467*F467,2)</f>
        <v>0</v>
      </c>
      <c r="H467" s="170"/>
      <c r="I467" s="171">
        <f>ROUND(E467*H467,2)</f>
        <v>0</v>
      </c>
      <c r="J467" s="170"/>
      <c r="K467" s="171">
        <f>ROUND(E467*J467,2)</f>
        <v>0</v>
      </c>
      <c r="L467" s="171">
        <v>21</v>
      </c>
      <c r="M467" s="171">
        <f>G467*(1+L467/100)</f>
        <v>0</v>
      </c>
      <c r="N467" s="169">
        <v>4.9100000000000003E-3</v>
      </c>
      <c r="O467" s="169">
        <f>ROUND(E467*N467,2)</f>
        <v>0.54</v>
      </c>
      <c r="P467" s="169">
        <v>0</v>
      </c>
      <c r="Q467" s="169">
        <f>ROUND(E467*P467,2)</f>
        <v>0</v>
      </c>
      <c r="R467" s="171" t="s">
        <v>750</v>
      </c>
      <c r="S467" s="171" t="s">
        <v>222</v>
      </c>
      <c r="T467" s="172" t="s">
        <v>222</v>
      </c>
      <c r="U467" s="157">
        <v>0.124</v>
      </c>
      <c r="V467" s="157">
        <f>ROUND(E467*U467,2)</f>
        <v>13.54</v>
      </c>
      <c r="W467" s="157"/>
      <c r="X467" s="157" t="s">
        <v>251</v>
      </c>
      <c r="Y467" s="157" t="s">
        <v>225</v>
      </c>
      <c r="Z467" s="147"/>
      <c r="AA467" s="147"/>
      <c r="AB467" s="147"/>
      <c r="AC467" s="147"/>
      <c r="AD467" s="147"/>
      <c r="AE467" s="147"/>
      <c r="AF467" s="147"/>
      <c r="AG467" s="147" t="s">
        <v>252</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2" x14ac:dyDescent="0.2">
      <c r="A468" s="154"/>
      <c r="B468" s="155"/>
      <c r="C468" s="190" t="s">
        <v>771</v>
      </c>
      <c r="D468" s="179"/>
      <c r="E468" s="180">
        <v>99.6</v>
      </c>
      <c r="F468" s="157"/>
      <c r="G468" s="157"/>
      <c r="H468" s="157"/>
      <c r="I468" s="157"/>
      <c r="J468" s="157"/>
      <c r="K468" s="157"/>
      <c r="L468" s="157"/>
      <c r="M468" s="157"/>
      <c r="N468" s="156"/>
      <c r="O468" s="156"/>
      <c r="P468" s="156"/>
      <c r="Q468" s="156"/>
      <c r="R468" s="157"/>
      <c r="S468" s="157"/>
      <c r="T468" s="157"/>
      <c r="U468" s="157"/>
      <c r="V468" s="157"/>
      <c r="W468" s="157"/>
      <c r="X468" s="157"/>
      <c r="Y468" s="157"/>
      <c r="Z468" s="147"/>
      <c r="AA468" s="147"/>
      <c r="AB468" s="147"/>
      <c r="AC468" s="147"/>
      <c r="AD468" s="147"/>
      <c r="AE468" s="147"/>
      <c r="AF468" s="147"/>
      <c r="AG468" s="147" t="s">
        <v>270</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3" x14ac:dyDescent="0.2">
      <c r="A469" s="154"/>
      <c r="B469" s="155"/>
      <c r="C469" s="190" t="s">
        <v>772</v>
      </c>
      <c r="D469" s="179"/>
      <c r="E469" s="180">
        <v>9.6</v>
      </c>
      <c r="F469" s="157"/>
      <c r="G469" s="157"/>
      <c r="H469" s="157"/>
      <c r="I469" s="157"/>
      <c r="J469" s="157"/>
      <c r="K469" s="157"/>
      <c r="L469" s="157"/>
      <c r="M469" s="157"/>
      <c r="N469" s="156"/>
      <c r="O469" s="156"/>
      <c r="P469" s="156"/>
      <c r="Q469" s="156"/>
      <c r="R469" s="157"/>
      <c r="S469" s="157"/>
      <c r="T469" s="157"/>
      <c r="U469" s="157"/>
      <c r="V469" s="157"/>
      <c r="W469" s="157"/>
      <c r="X469" s="157"/>
      <c r="Y469" s="157"/>
      <c r="Z469" s="147"/>
      <c r="AA469" s="147"/>
      <c r="AB469" s="147"/>
      <c r="AC469" s="147"/>
      <c r="AD469" s="147"/>
      <c r="AE469" s="147"/>
      <c r="AF469" s="147"/>
      <c r="AG469" s="147" t="s">
        <v>270</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ht="22.5" outlineLevel="1" x14ac:dyDescent="0.2">
      <c r="A470" s="166">
        <v>93</v>
      </c>
      <c r="B470" s="167" t="s">
        <v>773</v>
      </c>
      <c r="C470" s="175" t="s">
        <v>774</v>
      </c>
      <c r="D470" s="168" t="s">
        <v>365</v>
      </c>
      <c r="E470" s="169">
        <v>18.7</v>
      </c>
      <c r="F470" s="170"/>
      <c r="G470" s="171">
        <f>ROUND(E470*F470,2)</f>
        <v>0</v>
      </c>
      <c r="H470" s="170"/>
      <c r="I470" s="171">
        <f>ROUND(E470*H470,2)</f>
        <v>0</v>
      </c>
      <c r="J470" s="170"/>
      <c r="K470" s="171">
        <f>ROUND(E470*J470,2)</f>
        <v>0</v>
      </c>
      <c r="L470" s="171">
        <v>21</v>
      </c>
      <c r="M470" s="171">
        <f>G470*(1+L470/100)</f>
        <v>0</v>
      </c>
      <c r="N470" s="169">
        <v>0</v>
      </c>
      <c r="O470" s="169">
        <f>ROUND(E470*N470,2)</f>
        <v>0</v>
      </c>
      <c r="P470" s="169">
        <v>0</v>
      </c>
      <c r="Q470" s="169">
        <f>ROUND(E470*P470,2)</f>
        <v>0</v>
      </c>
      <c r="R470" s="171" t="s">
        <v>750</v>
      </c>
      <c r="S470" s="171" t="s">
        <v>222</v>
      </c>
      <c r="T470" s="172" t="s">
        <v>222</v>
      </c>
      <c r="U470" s="157">
        <v>7.0000000000000007E-2</v>
      </c>
      <c r="V470" s="157">
        <f>ROUND(E470*U470,2)</f>
        <v>1.31</v>
      </c>
      <c r="W470" s="157"/>
      <c r="X470" s="157" t="s">
        <v>251</v>
      </c>
      <c r="Y470" s="157" t="s">
        <v>225</v>
      </c>
      <c r="Z470" s="147"/>
      <c r="AA470" s="147"/>
      <c r="AB470" s="147"/>
      <c r="AC470" s="147"/>
      <c r="AD470" s="147"/>
      <c r="AE470" s="147"/>
      <c r="AF470" s="147"/>
      <c r="AG470" s="147" t="s">
        <v>252</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2" x14ac:dyDescent="0.2">
      <c r="A471" s="154"/>
      <c r="B471" s="155"/>
      <c r="C471" s="190" t="s">
        <v>775</v>
      </c>
      <c r="D471" s="179"/>
      <c r="E471" s="180">
        <v>18.7</v>
      </c>
      <c r="F471" s="157"/>
      <c r="G471" s="157"/>
      <c r="H471" s="157"/>
      <c r="I471" s="157"/>
      <c r="J471" s="157"/>
      <c r="K471" s="157"/>
      <c r="L471" s="157"/>
      <c r="M471" s="157"/>
      <c r="N471" s="156"/>
      <c r="O471" s="156"/>
      <c r="P471" s="156"/>
      <c r="Q471" s="156"/>
      <c r="R471" s="157"/>
      <c r="S471" s="157"/>
      <c r="T471" s="157"/>
      <c r="U471" s="157"/>
      <c r="V471" s="157"/>
      <c r="W471" s="157"/>
      <c r="X471" s="157"/>
      <c r="Y471" s="157"/>
      <c r="Z471" s="147"/>
      <c r="AA471" s="147"/>
      <c r="AB471" s="147"/>
      <c r="AC471" s="147"/>
      <c r="AD471" s="147"/>
      <c r="AE471" s="147"/>
      <c r="AF471" s="147"/>
      <c r="AG471" s="147" t="s">
        <v>270</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66">
        <v>94</v>
      </c>
      <c r="B472" s="167" t="s">
        <v>776</v>
      </c>
      <c r="C472" s="175" t="s">
        <v>777</v>
      </c>
      <c r="D472" s="168" t="s">
        <v>265</v>
      </c>
      <c r="E472" s="169">
        <v>0.87360000000000004</v>
      </c>
      <c r="F472" s="170"/>
      <c r="G472" s="171">
        <f>ROUND(E472*F472,2)</f>
        <v>0</v>
      </c>
      <c r="H472" s="170"/>
      <c r="I472" s="171">
        <f>ROUND(E472*H472,2)</f>
        <v>0</v>
      </c>
      <c r="J472" s="170"/>
      <c r="K472" s="171">
        <f>ROUND(E472*J472,2)</f>
        <v>0</v>
      </c>
      <c r="L472" s="171">
        <v>21</v>
      </c>
      <c r="M472" s="171">
        <f>G472*(1+L472/100)</f>
        <v>0</v>
      </c>
      <c r="N472" s="169">
        <v>3.1099999999999999E-3</v>
      </c>
      <c r="O472" s="169">
        <f>ROUND(E472*N472,2)</f>
        <v>0</v>
      </c>
      <c r="P472" s="169">
        <v>0</v>
      </c>
      <c r="Q472" s="169">
        <f>ROUND(E472*P472,2)</f>
        <v>0</v>
      </c>
      <c r="R472" s="171" t="s">
        <v>750</v>
      </c>
      <c r="S472" s="171" t="s">
        <v>222</v>
      </c>
      <c r="T472" s="172" t="s">
        <v>222</v>
      </c>
      <c r="U472" s="157">
        <v>0</v>
      </c>
      <c r="V472" s="157">
        <f>ROUND(E472*U472,2)</f>
        <v>0</v>
      </c>
      <c r="W472" s="157"/>
      <c r="X472" s="157" t="s">
        <v>251</v>
      </c>
      <c r="Y472" s="157" t="s">
        <v>225</v>
      </c>
      <c r="Z472" s="147"/>
      <c r="AA472" s="147"/>
      <c r="AB472" s="147"/>
      <c r="AC472" s="147"/>
      <c r="AD472" s="147"/>
      <c r="AE472" s="147"/>
      <c r="AF472" s="147"/>
      <c r="AG472" s="147" t="s">
        <v>252</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2" x14ac:dyDescent="0.2">
      <c r="A473" s="154"/>
      <c r="B473" s="155"/>
      <c r="C473" s="190" t="s">
        <v>778</v>
      </c>
      <c r="D473" s="179"/>
      <c r="E473" s="180">
        <v>0.87</v>
      </c>
      <c r="F473" s="157"/>
      <c r="G473" s="157"/>
      <c r="H473" s="157"/>
      <c r="I473" s="157"/>
      <c r="J473" s="157"/>
      <c r="K473" s="157"/>
      <c r="L473" s="157"/>
      <c r="M473" s="157"/>
      <c r="N473" s="156"/>
      <c r="O473" s="156"/>
      <c r="P473" s="156"/>
      <c r="Q473" s="156"/>
      <c r="R473" s="157"/>
      <c r="S473" s="157"/>
      <c r="T473" s="157"/>
      <c r="U473" s="157"/>
      <c r="V473" s="157"/>
      <c r="W473" s="157"/>
      <c r="X473" s="157"/>
      <c r="Y473" s="157"/>
      <c r="Z473" s="147"/>
      <c r="AA473" s="147"/>
      <c r="AB473" s="147"/>
      <c r="AC473" s="147"/>
      <c r="AD473" s="147"/>
      <c r="AE473" s="147"/>
      <c r="AF473" s="147"/>
      <c r="AG473" s="147" t="s">
        <v>270</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ht="22.5" outlineLevel="1" x14ac:dyDescent="0.2">
      <c r="A474" s="166">
        <v>95</v>
      </c>
      <c r="B474" s="167" t="s">
        <v>779</v>
      </c>
      <c r="C474" s="175" t="s">
        <v>780</v>
      </c>
      <c r="D474" s="168" t="s">
        <v>285</v>
      </c>
      <c r="E474" s="169">
        <v>364.72300000000001</v>
      </c>
      <c r="F474" s="170"/>
      <c r="G474" s="171">
        <f>ROUND(E474*F474,2)</f>
        <v>0</v>
      </c>
      <c r="H474" s="170"/>
      <c r="I474" s="171">
        <f>ROUND(E474*H474,2)</f>
        <v>0</v>
      </c>
      <c r="J474" s="170"/>
      <c r="K474" s="171">
        <f>ROUND(E474*J474,2)</f>
        <v>0</v>
      </c>
      <c r="L474" s="171">
        <v>21</v>
      </c>
      <c r="M474" s="171">
        <f>G474*(1+L474/100)</f>
        <v>0</v>
      </c>
      <c r="N474" s="169">
        <v>1.468E-2</v>
      </c>
      <c r="O474" s="169">
        <f>ROUND(E474*N474,2)</f>
        <v>5.35</v>
      </c>
      <c r="P474" s="169">
        <v>0</v>
      </c>
      <c r="Q474" s="169">
        <f>ROUND(E474*P474,2)</f>
        <v>0</v>
      </c>
      <c r="R474" s="171" t="s">
        <v>750</v>
      </c>
      <c r="S474" s="171" t="s">
        <v>222</v>
      </c>
      <c r="T474" s="172" t="s">
        <v>222</v>
      </c>
      <c r="U474" s="157">
        <v>0.158</v>
      </c>
      <c r="V474" s="157">
        <f>ROUND(E474*U474,2)</f>
        <v>57.63</v>
      </c>
      <c r="W474" s="157"/>
      <c r="X474" s="157" t="s">
        <v>251</v>
      </c>
      <c r="Y474" s="157" t="s">
        <v>225</v>
      </c>
      <c r="Z474" s="147"/>
      <c r="AA474" s="147"/>
      <c r="AB474" s="147"/>
      <c r="AC474" s="147"/>
      <c r="AD474" s="147"/>
      <c r="AE474" s="147"/>
      <c r="AF474" s="147"/>
      <c r="AG474" s="147" t="s">
        <v>252</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2" x14ac:dyDescent="0.2">
      <c r="A475" s="154"/>
      <c r="B475" s="155"/>
      <c r="C475" s="190" t="s">
        <v>781</v>
      </c>
      <c r="D475" s="179"/>
      <c r="E475" s="180">
        <v>324.44</v>
      </c>
      <c r="F475" s="157"/>
      <c r="G475" s="157"/>
      <c r="H475" s="157"/>
      <c r="I475" s="157"/>
      <c r="J475" s="157"/>
      <c r="K475" s="157"/>
      <c r="L475" s="157"/>
      <c r="M475" s="157"/>
      <c r="N475" s="156"/>
      <c r="O475" s="156"/>
      <c r="P475" s="156"/>
      <c r="Q475" s="156"/>
      <c r="R475" s="157"/>
      <c r="S475" s="157"/>
      <c r="T475" s="157"/>
      <c r="U475" s="157"/>
      <c r="V475" s="157"/>
      <c r="W475" s="157"/>
      <c r="X475" s="157"/>
      <c r="Y475" s="157"/>
      <c r="Z475" s="147"/>
      <c r="AA475" s="147"/>
      <c r="AB475" s="147"/>
      <c r="AC475" s="147"/>
      <c r="AD475" s="147"/>
      <c r="AE475" s="147"/>
      <c r="AF475" s="147"/>
      <c r="AG475" s="147" t="s">
        <v>270</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3" x14ac:dyDescent="0.2">
      <c r="A476" s="154"/>
      <c r="B476" s="155"/>
      <c r="C476" s="190" t="s">
        <v>782</v>
      </c>
      <c r="D476" s="179"/>
      <c r="E476" s="180">
        <v>179.04</v>
      </c>
      <c r="F476" s="157"/>
      <c r="G476" s="157"/>
      <c r="H476" s="157"/>
      <c r="I476" s="157"/>
      <c r="J476" s="157"/>
      <c r="K476" s="157"/>
      <c r="L476" s="157"/>
      <c r="M476" s="157"/>
      <c r="N476" s="156"/>
      <c r="O476" s="156"/>
      <c r="P476" s="156"/>
      <c r="Q476" s="156"/>
      <c r="R476" s="157"/>
      <c r="S476" s="157"/>
      <c r="T476" s="157"/>
      <c r="U476" s="157"/>
      <c r="V476" s="157"/>
      <c r="W476" s="157"/>
      <c r="X476" s="157"/>
      <c r="Y476" s="157"/>
      <c r="Z476" s="147"/>
      <c r="AA476" s="147"/>
      <c r="AB476" s="147"/>
      <c r="AC476" s="147"/>
      <c r="AD476" s="147"/>
      <c r="AE476" s="147"/>
      <c r="AF476" s="147"/>
      <c r="AG476" s="147" t="s">
        <v>270</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3" x14ac:dyDescent="0.2">
      <c r="A477" s="154"/>
      <c r="B477" s="155"/>
      <c r="C477" s="190" t="s">
        <v>727</v>
      </c>
      <c r="D477" s="179"/>
      <c r="E477" s="180">
        <v>-57.96</v>
      </c>
      <c r="F477" s="157"/>
      <c r="G477" s="157"/>
      <c r="H477" s="157"/>
      <c r="I477" s="157"/>
      <c r="J477" s="157"/>
      <c r="K477" s="157"/>
      <c r="L477" s="157"/>
      <c r="M477" s="157"/>
      <c r="N477" s="156"/>
      <c r="O477" s="156"/>
      <c r="P477" s="156"/>
      <c r="Q477" s="156"/>
      <c r="R477" s="157"/>
      <c r="S477" s="157"/>
      <c r="T477" s="157"/>
      <c r="U477" s="157"/>
      <c r="V477" s="157"/>
      <c r="W477" s="157"/>
      <c r="X477" s="157"/>
      <c r="Y477" s="157"/>
      <c r="Z477" s="147"/>
      <c r="AA477" s="147"/>
      <c r="AB477" s="147"/>
      <c r="AC477" s="147"/>
      <c r="AD477" s="147"/>
      <c r="AE477" s="147"/>
      <c r="AF477" s="147"/>
      <c r="AG477" s="147" t="s">
        <v>270</v>
      </c>
      <c r="AH477" s="147">
        <v>0</v>
      </c>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3" x14ac:dyDescent="0.2">
      <c r="A478" s="154"/>
      <c r="B478" s="155"/>
      <c r="C478" s="190" t="s">
        <v>728</v>
      </c>
      <c r="D478" s="179"/>
      <c r="E478" s="180">
        <v>-28.56</v>
      </c>
      <c r="F478" s="157"/>
      <c r="G478" s="157"/>
      <c r="H478" s="157"/>
      <c r="I478" s="157"/>
      <c r="J478" s="157"/>
      <c r="K478" s="157"/>
      <c r="L478" s="157"/>
      <c r="M478" s="157"/>
      <c r="N478" s="156"/>
      <c r="O478" s="156"/>
      <c r="P478" s="156"/>
      <c r="Q478" s="156"/>
      <c r="R478" s="157"/>
      <c r="S478" s="157"/>
      <c r="T478" s="157"/>
      <c r="U478" s="157"/>
      <c r="V478" s="157"/>
      <c r="W478" s="157"/>
      <c r="X478" s="157"/>
      <c r="Y478" s="157"/>
      <c r="Z478" s="147"/>
      <c r="AA478" s="147"/>
      <c r="AB478" s="147"/>
      <c r="AC478" s="147"/>
      <c r="AD478" s="147"/>
      <c r="AE478" s="147"/>
      <c r="AF478" s="147"/>
      <c r="AG478" s="147" t="s">
        <v>270</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3" x14ac:dyDescent="0.2">
      <c r="A479" s="154"/>
      <c r="B479" s="155"/>
      <c r="C479" s="190" t="s">
        <v>730</v>
      </c>
      <c r="D479" s="179"/>
      <c r="E479" s="180">
        <v>-5.04</v>
      </c>
      <c r="F479" s="157"/>
      <c r="G479" s="157"/>
      <c r="H479" s="157"/>
      <c r="I479" s="157"/>
      <c r="J479" s="157"/>
      <c r="K479" s="157"/>
      <c r="L479" s="157"/>
      <c r="M479" s="157"/>
      <c r="N479" s="156"/>
      <c r="O479" s="156"/>
      <c r="P479" s="156"/>
      <c r="Q479" s="156"/>
      <c r="R479" s="157"/>
      <c r="S479" s="157"/>
      <c r="T479" s="157"/>
      <c r="U479" s="157"/>
      <c r="V479" s="157"/>
      <c r="W479" s="157"/>
      <c r="X479" s="157"/>
      <c r="Y479" s="157"/>
      <c r="Z479" s="147"/>
      <c r="AA479" s="147"/>
      <c r="AB479" s="147"/>
      <c r="AC479" s="147"/>
      <c r="AD479" s="147"/>
      <c r="AE479" s="147"/>
      <c r="AF479" s="147"/>
      <c r="AG479" s="147" t="s">
        <v>270</v>
      </c>
      <c r="AH479" s="147">
        <v>0</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3" x14ac:dyDescent="0.2">
      <c r="A480" s="154"/>
      <c r="B480" s="155"/>
      <c r="C480" s="190" t="s">
        <v>729</v>
      </c>
      <c r="D480" s="179"/>
      <c r="E480" s="180">
        <v>-7.56</v>
      </c>
      <c r="F480" s="157"/>
      <c r="G480" s="157"/>
      <c r="H480" s="157"/>
      <c r="I480" s="157"/>
      <c r="J480" s="157"/>
      <c r="K480" s="157"/>
      <c r="L480" s="157"/>
      <c r="M480" s="157"/>
      <c r="N480" s="156"/>
      <c r="O480" s="156"/>
      <c r="P480" s="156"/>
      <c r="Q480" s="156"/>
      <c r="R480" s="157"/>
      <c r="S480" s="157"/>
      <c r="T480" s="157"/>
      <c r="U480" s="157"/>
      <c r="V480" s="157"/>
      <c r="W480" s="157"/>
      <c r="X480" s="157"/>
      <c r="Y480" s="157"/>
      <c r="Z480" s="147"/>
      <c r="AA480" s="147"/>
      <c r="AB480" s="147"/>
      <c r="AC480" s="147"/>
      <c r="AD480" s="147"/>
      <c r="AE480" s="147"/>
      <c r="AF480" s="147"/>
      <c r="AG480" s="147" t="s">
        <v>270</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3" x14ac:dyDescent="0.2">
      <c r="A481" s="154"/>
      <c r="B481" s="155"/>
      <c r="C481" s="190" t="s">
        <v>783</v>
      </c>
      <c r="D481" s="179"/>
      <c r="E481" s="180">
        <v>-18.920000000000002</v>
      </c>
      <c r="F481" s="157"/>
      <c r="G481" s="157"/>
      <c r="H481" s="157"/>
      <c r="I481" s="157"/>
      <c r="J481" s="157"/>
      <c r="K481" s="157"/>
      <c r="L481" s="157"/>
      <c r="M481" s="157"/>
      <c r="N481" s="156"/>
      <c r="O481" s="156"/>
      <c r="P481" s="156"/>
      <c r="Q481" s="156"/>
      <c r="R481" s="157"/>
      <c r="S481" s="157"/>
      <c r="T481" s="157"/>
      <c r="U481" s="157"/>
      <c r="V481" s="157"/>
      <c r="W481" s="157"/>
      <c r="X481" s="157"/>
      <c r="Y481" s="157"/>
      <c r="Z481" s="147"/>
      <c r="AA481" s="147"/>
      <c r="AB481" s="147"/>
      <c r="AC481" s="147"/>
      <c r="AD481" s="147"/>
      <c r="AE481" s="147"/>
      <c r="AF481" s="147"/>
      <c r="AG481" s="147" t="s">
        <v>270</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3" x14ac:dyDescent="0.2">
      <c r="A482" s="154"/>
      <c r="B482" s="155"/>
      <c r="C482" s="190" t="s">
        <v>732</v>
      </c>
      <c r="D482" s="179"/>
      <c r="E482" s="180">
        <v>-8.9600000000000009</v>
      </c>
      <c r="F482" s="157"/>
      <c r="G482" s="157"/>
      <c r="H482" s="157"/>
      <c r="I482" s="157"/>
      <c r="J482" s="157"/>
      <c r="K482" s="157"/>
      <c r="L482" s="157"/>
      <c r="M482" s="157"/>
      <c r="N482" s="156"/>
      <c r="O482" s="156"/>
      <c r="P482" s="156"/>
      <c r="Q482" s="156"/>
      <c r="R482" s="157"/>
      <c r="S482" s="157"/>
      <c r="T482" s="157"/>
      <c r="U482" s="157"/>
      <c r="V482" s="157"/>
      <c r="W482" s="157"/>
      <c r="X482" s="157"/>
      <c r="Y482" s="157"/>
      <c r="Z482" s="147"/>
      <c r="AA482" s="147"/>
      <c r="AB482" s="147"/>
      <c r="AC482" s="147"/>
      <c r="AD482" s="147"/>
      <c r="AE482" s="147"/>
      <c r="AF482" s="147"/>
      <c r="AG482" s="147" t="s">
        <v>270</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3" x14ac:dyDescent="0.2">
      <c r="A483" s="154"/>
      <c r="B483" s="155"/>
      <c r="C483" s="190" t="s">
        <v>729</v>
      </c>
      <c r="D483" s="179"/>
      <c r="E483" s="180">
        <v>-7.56</v>
      </c>
      <c r="F483" s="157"/>
      <c r="G483" s="157"/>
      <c r="H483" s="157"/>
      <c r="I483" s="157"/>
      <c r="J483" s="157"/>
      <c r="K483" s="157"/>
      <c r="L483" s="157"/>
      <c r="M483" s="157"/>
      <c r="N483" s="156"/>
      <c r="O483" s="156"/>
      <c r="P483" s="156"/>
      <c r="Q483" s="156"/>
      <c r="R483" s="157"/>
      <c r="S483" s="157"/>
      <c r="T483" s="157"/>
      <c r="U483" s="157"/>
      <c r="V483" s="157"/>
      <c r="W483" s="157"/>
      <c r="X483" s="157"/>
      <c r="Y483" s="157"/>
      <c r="Z483" s="147"/>
      <c r="AA483" s="147"/>
      <c r="AB483" s="147"/>
      <c r="AC483" s="147"/>
      <c r="AD483" s="147"/>
      <c r="AE483" s="147"/>
      <c r="AF483" s="147"/>
      <c r="AG483" s="147" t="s">
        <v>270</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3" x14ac:dyDescent="0.2">
      <c r="A484" s="154"/>
      <c r="B484" s="155"/>
      <c r="C484" s="190" t="s">
        <v>733</v>
      </c>
      <c r="D484" s="179"/>
      <c r="E484" s="180">
        <v>-4.2</v>
      </c>
      <c r="F484" s="157"/>
      <c r="G484" s="157"/>
      <c r="H484" s="157"/>
      <c r="I484" s="157"/>
      <c r="J484" s="157"/>
      <c r="K484" s="157"/>
      <c r="L484" s="157"/>
      <c r="M484" s="157"/>
      <c r="N484" s="156"/>
      <c r="O484" s="156"/>
      <c r="P484" s="156"/>
      <c r="Q484" s="156"/>
      <c r="R484" s="157"/>
      <c r="S484" s="157"/>
      <c r="T484" s="157"/>
      <c r="U484" s="157"/>
      <c r="V484" s="157"/>
      <c r="W484" s="157"/>
      <c r="X484" s="157"/>
      <c r="Y484" s="157"/>
      <c r="Z484" s="147"/>
      <c r="AA484" s="147"/>
      <c r="AB484" s="147"/>
      <c r="AC484" s="147"/>
      <c r="AD484" s="147"/>
      <c r="AE484" s="147"/>
      <c r="AF484" s="147"/>
      <c r="AG484" s="147" t="s">
        <v>270</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ht="22.5" outlineLevel="1" x14ac:dyDescent="0.2">
      <c r="A485" s="166">
        <v>96</v>
      </c>
      <c r="B485" s="167" t="s">
        <v>784</v>
      </c>
      <c r="C485" s="175" t="s">
        <v>785</v>
      </c>
      <c r="D485" s="168" t="s">
        <v>285</v>
      </c>
      <c r="E485" s="169">
        <v>908.8</v>
      </c>
      <c r="F485" s="170"/>
      <c r="G485" s="171">
        <f>ROUND(E485*F485,2)</f>
        <v>0</v>
      </c>
      <c r="H485" s="170"/>
      <c r="I485" s="171">
        <f>ROUND(E485*H485,2)</f>
        <v>0</v>
      </c>
      <c r="J485" s="170"/>
      <c r="K485" s="171">
        <f>ROUND(E485*J485,2)</f>
        <v>0</v>
      </c>
      <c r="L485" s="171">
        <v>21</v>
      </c>
      <c r="M485" s="171">
        <f>G485*(1+L485/100)</f>
        <v>0</v>
      </c>
      <c r="N485" s="169">
        <v>1.452E-2</v>
      </c>
      <c r="O485" s="169">
        <f>ROUND(E485*N485,2)</f>
        <v>13.2</v>
      </c>
      <c r="P485" s="169">
        <v>0</v>
      </c>
      <c r="Q485" s="169">
        <f>ROUND(E485*P485,2)</f>
        <v>0</v>
      </c>
      <c r="R485" s="171" t="s">
        <v>750</v>
      </c>
      <c r="S485" s="171" t="s">
        <v>222</v>
      </c>
      <c r="T485" s="172" t="s">
        <v>222</v>
      </c>
      <c r="U485" s="157">
        <v>0.27</v>
      </c>
      <c r="V485" s="157">
        <f>ROUND(E485*U485,2)</f>
        <v>245.38</v>
      </c>
      <c r="W485" s="157"/>
      <c r="X485" s="157" t="s">
        <v>251</v>
      </c>
      <c r="Y485" s="157" t="s">
        <v>225</v>
      </c>
      <c r="Z485" s="147"/>
      <c r="AA485" s="147"/>
      <c r="AB485" s="147"/>
      <c r="AC485" s="147"/>
      <c r="AD485" s="147"/>
      <c r="AE485" s="147"/>
      <c r="AF485" s="147"/>
      <c r="AG485" s="147" t="s">
        <v>252</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2" x14ac:dyDescent="0.2">
      <c r="A486" s="154"/>
      <c r="B486" s="155"/>
      <c r="C486" s="260" t="s">
        <v>786</v>
      </c>
      <c r="D486" s="261"/>
      <c r="E486" s="261"/>
      <c r="F486" s="261"/>
      <c r="G486" s="261"/>
      <c r="H486" s="157"/>
      <c r="I486" s="157"/>
      <c r="J486" s="157"/>
      <c r="K486" s="157"/>
      <c r="L486" s="157"/>
      <c r="M486" s="157"/>
      <c r="N486" s="156"/>
      <c r="O486" s="156"/>
      <c r="P486" s="156"/>
      <c r="Q486" s="156"/>
      <c r="R486" s="157"/>
      <c r="S486" s="157"/>
      <c r="T486" s="157"/>
      <c r="U486" s="157"/>
      <c r="V486" s="157"/>
      <c r="W486" s="157"/>
      <c r="X486" s="157"/>
      <c r="Y486" s="157"/>
      <c r="Z486" s="147"/>
      <c r="AA486" s="147"/>
      <c r="AB486" s="147"/>
      <c r="AC486" s="147"/>
      <c r="AD486" s="147"/>
      <c r="AE486" s="147"/>
      <c r="AF486" s="147"/>
      <c r="AG486" s="147" t="s">
        <v>268</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2" x14ac:dyDescent="0.2">
      <c r="A487" s="154"/>
      <c r="B487" s="155"/>
      <c r="C487" s="190" t="s">
        <v>787</v>
      </c>
      <c r="D487" s="179"/>
      <c r="E487" s="180">
        <v>908.8</v>
      </c>
      <c r="F487" s="157"/>
      <c r="G487" s="157"/>
      <c r="H487" s="157"/>
      <c r="I487" s="157"/>
      <c r="J487" s="157"/>
      <c r="K487" s="157"/>
      <c r="L487" s="157"/>
      <c r="M487" s="157"/>
      <c r="N487" s="156"/>
      <c r="O487" s="156"/>
      <c r="P487" s="156"/>
      <c r="Q487" s="156"/>
      <c r="R487" s="157"/>
      <c r="S487" s="157"/>
      <c r="T487" s="157"/>
      <c r="U487" s="157"/>
      <c r="V487" s="157"/>
      <c r="W487" s="157"/>
      <c r="X487" s="157"/>
      <c r="Y487" s="157"/>
      <c r="Z487" s="147"/>
      <c r="AA487" s="147"/>
      <c r="AB487" s="147"/>
      <c r="AC487" s="147"/>
      <c r="AD487" s="147"/>
      <c r="AE487" s="147"/>
      <c r="AF487" s="147"/>
      <c r="AG487" s="147" t="s">
        <v>270</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66">
        <v>97</v>
      </c>
      <c r="B488" s="167" t="s">
        <v>788</v>
      </c>
      <c r="C488" s="175" t="s">
        <v>789</v>
      </c>
      <c r="D488" s="168" t="s">
        <v>285</v>
      </c>
      <c r="E488" s="169">
        <v>908.8</v>
      </c>
      <c r="F488" s="170"/>
      <c r="G488" s="171">
        <f>ROUND(E488*F488,2)</f>
        <v>0</v>
      </c>
      <c r="H488" s="170"/>
      <c r="I488" s="171">
        <f>ROUND(E488*H488,2)</f>
        <v>0</v>
      </c>
      <c r="J488" s="170"/>
      <c r="K488" s="171">
        <f>ROUND(E488*J488,2)</f>
        <v>0</v>
      </c>
      <c r="L488" s="171">
        <v>21</v>
      </c>
      <c r="M488" s="171">
        <f>G488*(1+L488/100)</f>
        <v>0</v>
      </c>
      <c r="N488" s="169">
        <v>2.0000000000000002E-5</v>
      </c>
      <c r="O488" s="169">
        <f>ROUND(E488*N488,2)</f>
        <v>0.02</v>
      </c>
      <c r="P488" s="169">
        <v>0</v>
      </c>
      <c r="Q488" s="169">
        <f>ROUND(E488*P488,2)</f>
        <v>0</v>
      </c>
      <c r="R488" s="171" t="s">
        <v>750</v>
      </c>
      <c r="S488" s="171" t="s">
        <v>222</v>
      </c>
      <c r="T488" s="172" t="s">
        <v>222</v>
      </c>
      <c r="U488" s="157">
        <v>9.5000000000000001E-2</v>
      </c>
      <c r="V488" s="157">
        <f>ROUND(E488*U488,2)</f>
        <v>86.34</v>
      </c>
      <c r="W488" s="157"/>
      <c r="X488" s="157" t="s">
        <v>251</v>
      </c>
      <c r="Y488" s="157" t="s">
        <v>225</v>
      </c>
      <c r="Z488" s="147"/>
      <c r="AA488" s="147"/>
      <c r="AB488" s="147"/>
      <c r="AC488" s="147"/>
      <c r="AD488" s="147"/>
      <c r="AE488" s="147"/>
      <c r="AF488" s="147"/>
      <c r="AG488" s="147" t="s">
        <v>252</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2" x14ac:dyDescent="0.2">
      <c r="A489" s="154"/>
      <c r="B489" s="155"/>
      <c r="C489" s="190" t="s">
        <v>790</v>
      </c>
      <c r="D489" s="179"/>
      <c r="E489" s="180">
        <v>908.8</v>
      </c>
      <c r="F489" s="157"/>
      <c r="G489" s="157"/>
      <c r="H489" s="157"/>
      <c r="I489" s="157"/>
      <c r="J489" s="157"/>
      <c r="K489" s="157"/>
      <c r="L489" s="157"/>
      <c r="M489" s="157"/>
      <c r="N489" s="156"/>
      <c r="O489" s="156"/>
      <c r="P489" s="156"/>
      <c r="Q489" s="156"/>
      <c r="R489" s="157"/>
      <c r="S489" s="157"/>
      <c r="T489" s="157"/>
      <c r="U489" s="157"/>
      <c r="V489" s="157"/>
      <c r="W489" s="157"/>
      <c r="X489" s="157"/>
      <c r="Y489" s="157"/>
      <c r="Z489" s="147"/>
      <c r="AA489" s="147"/>
      <c r="AB489" s="147"/>
      <c r="AC489" s="147"/>
      <c r="AD489" s="147"/>
      <c r="AE489" s="147"/>
      <c r="AF489" s="147"/>
      <c r="AG489" s="147" t="s">
        <v>270</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66">
        <v>98</v>
      </c>
      <c r="B490" s="167" t="s">
        <v>791</v>
      </c>
      <c r="C490" s="175" t="s">
        <v>792</v>
      </c>
      <c r="D490" s="168" t="s">
        <v>265</v>
      </c>
      <c r="E490" s="169">
        <v>6.0183499999999999</v>
      </c>
      <c r="F490" s="170"/>
      <c r="G490" s="171">
        <f>ROUND(E490*F490,2)</f>
        <v>0</v>
      </c>
      <c r="H490" s="170"/>
      <c r="I490" s="171">
        <f>ROUND(E490*H490,2)</f>
        <v>0</v>
      </c>
      <c r="J490" s="170"/>
      <c r="K490" s="171">
        <f>ROUND(E490*J490,2)</f>
        <v>0</v>
      </c>
      <c r="L490" s="171">
        <v>21</v>
      </c>
      <c r="M490" s="171">
        <f>G490*(1+L490/100)</f>
        <v>0</v>
      </c>
      <c r="N490" s="169">
        <v>0.55000000000000004</v>
      </c>
      <c r="O490" s="169">
        <f>ROUND(E490*N490,2)</f>
        <v>3.31</v>
      </c>
      <c r="P490" s="169">
        <v>0</v>
      </c>
      <c r="Q490" s="169">
        <f>ROUND(E490*P490,2)</f>
        <v>0</v>
      </c>
      <c r="R490" s="171" t="s">
        <v>353</v>
      </c>
      <c r="S490" s="171" t="s">
        <v>222</v>
      </c>
      <c r="T490" s="172" t="s">
        <v>222</v>
      </c>
      <c r="U490" s="157">
        <v>0</v>
      </c>
      <c r="V490" s="157">
        <f>ROUND(E490*U490,2)</f>
        <v>0</v>
      </c>
      <c r="W490" s="157"/>
      <c r="X490" s="157" t="s">
        <v>348</v>
      </c>
      <c r="Y490" s="157" t="s">
        <v>225</v>
      </c>
      <c r="Z490" s="147"/>
      <c r="AA490" s="147"/>
      <c r="AB490" s="147"/>
      <c r="AC490" s="147"/>
      <c r="AD490" s="147"/>
      <c r="AE490" s="147"/>
      <c r="AF490" s="147"/>
      <c r="AG490" s="147" t="s">
        <v>349</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2" x14ac:dyDescent="0.2">
      <c r="A491" s="154"/>
      <c r="B491" s="155"/>
      <c r="C491" s="190" t="s">
        <v>793</v>
      </c>
      <c r="D491" s="179"/>
      <c r="E491" s="180">
        <v>4.0119499999999997</v>
      </c>
      <c r="F491" s="157"/>
      <c r="G491" s="157"/>
      <c r="H491" s="157"/>
      <c r="I491" s="157"/>
      <c r="J491" s="157"/>
      <c r="K491" s="157"/>
      <c r="L491" s="157"/>
      <c r="M491" s="157"/>
      <c r="N491" s="156"/>
      <c r="O491" s="156"/>
      <c r="P491" s="156"/>
      <c r="Q491" s="156"/>
      <c r="R491" s="157"/>
      <c r="S491" s="157"/>
      <c r="T491" s="157"/>
      <c r="U491" s="157"/>
      <c r="V491" s="157"/>
      <c r="W491" s="157"/>
      <c r="X491" s="157"/>
      <c r="Y491" s="157"/>
      <c r="Z491" s="147"/>
      <c r="AA491" s="147"/>
      <c r="AB491" s="147"/>
      <c r="AC491" s="147"/>
      <c r="AD491" s="147"/>
      <c r="AE491" s="147"/>
      <c r="AF491" s="147"/>
      <c r="AG491" s="147" t="s">
        <v>270</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3" x14ac:dyDescent="0.2">
      <c r="A492" s="154"/>
      <c r="B492" s="155"/>
      <c r="C492" s="190" t="s">
        <v>794</v>
      </c>
      <c r="D492" s="179"/>
      <c r="E492" s="180">
        <v>2.0064000000000002</v>
      </c>
      <c r="F492" s="157"/>
      <c r="G492" s="157"/>
      <c r="H492" s="157"/>
      <c r="I492" s="157"/>
      <c r="J492" s="157"/>
      <c r="K492" s="157"/>
      <c r="L492" s="157"/>
      <c r="M492" s="157"/>
      <c r="N492" s="156"/>
      <c r="O492" s="156"/>
      <c r="P492" s="156"/>
      <c r="Q492" s="156"/>
      <c r="R492" s="157"/>
      <c r="S492" s="157"/>
      <c r="T492" s="157"/>
      <c r="U492" s="157"/>
      <c r="V492" s="157"/>
      <c r="W492" s="157"/>
      <c r="X492" s="157"/>
      <c r="Y492" s="157"/>
      <c r="Z492" s="147"/>
      <c r="AA492" s="147"/>
      <c r="AB492" s="147"/>
      <c r="AC492" s="147"/>
      <c r="AD492" s="147"/>
      <c r="AE492" s="147"/>
      <c r="AF492" s="147"/>
      <c r="AG492" s="147" t="s">
        <v>270</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66">
        <v>99</v>
      </c>
      <c r="B493" s="167" t="s">
        <v>795</v>
      </c>
      <c r="C493" s="175" t="s">
        <v>796</v>
      </c>
      <c r="D493" s="168" t="s">
        <v>265</v>
      </c>
      <c r="E493" s="169">
        <v>11.686070000000001</v>
      </c>
      <c r="F493" s="170"/>
      <c r="G493" s="171">
        <f>ROUND(E493*F493,2)</f>
        <v>0</v>
      </c>
      <c r="H493" s="170"/>
      <c r="I493" s="171">
        <f>ROUND(E493*H493,2)</f>
        <v>0</v>
      </c>
      <c r="J493" s="170"/>
      <c r="K493" s="171">
        <f>ROUND(E493*J493,2)</f>
        <v>0</v>
      </c>
      <c r="L493" s="171">
        <v>21</v>
      </c>
      <c r="M493" s="171">
        <f>G493*(1+L493/100)</f>
        <v>0</v>
      </c>
      <c r="N493" s="169">
        <v>0.55000000000000004</v>
      </c>
      <c r="O493" s="169">
        <f>ROUND(E493*N493,2)</f>
        <v>6.43</v>
      </c>
      <c r="P493" s="169">
        <v>0</v>
      </c>
      <c r="Q493" s="169">
        <f>ROUND(E493*P493,2)</f>
        <v>0</v>
      </c>
      <c r="R493" s="171" t="s">
        <v>353</v>
      </c>
      <c r="S493" s="171" t="s">
        <v>222</v>
      </c>
      <c r="T493" s="172" t="s">
        <v>222</v>
      </c>
      <c r="U493" s="157">
        <v>0</v>
      </c>
      <c r="V493" s="157">
        <f>ROUND(E493*U493,2)</f>
        <v>0</v>
      </c>
      <c r="W493" s="157"/>
      <c r="X493" s="157" t="s">
        <v>348</v>
      </c>
      <c r="Y493" s="157" t="s">
        <v>225</v>
      </c>
      <c r="Z493" s="147"/>
      <c r="AA493" s="147"/>
      <c r="AB493" s="147"/>
      <c r="AC493" s="147"/>
      <c r="AD493" s="147"/>
      <c r="AE493" s="147"/>
      <c r="AF493" s="147"/>
      <c r="AG493" s="147" t="s">
        <v>349</v>
      </c>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2" x14ac:dyDescent="0.2">
      <c r="A494" s="154"/>
      <c r="B494" s="155"/>
      <c r="C494" s="190" t="s">
        <v>797</v>
      </c>
      <c r="D494" s="179"/>
      <c r="E494" s="180">
        <v>11.55442</v>
      </c>
      <c r="F494" s="157"/>
      <c r="G494" s="157"/>
      <c r="H494" s="157"/>
      <c r="I494" s="157"/>
      <c r="J494" s="157"/>
      <c r="K494" s="157"/>
      <c r="L494" s="157"/>
      <c r="M494" s="157"/>
      <c r="N494" s="156"/>
      <c r="O494" s="156"/>
      <c r="P494" s="156"/>
      <c r="Q494" s="156"/>
      <c r="R494" s="157"/>
      <c r="S494" s="157"/>
      <c r="T494" s="157"/>
      <c r="U494" s="157"/>
      <c r="V494" s="157"/>
      <c r="W494" s="157"/>
      <c r="X494" s="157"/>
      <c r="Y494" s="157"/>
      <c r="Z494" s="147"/>
      <c r="AA494" s="147"/>
      <c r="AB494" s="147"/>
      <c r="AC494" s="147"/>
      <c r="AD494" s="147"/>
      <c r="AE494" s="147"/>
      <c r="AF494" s="147"/>
      <c r="AG494" s="147" t="s">
        <v>270</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3" x14ac:dyDescent="0.2">
      <c r="A495" s="154"/>
      <c r="B495" s="155"/>
      <c r="C495" s="190" t="s">
        <v>798</v>
      </c>
      <c r="D495" s="179"/>
      <c r="E495" s="180">
        <v>0.13164999999999999</v>
      </c>
      <c r="F495" s="157"/>
      <c r="G495" s="157"/>
      <c r="H495" s="157"/>
      <c r="I495" s="157"/>
      <c r="J495" s="157"/>
      <c r="K495" s="157"/>
      <c r="L495" s="157"/>
      <c r="M495" s="157"/>
      <c r="N495" s="156"/>
      <c r="O495" s="156"/>
      <c r="P495" s="156"/>
      <c r="Q495" s="156"/>
      <c r="R495" s="157"/>
      <c r="S495" s="157"/>
      <c r="T495" s="157"/>
      <c r="U495" s="157"/>
      <c r="V495" s="157"/>
      <c r="W495" s="157"/>
      <c r="X495" s="157"/>
      <c r="Y495" s="157"/>
      <c r="Z495" s="147"/>
      <c r="AA495" s="147"/>
      <c r="AB495" s="147"/>
      <c r="AC495" s="147"/>
      <c r="AD495" s="147"/>
      <c r="AE495" s="147"/>
      <c r="AF495" s="147"/>
      <c r="AG495" s="147" t="s">
        <v>270</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ht="22.5" outlineLevel="1" x14ac:dyDescent="0.2">
      <c r="A496" s="166">
        <v>100</v>
      </c>
      <c r="B496" s="167" t="s">
        <v>799</v>
      </c>
      <c r="C496" s="175" t="s">
        <v>800</v>
      </c>
      <c r="D496" s="168" t="s">
        <v>285</v>
      </c>
      <c r="E496" s="169">
        <v>61.116</v>
      </c>
      <c r="F496" s="170"/>
      <c r="G496" s="171">
        <f>ROUND(E496*F496,2)</f>
        <v>0</v>
      </c>
      <c r="H496" s="170"/>
      <c r="I496" s="171">
        <f>ROUND(E496*H496,2)</f>
        <v>0</v>
      </c>
      <c r="J496" s="170"/>
      <c r="K496" s="171">
        <f>ROUND(E496*J496,2)</f>
        <v>0</v>
      </c>
      <c r="L496" s="171">
        <v>21</v>
      </c>
      <c r="M496" s="171">
        <f>G496*(1+L496/100)</f>
        <v>0</v>
      </c>
      <c r="N496" s="169">
        <v>1.4999999999999999E-2</v>
      </c>
      <c r="O496" s="169">
        <f>ROUND(E496*N496,2)</f>
        <v>0.92</v>
      </c>
      <c r="P496" s="169">
        <v>0</v>
      </c>
      <c r="Q496" s="169">
        <f>ROUND(E496*P496,2)</f>
        <v>0</v>
      </c>
      <c r="R496" s="171" t="s">
        <v>353</v>
      </c>
      <c r="S496" s="171" t="s">
        <v>222</v>
      </c>
      <c r="T496" s="172" t="s">
        <v>222</v>
      </c>
      <c r="U496" s="157">
        <v>0</v>
      </c>
      <c r="V496" s="157">
        <f>ROUND(E496*U496,2)</f>
        <v>0</v>
      </c>
      <c r="W496" s="157"/>
      <c r="X496" s="157" t="s">
        <v>348</v>
      </c>
      <c r="Y496" s="157" t="s">
        <v>225</v>
      </c>
      <c r="Z496" s="147"/>
      <c r="AA496" s="147"/>
      <c r="AB496" s="147"/>
      <c r="AC496" s="147"/>
      <c r="AD496" s="147"/>
      <c r="AE496" s="147"/>
      <c r="AF496" s="147"/>
      <c r="AG496" s="147" t="s">
        <v>349</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2" x14ac:dyDescent="0.2">
      <c r="A497" s="154"/>
      <c r="B497" s="155"/>
      <c r="C497" s="190" t="s">
        <v>801</v>
      </c>
      <c r="D497" s="179"/>
      <c r="E497" s="180">
        <v>61.12</v>
      </c>
      <c r="F497" s="157"/>
      <c r="G497" s="157"/>
      <c r="H497" s="157"/>
      <c r="I497" s="157"/>
      <c r="J497" s="157"/>
      <c r="K497" s="157"/>
      <c r="L497" s="157"/>
      <c r="M497" s="157"/>
      <c r="N497" s="156"/>
      <c r="O497" s="156"/>
      <c r="P497" s="156"/>
      <c r="Q497" s="156"/>
      <c r="R497" s="157"/>
      <c r="S497" s="157"/>
      <c r="T497" s="157"/>
      <c r="U497" s="157"/>
      <c r="V497" s="157"/>
      <c r="W497" s="157"/>
      <c r="X497" s="157"/>
      <c r="Y497" s="157"/>
      <c r="Z497" s="147"/>
      <c r="AA497" s="147"/>
      <c r="AB497" s="147"/>
      <c r="AC497" s="147"/>
      <c r="AD497" s="147"/>
      <c r="AE497" s="147"/>
      <c r="AF497" s="147"/>
      <c r="AG497" s="147" t="s">
        <v>270</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
      <c r="A498" s="166">
        <v>101</v>
      </c>
      <c r="B498" s="167" t="s">
        <v>802</v>
      </c>
      <c r="C498" s="175" t="s">
        <v>803</v>
      </c>
      <c r="D498" s="168" t="s">
        <v>329</v>
      </c>
      <c r="E498" s="169">
        <v>30.729310000000002</v>
      </c>
      <c r="F498" s="170"/>
      <c r="G498" s="171">
        <f>ROUND(E498*F498,2)</f>
        <v>0</v>
      </c>
      <c r="H498" s="170"/>
      <c r="I498" s="171">
        <f>ROUND(E498*H498,2)</f>
        <v>0</v>
      </c>
      <c r="J498" s="170"/>
      <c r="K498" s="171">
        <f>ROUND(E498*J498,2)</f>
        <v>0</v>
      </c>
      <c r="L498" s="171">
        <v>21</v>
      </c>
      <c r="M498" s="171">
        <f>G498*(1+L498/100)</f>
        <v>0</v>
      </c>
      <c r="N498" s="169">
        <v>0</v>
      </c>
      <c r="O498" s="169">
        <f>ROUND(E498*N498,2)</f>
        <v>0</v>
      </c>
      <c r="P498" s="169">
        <v>0</v>
      </c>
      <c r="Q498" s="169">
        <f>ROUND(E498*P498,2)</f>
        <v>0</v>
      </c>
      <c r="R498" s="171" t="s">
        <v>750</v>
      </c>
      <c r="S498" s="171" t="s">
        <v>222</v>
      </c>
      <c r="T498" s="172" t="s">
        <v>222</v>
      </c>
      <c r="U498" s="157">
        <v>1.863</v>
      </c>
      <c r="V498" s="157">
        <f>ROUND(E498*U498,2)</f>
        <v>57.25</v>
      </c>
      <c r="W498" s="157"/>
      <c r="X498" s="157" t="s">
        <v>697</v>
      </c>
      <c r="Y498" s="157" t="s">
        <v>225</v>
      </c>
      <c r="Z498" s="147"/>
      <c r="AA498" s="147"/>
      <c r="AB498" s="147"/>
      <c r="AC498" s="147"/>
      <c r="AD498" s="147"/>
      <c r="AE498" s="147"/>
      <c r="AF498" s="147"/>
      <c r="AG498" s="147" t="s">
        <v>698</v>
      </c>
      <c r="AH498" s="147"/>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2" x14ac:dyDescent="0.2">
      <c r="A499" s="154"/>
      <c r="B499" s="155"/>
      <c r="C499" s="260" t="s">
        <v>747</v>
      </c>
      <c r="D499" s="261"/>
      <c r="E499" s="261"/>
      <c r="F499" s="261"/>
      <c r="G499" s="261"/>
      <c r="H499" s="157"/>
      <c r="I499" s="157"/>
      <c r="J499" s="157"/>
      <c r="K499" s="157"/>
      <c r="L499" s="157"/>
      <c r="M499" s="157"/>
      <c r="N499" s="156"/>
      <c r="O499" s="156"/>
      <c r="P499" s="156"/>
      <c r="Q499" s="156"/>
      <c r="R499" s="157"/>
      <c r="S499" s="157"/>
      <c r="T499" s="157"/>
      <c r="U499" s="157"/>
      <c r="V499" s="157"/>
      <c r="W499" s="157"/>
      <c r="X499" s="157"/>
      <c r="Y499" s="157"/>
      <c r="Z499" s="147"/>
      <c r="AA499" s="147"/>
      <c r="AB499" s="147"/>
      <c r="AC499" s="147"/>
      <c r="AD499" s="147"/>
      <c r="AE499" s="147"/>
      <c r="AF499" s="147"/>
      <c r="AG499" s="147" t="s">
        <v>268</v>
      </c>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x14ac:dyDescent="0.2">
      <c r="A500" s="159" t="s">
        <v>217</v>
      </c>
      <c r="B500" s="160" t="s">
        <v>163</v>
      </c>
      <c r="C500" s="174" t="s">
        <v>164</v>
      </c>
      <c r="D500" s="161"/>
      <c r="E500" s="162"/>
      <c r="F500" s="163"/>
      <c r="G500" s="163">
        <f>SUMIF(AG501:AG507,"&lt;&gt;NOR",G501:G507)</f>
        <v>0</v>
      </c>
      <c r="H500" s="163"/>
      <c r="I500" s="163">
        <f>SUM(I501:I507)</f>
        <v>0</v>
      </c>
      <c r="J500" s="163"/>
      <c r="K500" s="163">
        <f>SUM(K501:K507)</f>
        <v>0</v>
      </c>
      <c r="L500" s="163"/>
      <c r="M500" s="163">
        <f>SUM(M501:M507)</f>
        <v>0</v>
      </c>
      <c r="N500" s="162"/>
      <c r="O500" s="162">
        <f>SUM(O501:O507)</f>
        <v>26.02</v>
      </c>
      <c r="P500" s="162"/>
      <c r="Q500" s="162">
        <f>SUM(Q501:Q507)</f>
        <v>0</v>
      </c>
      <c r="R500" s="163"/>
      <c r="S500" s="163"/>
      <c r="T500" s="164"/>
      <c r="U500" s="158"/>
      <c r="V500" s="158">
        <f>SUM(V501:V507)</f>
        <v>1176.8799999999999</v>
      </c>
      <c r="W500" s="158"/>
      <c r="X500" s="158"/>
      <c r="Y500" s="158"/>
      <c r="AG500" t="s">
        <v>218</v>
      </c>
    </row>
    <row r="501" spans="1:60" outlineLevel="1" x14ac:dyDescent="0.2">
      <c r="A501" s="166">
        <v>102</v>
      </c>
      <c r="B501" s="167" t="s">
        <v>804</v>
      </c>
      <c r="C501" s="175" t="s">
        <v>805</v>
      </c>
      <c r="D501" s="168" t="s">
        <v>365</v>
      </c>
      <c r="E501" s="169">
        <v>738.72</v>
      </c>
      <c r="F501" s="170"/>
      <c r="G501" s="171">
        <f>ROUND(E501*F501,2)</f>
        <v>0</v>
      </c>
      <c r="H501" s="170"/>
      <c r="I501" s="171">
        <f>ROUND(E501*H501,2)</f>
        <v>0</v>
      </c>
      <c r="J501" s="170"/>
      <c r="K501" s="171">
        <f>ROUND(E501*J501,2)</f>
        <v>0</v>
      </c>
      <c r="L501" s="171">
        <v>21</v>
      </c>
      <c r="M501" s="171">
        <f>G501*(1+L501/100)</f>
        <v>0</v>
      </c>
      <c r="N501" s="169">
        <v>3.5220000000000001E-2</v>
      </c>
      <c r="O501" s="169">
        <f>ROUND(E501*N501,2)</f>
        <v>26.02</v>
      </c>
      <c r="P501" s="169">
        <v>0</v>
      </c>
      <c r="Q501" s="169">
        <f>ROUND(E501*P501,2)</f>
        <v>0</v>
      </c>
      <c r="R501" s="171" t="s">
        <v>806</v>
      </c>
      <c r="S501" s="171" t="s">
        <v>222</v>
      </c>
      <c r="T501" s="172" t="s">
        <v>222</v>
      </c>
      <c r="U501" s="157">
        <v>1.5524199999999999</v>
      </c>
      <c r="V501" s="157">
        <f>ROUND(E501*U501,2)</f>
        <v>1146.8</v>
      </c>
      <c r="W501" s="157"/>
      <c r="X501" s="157" t="s">
        <v>279</v>
      </c>
      <c r="Y501" s="157" t="s">
        <v>225</v>
      </c>
      <c r="Z501" s="147"/>
      <c r="AA501" s="147"/>
      <c r="AB501" s="147"/>
      <c r="AC501" s="147"/>
      <c r="AD501" s="147"/>
      <c r="AE501" s="147"/>
      <c r="AF501" s="147"/>
      <c r="AG501" s="147" t="s">
        <v>280</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2" x14ac:dyDescent="0.2">
      <c r="A502" s="154"/>
      <c r="B502" s="155"/>
      <c r="C502" s="190" t="s">
        <v>807</v>
      </c>
      <c r="D502" s="179"/>
      <c r="E502" s="180">
        <v>738.72</v>
      </c>
      <c r="F502" s="157"/>
      <c r="G502" s="157"/>
      <c r="H502" s="157"/>
      <c r="I502" s="157"/>
      <c r="J502" s="157"/>
      <c r="K502" s="157"/>
      <c r="L502" s="157"/>
      <c r="M502" s="157"/>
      <c r="N502" s="156"/>
      <c r="O502" s="156"/>
      <c r="P502" s="156"/>
      <c r="Q502" s="156"/>
      <c r="R502" s="157"/>
      <c r="S502" s="157"/>
      <c r="T502" s="157"/>
      <c r="U502" s="157"/>
      <c r="V502" s="157"/>
      <c r="W502" s="157"/>
      <c r="X502" s="157"/>
      <c r="Y502" s="157"/>
      <c r="Z502" s="147"/>
      <c r="AA502" s="147"/>
      <c r="AB502" s="147"/>
      <c r="AC502" s="147"/>
      <c r="AD502" s="147"/>
      <c r="AE502" s="147"/>
      <c r="AF502" s="147"/>
      <c r="AG502" s="147" t="s">
        <v>270</v>
      </c>
      <c r="AH502" s="147">
        <v>0</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
      <c r="A503" s="166">
        <v>103</v>
      </c>
      <c r="B503" s="167" t="s">
        <v>808</v>
      </c>
      <c r="C503" s="175" t="s">
        <v>809</v>
      </c>
      <c r="D503" s="168" t="s">
        <v>329</v>
      </c>
      <c r="E503" s="169">
        <v>26.017720000000001</v>
      </c>
      <c r="F503" s="170"/>
      <c r="G503" s="171">
        <f>ROUND(E503*F503,2)</f>
        <v>0</v>
      </c>
      <c r="H503" s="170"/>
      <c r="I503" s="171">
        <f>ROUND(E503*H503,2)</f>
        <v>0</v>
      </c>
      <c r="J503" s="170"/>
      <c r="K503" s="171">
        <f>ROUND(E503*J503,2)</f>
        <v>0</v>
      </c>
      <c r="L503" s="171">
        <v>21</v>
      </c>
      <c r="M503" s="171">
        <f>G503*(1+L503/100)</f>
        <v>0</v>
      </c>
      <c r="N503" s="169">
        <v>0</v>
      </c>
      <c r="O503" s="169">
        <f>ROUND(E503*N503,2)</f>
        <v>0</v>
      </c>
      <c r="P503" s="169">
        <v>0</v>
      </c>
      <c r="Q503" s="169">
        <f>ROUND(E503*P503,2)</f>
        <v>0</v>
      </c>
      <c r="R503" s="171" t="s">
        <v>810</v>
      </c>
      <c r="S503" s="171" t="s">
        <v>222</v>
      </c>
      <c r="T503" s="172" t="s">
        <v>222</v>
      </c>
      <c r="U503" s="157">
        <v>1.1559999999999999</v>
      </c>
      <c r="V503" s="157">
        <f>ROUND(E503*U503,2)</f>
        <v>30.08</v>
      </c>
      <c r="W503" s="157"/>
      <c r="X503" s="157" t="s">
        <v>251</v>
      </c>
      <c r="Y503" s="157" t="s">
        <v>225</v>
      </c>
      <c r="Z503" s="147"/>
      <c r="AA503" s="147"/>
      <c r="AB503" s="147"/>
      <c r="AC503" s="147"/>
      <c r="AD503" s="147"/>
      <c r="AE503" s="147"/>
      <c r="AF503" s="147"/>
      <c r="AG503" s="147" t="s">
        <v>811</v>
      </c>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2" x14ac:dyDescent="0.2">
      <c r="A504" s="154"/>
      <c r="B504" s="155"/>
      <c r="C504" s="260" t="s">
        <v>747</v>
      </c>
      <c r="D504" s="261"/>
      <c r="E504" s="261"/>
      <c r="F504" s="261"/>
      <c r="G504" s="261"/>
      <c r="H504" s="157"/>
      <c r="I504" s="157"/>
      <c r="J504" s="157"/>
      <c r="K504" s="157"/>
      <c r="L504" s="157"/>
      <c r="M504" s="157"/>
      <c r="N504" s="156"/>
      <c r="O504" s="156"/>
      <c r="P504" s="156"/>
      <c r="Q504" s="156"/>
      <c r="R504" s="157"/>
      <c r="S504" s="157"/>
      <c r="T504" s="157"/>
      <c r="U504" s="157"/>
      <c r="V504" s="157"/>
      <c r="W504" s="157"/>
      <c r="X504" s="157"/>
      <c r="Y504" s="157"/>
      <c r="Z504" s="147"/>
      <c r="AA504" s="147"/>
      <c r="AB504" s="147"/>
      <c r="AC504" s="147"/>
      <c r="AD504" s="147"/>
      <c r="AE504" s="147"/>
      <c r="AF504" s="147"/>
      <c r="AG504" s="147" t="s">
        <v>268</v>
      </c>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2" x14ac:dyDescent="0.2">
      <c r="A505" s="154"/>
      <c r="B505" s="155"/>
      <c r="C505" s="190" t="s">
        <v>812</v>
      </c>
      <c r="D505" s="179"/>
      <c r="E505" s="180"/>
      <c r="F505" s="157"/>
      <c r="G505" s="157"/>
      <c r="H505" s="157"/>
      <c r="I505" s="157"/>
      <c r="J505" s="157"/>
      <c r="K505" s="157"/>
      <c r="L505" s="157"/>
      <c r="M505" s="157"/>
      <c r="N505" s="156"/>
      <c r="O505" s="156"/>
      <c r="P505" s="156"/>
      <c r="Q505" s="156"/>
      <c r="R505" s="157"/>
      <c r="S505" s="157"/>
      <c r="T505" s="157"/>
      <c r="U505" s="157"/>
      <c r="V505" s="157"/>
      <c r="W505" s="157"/>
      <c r="X505" s="157"/>
      <c r="Y505" s="157"/>
      <c r="Z505" s="147"/>
      <c r="AA505" s="147"/>
      <c r="AB505" s="147"/>
      <c r="AC505" s="147"/>
      <c r="AD505" s="147"/>
      <c r="AE505" s="147"/>
      <c r="AF505" s="147"/>
      <c r="AG505" s="147" t="s">
        <v>270</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3" x14ac:dyDescent="0.2">
      <c r="A506" s="154"/>
      <c r="B506" s="155"/>
      <c r="C506" s="190" t="s">
        <v>813</v>
      </c>
      <c r="D506" s="179"/>
      <c r="E506" s="180"/>
      <c r="F506" s="157"/>
      <c r="G506" s="157"/>
      <c r="H506" s="157"/>
      <c r="I506" s="157"/>
      <c r="J506" s="157"/>
      <c r="K506" s="157"/>
      <c r="L506" s="157"/>
      <c r="M506" s="157"/>
      <c r="N506" s="156"/>
      <c r="O506" s="156"/>
      <c r="P506" s="156"/>
      <c r="Q506" s="156"/>
      <c r="R506" s="157"/>
      <c r="S506" s="157"/>
      <c r="T506" s="157"/>
      <c r="U506" s="157"/>
      <c r="V506" s="157"/>
      <c r="W506" s="157"/>
      <c r="X506" s="157"/>
      <c r="Y506" s="157"/>
      <c r="Z506" s="147"/>
      <c r="AA506" s="147"/>
      <c r="AB506" s="147"/>
      <c r="AC506" s="147"/>
      <c r="AD506" s="147"/>
      <c r="AE506" s="147"/>
      <c r="AF506" s="147"/>
      <c r="AG506" s="147" t="s">
        <v>270</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3" x14ac:dyDescent="0.2">
      <c r="A507" s="154"/>
      <c r="B507" s="155"/>
      <c r="C507" s="190" t="s">
        <v>814</v>
      </c>
      <c r="D507" s="179"/>
      <c r="E507" s="180">
        <v>26.02</v>
      </c>
      <c r="F507" s="157"/>
      <c r="G507" s="157"/>
      <c r="H507" s="157"/>
      <c r="I507" s="157"/>
      <c r="J507" s="157"/>
      <c r="K507" s="157"/>
      <c r="L507" s="157"/>
      <c r="M507" s="157"/>
      <c r="N507" s="156"/>
      <c r="O507" s="156"/>
      <c r="P507" s="156"/>
      <c r="Q507" s="156"/>
      <c r="R507" s="157"/>
      <c r="S507" s="157"/>
      <c r="T507" s="157"/>
      <c r="U507" s="157"/>
      <c r="V507" s="157"/>
      <c r="W507" s="157"/>
      <c r="X507" s="157"/>
      <c r="Y507" s="157"/>
      <c r="Z507" s="147"/>
      <c r="AA507" s="147"/>
      <c r="AB507" s="147"/>
      <c r="AC507" s="147"/>
      <c r="AD507" s="147"/>
      <c r="AE507" s="147"/>
      <c r="AF507" s="147"/>
      <c r="AG507" s="147" t="s">
        <v>270</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x14ac:dyDescent="0.2">
      <c r="A508" s="159" t="s">
        <v>217</v>
      </c>
      <c r="B508" s="160" t="s">
        <v>165</v>
      </c>
      <c r="C508" s="174" t="s">
        <v>166</v>
      </c>
      <c r="D508" s="161"/>
      <c r="E508" s="162"/>
      <c r="F508" s="163"/>
      <c r="G508" s="163">
        <f>SUMIF(AG509:AG610,"&lt;&gt;NOR",G509:G610)</f>
        <v>0</v>
      </c>
      <c r="H508" s="163"/>
      <c r="I508" s="163">
        <f>SUM(I509:I610)</f>
        <v>0</v>
      </c>
      <c r="J508" s="163"/>
      <c r="K508" s="163">
        <f>SUM(K509:K610)</f>
        <v>0</v>
      </c>
      <c r="L508" s="163"/>
      <c r="M508" s="163">
        <f>SUM(M509:M610)</f>
        <v>0</v>
      </c>
      <c r="N508" s="162"/>
      <c r="O508" s="162">
        <f>SUM(O509:O610)</f>
        <v>11.35</v>
      </c>
      <c r="P508" s="162"/>
      <c r="Q508" s="162">
        <f>SUM(Q509:Q610)</f>
        <v>0.5</v>
      </c>
      <c r="R508" s="163"/>
      <c r="S508" s="163"/>
      <c r="T508" s="164"/>
      <c r="U508" s="158"/>
      <c r="V508" s="158">
        <f>SUM(V509:V610)</f>
        <v>2045.9500000000003</v>
      </c>
      <c r="W508" s="158"/>
      <c r="X508" s="158"/>
      <c r="Y508" s="158"/>
      <c r="AG508" t="s">
        <v>218</v>
      </c>
    </row>
    <row r="509" spans="1:60" ht="22.5" outlineLevel="1" x14ac:dyDescent="0.2">
      <c r="A509" s="262">
        <v>104</v>
      </c>
      <c r="B509" s="263" t="s">
        <v>815</v>
      </c>
      <c r="C509" s="264" t="s">
        <v>816</v>
      </c>
      <c r="D509" s="168" t="s">
        <v>285</v>
      </c>
      <c r="E509" s="169">
        <v>1273.5229999999999</v>
      </c>
      <c r="F509" s="170"/>
      <c r="G509" s="171">
        <f>ROUND(E509*F509,2)</f>
        <v>0</v>
      </c>
      <c r="H509" s="170"/>
      <c r="I509" s="171">
        <f>ROUND(E509*H509,2)</f>
        <v>0</v>
      </c>
      <c r="J509" s="170"/>
      <c r="K509" s="171">
        <f>ROUND(E509*J509,2)</f>
        <v>0</v>
      </c>
      <c r="L509" s="171">
        <v>21</v>
      </c>
      <c r="M509" s="171">
        <f>G509*(1+L509/100)</f>
        <v>0</v>
      </c>
      <c r="N509" s="169">
        <v>6.1900000000000002E-3</v>
      </c>
      <c r="O509" s="169">
        <f>ROUND(E509*N509,2)</f>
        <v>7.88</v>
      </c>
      <c r="P509" s="169">
        <v>0</v>
      </c>
      <c r="Q509" s="169">
        <f>ROUND(E509*P509,2)</f>
        <v>0</v>
      </c>
      <c r="R509" s="171" t="s">
        <v>817</v>
      </c>
      <c r="S509" s="171" t="s">
        <v>222</v>
      </c>
      <c r="T509" s="172" t="s">
        <v>222</v>
      </c>
      <c r="U509" s="157">
        <v>1.1869499999999999</v>
      </c>
      <c r="V509" s="157">
        <f>ROUND(E509*U509,2)</f>
        <v>1511.61</v>
      </c>
      <c r="W509" s="157"/>
      <c r="X509" s="157" t="s">
        <v>251</v>
      </c>
      <c r="Y509" s="157" t="s">
        <v>225</v>
      </c>
      <c r="Z509" s="147"/>
      <c r="AA509" s="147"/>
      <c r="AB509" s="147"/>
      <c r="AC509" s="147"/>
      <c r="AD509" s="147"/>
      <c r="AE509" s="147"/>
      <c r="AF509" s="147"/>
      <c r="AG509" s="147" t="s">
        <v>252</v>
      </c>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2" x14ac:dyDescent="0.2">
      <c r="A510" s="154"/>
      <c r="B510" s="155"/>
      <c r="C510" s="260" t="s">
        <v>818</v>
      </c>
      <c r="D510" s="261"/>
      <c r="E510" s="261"/>
      <c r="F510" s="261"/>
      <c r="G510" s="261"/>
      <c r="H510" s="157"/>
      <c r="I510" s="157"/>
      <c r="J510" s="157"/>
      <c r="K510" s="157"/>
      <c r="L510" s="157"/>
      <c r="M510" s="157"/>
      <c r="N510" s="156"/>
      <c r="O510" s="156"/>
      <c r="P510" s="156"/>
      <c r="Q510" s="156"/>
      <c r="R510" s="157"/>
      <c r="S510" s="157"/>
      <c r="T510" s="157"/>
      <c r="U510" s="157"/>
      <c r="V510" s="157"/>
      <c r="W510" s="157"/>
      <c r="X510" s="157"/>
      <c r="Y510" s="157"/>
      <c r="Z510" s="147"/>
      <c r="AA510" s="147"/>
      <c r="AB510" s="147"/>
      <c r="AC510" s="147"/>
      <c r="AD510" s="147"/>
      <c r="AE510" s="147"/>
      <c r="AF510" s="147"/>
      <c r="AG510" s="147" t="s">
        <v>268</v>
      </c>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2" x14ac:dyDescent="0.2">
      <c r="A511" s="154"/>
      <c r="B511" s="155"/>
      <c r="C511" s="251" t="s">
        <v>819</v>
      </c>
      <c r="D511" s="252"/>
      <c r="E511" s="252"/>
      <c r="F511" s="252"/>
      <c r="G511" s="252"/>
      <c r="H511" s="157"/>
      <c r="I511" s="157"/>
      <c r="J511" s="157"/>
      <c r="K511" s="157"/>
      <c r="L511" s="157"/>
      <c r="M511" s="157"/>
      <c r="N511" s="156"/>
      <c r="O511" s="156"/>
      <c r="P511" s="156"/>
      <c r="Q511" s="156"/>
      <c r="R511" s="157"/>
      <c r="S511" s="157"/>
      <c r="T511" s="157"/>
      <c r="U511" s="157"/>
      <c r="V511" s="157"/>
      <c r="W511" s="157"/>
      <c r="X511" s="157"/>
      <c r="Y511" s="157"/>
      <c r="Z511" s="147"/>
      <c r="AA511" s="147"/>
      <c r="AB511" s="147"/>
      <c r="AC511" s="147"/>
      <c r="AD511" s="147"/>
      <c r="AE511" s="147"/>
      <c r="AF511" s="147"/>
      <c r="AG511" s="147" t="s">
        <v>228</v>
      </c>
      <c r="AH511" s="147"/>
      <c r="AI511" s="147"/>
      <c r="AJ511" s="147"/>
      <c r="AK511" s="147"/>
      <c r="AL511" s="147"/>
      <c r="AM511" s="147"/>
      <c r="AN511" s="147"/>
      <c r="AO511" s="147"/>
      <c r="AP511" s="147"/>
      <c r="AQ511" s="147"/>
      <c r="AR511" s="147"/>
      <c r="AS511" s="147"/>
      <c r="AT511" s="147"/>
      <c r="AU511" s="147"/>
      <c r="AV511" s="147"/>
      <c r="AW511" s="147"/>
      <c r="AX511" s="147"/>
      <c r="AY511" s="147"/>
      <c r="AZ511" s="147"/>
      <c r="BA511" s="173" t="str">
        <f>C511</f>
        <v>Dodávka a montáž podkladní lepenky, naohýbaného a upraveného svitku včetně spojovacích prostředků a zednické výpomoci.</v>
      </c>
      <c r="BB511" s="147"/>
      <c r="BC511" s="147"/>
      <c r="BD511" s="147"/>
      <c r="BE511" s="147"/>
      <c r="BF511" s="147"/>
      <c r="BG511" s="147"/>
      <c r="BH511" s="147"/>
    </row>
    <row r="512" spans="1:60" outlineLevel="2" x14ac:dyDescent="0.2">
      <c r="A512" s="154"/>
      <c r="B512" s="155"/>
      <c r="C512" s="190" t="s">
        <v>820</v>
      </c>
      <c r="D512" s="179"/>
      <c r="E512" s="180">
        <v>908.8</v>
      </c>
      <c r="F512" s="157"/>
      <c r="G512" s="157"/>
      <c r="H512" s="157"/>
      <c r="I512" s="157"/>
      <c r="J512" s="157"/>
      <c r="K512" s="157"/>
      <c r="L512" s="157"/>
      <c r="M512" s="157"/>
      <c r="N512" s="156"/>
      <c r="O512" s="156"/>
      <c r="P512" s="156"/>
      <c r="Q512" s="156"/>
      <c r="R512" s="157"/>
      <c r="S512" s="157"/>
      <c r="T512" s="157"/>
      <c r="U512" s="157"/>
      <c r="V512" s="157"/>
      <c r="W512" s="157"/>
      <c r="X512" s="157"/>
      <c r="Y512" s="157"/>
      <c r="Z512" s="147"/>
      <c r="AA512" s="147"/>
      <c r="AB512" s="147"/>
      <c r="AC512" s="147"/>
      <c r="AD512" s="147"/>
      <c r="AE512" s="147"/>
      <c r="AF512" s="147"/>
      <c r="AG512" s="147" t="s">
        <v>270</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3" x14ac:dyDescent="0.2">
      <c r="A513" s="154"/>
      <c r="B513" s="155"/>
      <c r="C513" s="190" t="s">
        <v>821</v>
      </c>
      <c r="D513" s="179"/>
      <c r="E513" s="180">
        <v>324.44159999999999</v>
      </c>
      <c r="F513" s="157"/>
      <c r="G513" s="157"/>
      <c r="H513" s="157"/>
      <c r="I513" s="157"/>
      <c r="J513" s="157"/>
      <c r="K513" s="157"/>
      <c r="L513" s="157"/>
      <c r="M513" s="157"/>
      <c r="N513" s="156"/>
      <c r="O513" s="156"/>
      <c r="P513" s="156"/>
      <c r="Q513" s="156"/>
      <c r="R513" s="157"/>
      <c r="S513" s="157"/>
      <c r="T513" s="157"/>
      <c r="U513" s="157"/>
      <c r="V513" s="157"/>
      <c r="W513" s="157"/>
      <c r="X513" s="157"/>
      <c r="Y513" s="157"/>
      <c r="Z513" s="147"/>
      <c r="AA513" s="147"/>
      <c r="AB513" s="147"/>
      <c r="AC513" s="147"/>
      <c r="AD513" s="147"/>
      <c r="AE513" s="147"/>
      <c r="AF513" s="147"/>
      <c r="AG513" s="147" t="s">
        <v>270</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3" x14ac:dyDescent="0.2">
      <c r="A514" s="154"/>
      <c r="B514" s="155"/>
      <c r="C514" s="190" t="s">
        <v>782</v>
      </c>
      <c r="D514" s="179"/>
      <c r="E514" s="180">
        <v>179.04239999999999</v>
      </c>
      <c r="F514" s="157"/>
      <c r="G514" s="157"/>
      <c r="H514" s="157"/>
      <c r="I514" s="157"/>
      <c r="J514" s="157"/>
      <c r="K514" s="157"/>
      <c r="L514" s="157"/>
      <c r="M514" s="157"/>
      <c r="N514" s="156"/>
      <c r="O514" s="156"/>
      <c r="P514" s="156"/>
      <c r="Q514" s="156"/>
      <c r="R514" s="157"/>
      <c r="S514" s="157"/>
      <c r="T514" s="157"/>
      <c r="U514" s="157"/>
      <c r="V514" s="157"/>
      <c r="W514" s="157"/>
      <c r="X514" s="157"/>
      <c r="Y514" s="157"/>
      <c r="Z514" s="147"/>
      <c r="AA514" s="147"/>
      <c r="AB514" s="147"/>
      <c r="AC514" s="147"/>
      <c r="AD514" s="147"/>
      <c r="AE514" s="147"/>
      <c r="AF514" s="147"/>
      <c r="AG514" s="147" t="s">
        <v>270</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3" x14ac:dyDescent="0.2">
      <c r="A515" s="154"/>
      <c r="B515" s="155"/>
      <c r="C515" s="190" t="s">
        <v>727</v>
      </c>
      <c r="D515" s="179"/>
      <c r="E515" s="180">
        <v>-57.96</v>
      </c>
      <c r="F515" s="157"/>
      <c r="G515" s="157"/>
      <c r="H515" s="157"/>
      <c r="I515" s="157"/>
      <c r="J515" s="157"/>
      <c r="K515" s="157"/>
      <c r="L515" s="157"/>
      <c r="M515" s="157"/>
      <c r="N515" s="156"/>
      <c r="O515" s="156"/>
      <c r="P515" s="156"/>
      <c r="Q515" s="156"/>
      <c r="R515" s="157"/>
      <c r="S515" s="157"/>
      <c r="T515" s="157"/>
      <c r="U515" s="157"/>
      <c r="V515" s="157"/>
      <c r="W515" s="157"/>
      <c r="X515" s="157"/>
      <c r="Y515" s="157"/>
      <c r="Z515" s="147"/>
      <c r="AA515" s="147"/>
      <c r="AB515" s="147"/>
      <c r="AC515" s="147"/>
      <c r="AD515" s="147"/>
      <c r="AE515" s="147"/>
      <c r="AF515" s="147"/>
      <c r="AG515" s="147" t="s">
        <v>270</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3" x14ac:dyDescent="0.2">
      <c r="A516" s="154"/>
      <c r="B516" s="155"/>
      <c r="C516" s="190" t="s">
        <v>728</v>
      </c>
      <c r="D516" s="179"/>
      <c r="E516" s="180">
        <v>-28.56</v>
      </c>
      <c r="F516" s="157"/>
      <c r="G516" s="157"/>
      <c r="H516" s="157"/>
      <c r="I516" s="157"/>
      <c r="J516" s="157"/>
      <c r="K516" s="157"/>
      <c r="L516" s="157"/>
      <c r="M516" s="157"/>
      <c r="N516" s="156"/>
      <c r="O516" s="156"/>
      <c r="P516" s="156"/>
      <c r="Q516" s="156"/>
      <c r="R516" s="157"/>
      <c r="S516" s="157"/>
      <c r="T516" s="157"/>
      <c r="U516" s="157"/>
      <c r="V516" s="157"/>
      <c r="W516" s="157"/>
      <c r="X516" s="157"/>
      <c r="Y516" s="157"/>
      <c r="Z516" s="147"/>
      <c r="AA516" s="147"/>
      <c r="AB516" s="147"/>
      <c r="AC516" s="147"/>
      <c r="AD516" s="147"/>
      <c r="AE516" s="147"/>
      <c r="AF516" s="147"/>
      <c r="AG516" s="147" t="s">
        <v>270</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3" x14ac:dyDescent="0.2">
      <c r="A517" s="154"/>
      <c r="B517" s="155"/>
      <c r="C517" s="190" t="s">
        <v>730</v>
      </c>
      <c r="D517" s="179"/>
      <c r="E517" s="180">
        <v>-5.04</v>
      </c>
      <c r="F517" s="157"/>
      <c r="G517" s="157"/>
      <c r="H517" s="157"/>
      <c r="I517" s="157"/>
      <c r="J517" s="157"/>
      <c r="K517" s="157"/>
      <c r="L517" s="157"/>
      <c r="M517" s="157"/>
      <c r="N517" s="156"/>
      <c r="O517" s="156"/>
      <c r="P517" s="156"/>
      <c r="Q517" s="156"/>
      <c r="R517" s="157"/>
      <c r="S517" s="157"/>
      <c r="T517" s="157"/>
      <c r="U517" s="157"/>
      <c r="V517" s="157"/>
      <c r="W517" s="157"/>
      <c r="X517" s="157"/>
      <c r="Y517" s="157"/>
      <c r="Z517" s="147"/>
      <c r="AA517" s="147"/>
      <c r="AB517" s="147"/>
      <c r="AC517" s="147"/>
      <c r="AD517" s="147"/>
      <c r="AE517" s="147"/>
      <c r="AF517" s="147"/>
      <c r="AG517" s="147" t="s">
        <v>270</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3" x14ac:dyDescent="0.2">
      <c r="A518" s="154"/>
      <c r="B518" s="155"/>
      <c r="C518" s="190" t="s">
        <v>729</v>
      </c>
      <c r="D518" s="179"/>
      <c r="E518" s="180">
        <v>-7.56</v>
      </c>
      <c r="F518" s="157"/>
      <c r="G518" s="157"/>
      <c r="H518" s="157"/>
      <c r="I518" s="157"/>
      <c r="J518" s="157"/>
      <c r="K518" s="157"/>
      <c r="L518" s="157"/>
      <c r="M518" s="157"/>
      <c r="N518" s="156"/>
      <c r="O518" s="156"/>
      <c r="P518" s="156"/>
      <c r="Q518" s="156"/>
      <c r="R518" s="157"/>
      <c r="S518" s="157"/>
      <c r="T518" s="157"/>
      <c r="U518" s="157"/>
      <c r="V518" s="157"/>
      <c r="W518" s="157"/>
      <c r="X518" s="157"/>
      <c r="Y518" s="157"/>
      <c r="Z518" s="147"/>
      <c r="AA518" s="147"/>
      <c r="AB518" s="147"/>
      <c r="AC518" s="147"/>
      <c r="AD518" s="147"/>
      <c r="AE518" s="147"/>
      <c r="AF518" s="147"/>
      <c r="AG518" s="147" t="s">
        <v>270</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3" x14ac:dyDescent="0.2">
      <c r="A519" s="154"/>
      <c r="B519" s="155"/>
      <c r="C519" s="190" t="s">
        <v>783</v>
      </c>
      <c r="D519" s="179"/>
      <c r="E519" s="180">
        <v>-18.920999999999999</v>
      </c>
      <c r="F519" s="157"/>
      <c r="G519" s="157"/>
      <c r="H519" s="157"/>
      <c r="I519" s="157"/>
      <c r="J519" s="157"/>
      <c r="K519" s="157"/>
      <c r="L519" s="157"/>
      <c r="M519" s="157"/>
      <c r="N519" s="156"/>
      <c r="O519" s="156"/>
      <c r="P519" s="156"/>
      <c r="Q519" s="156"/>
      <c r="R519" s="157"/>
      <c r="S519" s="157"/>
      <c r="T519" s="157"/>
      <c r="U519" s="157"/>
      <c r="V519" s="157"/>
      <c r="W519" s="157"/>
      <c r="X519" s="157"/>
      <c r="Y519" s="157"/>
      <c r="Z519" s="147"/>
      <c r="AA519" s="147"/>
      <c r="AB519" s="147"/>
      <c r="AC519" s="147"/>
      <c r="AD519" s="147"/>
      <c r="AE519" s="147"/>
      <c r="AF519" s="147"/>
      <c r="AG519" s="147" t="s">
        <v>270</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3" x14ac:dyDescent="0.2">
      <c r="A520" s="154"/>
      <c r="B520" s="155"/>
      <c r="C520" s="190" t="s">
        <v>732</v>
      </c>
      <c r="D520" s="179"/>
      <c r="E520" s="180">
        <v>-8.9600000000000009</v>
      </c>
      <c r="F520" s="157"/>
      <c r="G520" s="157"/>
      <c r="H520" s="157"/>
      <c r="I520" s="157"/>
      <c r="J520" s="157"/>
      <c r="K520" s="157"/>
      <c r="L520" s="157"/>
      <c r="M520" s="157"/>
      <c r="N520" s="156"/>
      <c r="O520" s="156"/>
      <c r="P520" s="156"/>
      <c r="Q520" s="156"/>
      <c r="R520" s="157"/>
      <c r="S520" s="157"/>
      <c r="T520" s="157"/>
      <c r="U520" s="157"/>
      <c r="V520" s="157"/>
      <c r="W520" s="157"/>
      <c r="X520" s="157"/>
      <c r="Y520" s="157"/>
      <c r="Z520" s="147"/>
      <c r="AA520" s="147"/>
      <c r="AB520" s="147"/>
      <c r="AC520" s="147"/>
      <c r="AD520" s="147"/>
      <c r="AE520" s="147"/>
      <c r="AF520" s="147"/>
      <c r="AG520" s="147" t="s">
        <v>270</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3" x14ac:dyDescent="0.2">
      <c r="A521" s="154"/>
      <c r="B521" s="155"/>
      <c r="C521" s="190" t="s">
        <v>729</v>
      </c>
      <c r="D521" s="179"/>
      <c r="E521" s="180">
        <v>-7.56</v>
      </c>
      <c r="F521" s="157"/>
      <c r="G521" s="157"/>
      <c r="H521" s="157"/>
      <c r="I521" s="157"/>
      <c r="J521" s="157"/>
      <c r="K521" s="157"/>
      <c r="L521" s="157"/>
      <c r="M521" s="157"/>
      <c r="N521" s="156"/>
      <c r="O521" s="156"/>
      <c r="P521" s="156"/>
      <c r="Q521" s="156"/>
      <c r="R521" s="157"/>
      <c r="S521" s="157"/>
      <c r="T521" s="157"/>
      <c r="U521" s="157"/>
      <c r="V521" s="157"/>
      <c r="W521" s="157"/>
      <c r="X521" s="157"/>
      <c r="Y521" s="157"/>
      <c r="Z521" s="147"/>
      <c r="AA521" s="147"/>
      <c r="AB521" s="147"/>
      <c r="AC521" s="147"/>
      <c r="AD521" s="147"/>
      <c r="AE521" s="147"/>
      <c r="AF521" s="147"/>
      <c r="AG521" s="147" t="s">
        <v>270</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3" x14ac:dyDescent="0.2">
      <c r="A522" s="154"/>
      <c r="B522" s="155"/>
      <c r="C522" s="190" t="s">
        <v>733</v>
      </c>
      <c r="D522" s="179"/>
      <c r="E522" s="180">
        <v>-4.2</v>
      </c>
      <c r="F522" s="157"/>
      <c r="G522" s="157"/>
      <c r="H522" s="157"/>
      <c r="I522" s="157"/>
      <c r="J522" s="157"/>
      <c r="K522" s="157"/>
      <c r="L522" s="157"/>
      <c r="M522" s="157"/>
      <c r="N522" s="156"/>
      <c r="O522" s="156"/>
      <c r="P522" s="156"/>
      <c r="Q522" s="156"/>
      <c r="R522" s="157"/>
      <c r="S522" s="157"/>
      <c r="T522" s="157"/>
      <c r="U522" s="157"/>
      <c r="V522" s="157"/>
      <c r="W522" s="157"/>
      <c r="X522" s="157"/>
      <c r="Y522" s="157"/>
      <c r="Z522" s="147"/>
      <c r="AA522" s="147"/>
      <c r="AB522" s="147"/>
      <c r="AC522" s="147"/>
      <c r="AD522" s="147"/>
      <c r="AE522" s="147"/>
      <c r="AF522" s="147"/>
      <c r="AG522" s="147" t="s">
        <v>270</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x14ac:dyDescent="0.2">
      <c r="A523" s="166">
        <v>105</v>
      </c>
      <c r="B523" s="167" t="s">
        <v>822</v>
      </c>
      <c r="C523" s="175" t="s">
        <v>823</v>
      </c>
      <c r="D523" s="168" t="s">
        <v>365</v>
      </c>
      <c r="E523" s="169">
        <v>48.8</v>
      </c>
      <c r="F523" s="170"/>
      <c r="G523" s="171">
        <f>ROUND(E523*F523,2)</f>
        <v>0</v>
      </c>
      <c r="H523" s="170"/>
      <c r="I523" s="171">
        <f>ROUND(E523*H523,2)</f>
        <v>0</v>
      </c>
      <c r="J523" s="170"/>
      <c r="K523" s="171">
        <f>ROUND(E523*J523,2)</f>
        <v>0</v>
      </c>
      <c r="L523" s="171">
        <v>21</v>
      </c>
      <c r="M523" s="171">
        <f>G523*(1+L523/100)</f>
        <v>0</v>
      </c>
      <c r="N523" s="169">
        <v>1.64E-3</v>
      </c>
      <c r="O523" s="169">
        <f>ROUND(E523*N523,2)</f>
        <v>0.08</v>
      </c>
      <c r="P523" s="169">
        <v>0</v>
      </c>
      <c r="Q523" s="169">
        <f>ROUND(E523*P523,2)</f>
        <v>0</v>
      </c>
      <c r="R523" s="171" t="s">
        <v>817</v>
      </c>
      <c r="S523" s="171" t="s">
        <v>222</v>
      </c>
      <c r="T523" s="172" t="s">
        <v>222</v>
      </c>
      <c r="U523" s="157">
        <v>0.4047</v>
      </c>
      <c r="V523" s="157">
        <f>ROUND(E523*U523,2)</f>
        <v>19.75</v>
      </c>
      <c r="W523" s="157"/>
      <c r="X523" s="157" t="s">
        <v>251</v>
      </c>
      <c r="Y523" s="157" t="s">
        <v>225</v>
      </c>
      <c r="Z523" s="147"/>
      <c r="AA523" s="147"/>
      <c r="AB523" s="147"/>
      <c r="AC523" s="147"/>
      <c r="AD523" s="147"/>
      <c r="AE523" s="147"/>
      <c r="AF523" s="147"/>
      <c r="AG523" s="147" t="s">
        <v>252</v>
      </c>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2" x14ac:dyDescent="0.2">
      <c r="A524" s="154"/>
      <c r="B524" s="155"/>
      <c r="C524" s="260" t="s">
        <v>824</v>
      </c>
      <c r="D524" s="261"/>
      <c r="E524" s="261"/>
      <c r="F524" s="261"/>
      <c r="G524" s="261"/>
      <c r="H524" s="157"/>
      <c r="I524" s="157"/>
      <c r="J524" s="157"/>
      <c r="K524" s="157"/>
      <c r="L524" s="157"/>
      <c r="M524" s="157"/>
      <c r="N524" s="156"/>
      <c r="O524" s="156"/>
      <c r="P524" s="156"/>
      <c r="Q524" s="156"/>
      <c r="R524" s="157"/>
      <c r="S524" s="157"/>
      <c r="T524" s="157"/>
      <c r="U524" s="157"/>
      <c r="V524" s="157"/>
      <c r="W524" s="157"/>
      <c r="X524" s="157"/>
      <c r="Y524" s="157"/>
      <c r="Z524" s="147"/>
      <c r="AA524" s="147"/>
      <c r="AB524" s="147"/>
      <c r="AC524" s="147"/>
      <c r="AD524" s="147"/>
      <c r="AE524" s="147"/>
      <c r="AF524" s="147"/>
      <c r="AG524" s="147" t="s">
        <v>268</v>
      </c>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2" x14ac:dyDescent="0.2">
      <c r="A525" s="154"/>
      <c r="B525" s="155"/>
      <c r="C525" s="190" t="s">
        <v>825</v>
      </c>
      <c r="D525" s="179"/>
      <c r="E525" s="180">
        <v>18</v>
      </c>
      <c r="F525" s="157"/>
      <c r="G525" s="157"/>
      <c r="H525" s="157"/>
      <c r="I525" s="157"/>
      <c r="J525" s="157"/>
      <c r="K525" s="157"/>
      <c r="L525" s="157"/>
      <c r="M525" s="157"/>
      <c r="N525" s="156"/>
      <c r="O525" s="156"/>
      <c r="P525" s="156"/>
      <c r="Q525" s="156"/>
      <c r="R525" s="157"/>
      <c r="S525" s="157"/>
      <c r="T525" s="157"/>
      <c r="U525" s="157"/>
      <c r="V525" s="157"/>
      <c r="W525" s="157"/>
      <c r="X525" s="157"/>
      <c r="Y525" s="157"/>
      <c r="Z525" s="147"/>
      <c r="AA525" s="147"/>
      <c r="AB525" s="147"/>
      <c r="AC525" s="147"/>
      <c r="AD525" s="147"/>
      <c r="AE525" s="147"/>
      <c r="AF525" s="147"/>
      <c r="AG525" s="147" t="s">
        <v>270</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3" x14ac:dyDescent="0.2">
      <c r="A526" s="154"/>
      <c r="B526" s="155"/>
      <c r="C526" s="190" t="s">
        <v>826</v>
      </c>
      <c r="D526" s="179"/>
      <c r="E526" s="180">
        <v>4.2</v>
      </c>
      <c r="F526" s="157"/>
      <c r="G526" s="157"/>
      <c r="H526" s="157"/>
      <c r="I526" s="157"/>
      <c r="J526" s="157"/>
      <c r="K526" s="157"/>
      <c r="L526" s="157"/>
      <c r="M526" s="157"/>
      <c r="N526" s="156"/>
      <c r="O526" s="156"/>
      <c r="P526" s="156"/>
      <c r="Q526" s="156"/>
      <c r="R526" s="157"/>
      <c r="S526" s="157"/>
      <c r="T526" s="157"/>
      <c r="U526" s="157"/>
      <c r="V526" s="157"/>
      <c r="W526" s="157"/>
      <c r="X526" s="157"/>
      <c r="Y526" s="157"/>
      <c r="Z526" s="147"/>
      <c r="AA526" s="147"/>
      <c r="AB526" s="147"/>
      <c r="AC526" s="147"/>
      <c r="AD526" s="147"/>
      <c r="AE526" s="147"/>
      <c r="AF526" s="147"/>
      <c r="AG526" s="147" t="s">
        <v>270</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3" x14ac:dyDescent="0.2">
      <c r="A527" s="154"/>
      <c r="B527" s="155"/>
      <c r="C527" s="190" t="s">
        <v>827</v>
      </c>
      <c r="D527" s="179"/>
      <c r="E527" s="180">
        <v>6.9</v>
      </c>
      <c r="F527" s="157"/>
      <c r="G527" s="157"/>
      <c r="H527" s="157"/>
      <c r="I527" s="157"/>
      <c r="J527" s="157"/>
      <c r="K527" s="157"/>
      <c r="L527" s="157"/>
      <c r="M527" s="157"/>
      <c r="N527" s="156"/>
      <c r="O527" s="156"/>
      <c r="P527" s="156"/>
      <c r="Q527" s="156"/>
      <c r="R527" s="157"/>
      <c r="S527" s="157"/>
      <c r="T527" s="157"/>
      <c r="U527" s="157"/>
      <c r="V527" s="157"/>
      <c r="W527" s="157"/>
      <c r="X527" s="157"/>
      <c r="Y527" s="157"/>
      <c r="Z527" s="147"/>
      <c r="AA527" s="147"/>
      <c r="AB527" s="147"/>
      <c r="AC527" s="147"/>
      <c r="AD527" s="147"/>
      <c r="AE527" s="147"/>
      <c r="AF527" s="147"/>
      <c r="AG527" s="147" t="s">
        <v>270</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3" x14ac:dyDescent="0.2">
      <c r="A528" s="154"/>
      <c r="B528" s="155"/>
      <c r="C528" s="190" t="s">
        <v>828</v>
      </c>
      <c r="D528" s="179"/>
      <c r="E528" s="180">
        <v>3.9</v>
      </c>
      <c r="F528" s="157"/>
      <c r="G528" s="157"/>
      <c r="H528" s="157"/>
      <c r="I528" s="157"/>
      <c r="J528" s="157"/>
      <c r="K528" s="157"/>
      <c r="L528" s="157"/>
      <c r="M528" s="157"/>
      <c r="N528" s="156"/>
      <c r="O528" s="156"/>
      <c r="P528" s="156"/>
      <c r="Q528" s="156"/>
      <c r="R528" s="157"/>
      <c r="S528" s="157"/>
      <c r="T528" s="157"/>
      <c r="U528" s="157"/>
      <c r="V528" s="157"/>
      <c r="W528" s="157"/>
      <c r="X528" s="157"/>
      <c r="Y528" s="157"/>
      <c r="Z528" s="147"/>
      <c r="AA528" s="147"/>
      <c r="AB528" s="147"/>
      <c r="AC528" s="147"/>
      <c r="AD528" s="147"/>
      <c r="AE528" s="147"/>
      <c r="AF528" s="147"/>
      <c r="AG528" s="147" t="s">
        <v>270</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3" x14ac:dyDescent="0.2">
      <c r="A529" s="154"/>
      <c r="B529" s="155"/>
      <c r="C529" s="190" t="s">
        <v>829</v>
      </c>
      <c r="D529" s="179"/>
      <c r="E529" s="180">
        <v>9</v>
      </c>
      <c r="F529" s="157"/>
      <c r="G529" s="157"/>
      <c r="H529" s="157"/>
      <c r="I529" s="157"/>
      <c r="J529" s="157"/>
      <c r="K529" s="157"/>
      <c r="L529" s="157"/>
      <c r="M529" s="157"/>
      <c r="N529" s="156"/>
      <c r="O529" s="156"/>
      <c r="P529" s="156"/>
      <c r="Q529" s="156"/>
      <c r="R529" s="157"/>
      <c r="S529" s="157"/>
      <c r="T529" s="157"/>
      <c r="U529" s="157"/>
      <c r="V529" s="157"/>
      <c r="W529" s="157"/>
      <c r="X529" s="157"/>
      <c r="Y529" s="157"/>
      <c r="Z529" s="147"/>
      <c r="AA529" s="147"/>
      <c r="AB529" s="147"/>
      <c r="AC529" s="147"/>
      <c r="AD529" s="147"/>
      <c r="AE529" s="147"/>
      <c r="AF529" s="147"/>
      <c r="AG529" s="147" t="s">
        <v>270</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3" x14ac:dyDescent="0.2">
      <c r="A530" s="154"/>
      <c r="B530" s="155"/>
      <c r="C530" s="190" t="s">
        <v>830</v>
      </c>
      <c r="D530" s="179"/>
      <c r="E530" s="180">
        <v>1.2</v>
      </c>
      <c r="F530" s="157"/>
      <c r="G530" s="157"/>
      <c r="H530" s="157"/>
      <c r="I530" s="157"/>
      <c r="J530" s="157"/>
      <c r="K530" s="157"/>
      <c r="L530" s="157"/>
      <c r="M530" s="157"/>
      <c r="N530" s="156"/>
      <c r="O530" s="156"/>
      <c r="P530" s="156"/>
      <c r="Q530" s="156"/>
      <c r="R530" s="157"/>
      <c r="S530" s="157"/>
      <c r="T530" s="157"/>
      <c r="U530" s="157"/>
      <c r="V530" s="157"/>
      <c r="W530" s="157"/>
      <c r="X530" s="157"/>
      <c r="Y530" s="157"/>
      <c r="Z530" s="147"/>
      <c r="AA530" s="147"/>
      <c r="AB530" s="147"/>
      <c r="AC530" s="147"/>
      <c r="AD530" s="147"/>
      <c r="AE530" s="147"/>
      <c r="AF530" s="147"/>
      <c r="AG530" s="147" t="s">
        <v>270</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3" x14ac:dyDescent="0.2">
      <c r="A531" s="154"/>
      <c r="B531" s="155"/>
      <c r="C531" s="190" t="s">
        <v>826</v>
      </c>
      <c r="D531" s="179"/>
      <c r="E531" s="180">
        <v>4.2</v>
      </c>
      <c r="F531" s="157"/>
      <c r="G531" s="157"/>
      <c r="H531" s="157"/>
      <c r="I531" s="157"/>
      <c r="J531" s="157"/>
      <c r="K531" s="157"/>
      <c r="L531" s="157"/>
      <c r="M531" s="157"/>
      <c r="N531" s="156"/>
      <c r="O531" s="156"/>
      <c r="P531" s="156"/>
      <c r="Q531" s="156"/>
      <c r="R531" s="157"/>
      <c r="S531" s="157"/>
      <c r="T531" s="157"/>
      <c r="U531" s="157"/>
      <c r="V531" s="157"/>
      <c r="W531" s="157"/>
      <c r="X531" s="157"/>
      <c r="Y531" s="157"/>
      <c r="Z531" s="147"/>
      <c r="AA531" s="147"/>
      <c r="AB531" s="147"/>
      <c r="AC531" s="147"/>
      <c r="AD531" s="147"/>
      <c r="AE531" s="147"/>
      <c r="AF531" s="147"/>
      <c r="AG531" s="147" t="s">
        <v>270</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3" x14ac:dyDescent="0.2">
      <c r="A532" s="154"/>
      <c r="B532" s="155"/>
      <c r="C532" s="190" t="s">
        <v>831</v>
      </c>
      <c r="D532" s="179"/>
      <c r="E532" s="180">
        <v>1.4</v>
      </c>
      <c r="F532" s="157"/>
      <c r="G532" s="157"/>
      <c r="H532" s="157"/>
      <c r="I532" s="157"/>
      <c r="J532" s="157"/>
      <c r="K532" s="157"/>
      <c r="L532" s="157"/>
      <c r="M532" s="157"/>
      <c r="N532" s="156"/>
      <c r="O532" s="156"/>
      <c r="P532" s="156"/>
      <c r="Q532" s="156"/>
      <c r="R532" s="157"/>
      <c r="S532" s="157"/>
      <c r="T532" s="157"/>
      <c r="U532" s="157"/>
      <c r="V532" s="157"/>
      <c r="W532" s="157"/>
      <c r="X532" s="157"/>
      <c r="Y532" s="157"/>
      <c r="Z532" s="147"/>
      <c r="AA532" s="147"/>
      <c r="AB532" s="147"/>
      <c r="AC532" s="147"/>
      <c r="AD532" s="147"/>
      <c r="AE532" s="147"/>
      <c r="AF532" s="147"/>
      <c r="AG532" s="147" t="s">
        <v>270</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
      <c r="A533" s="166">
        <v>106</v>
      </c>
      <c r="B533" s="167" t="s">
        <v>832</v>
      </c>
      <c r="C533" s="175" t="s">
        <v>833</v>
      </c>
      <c r="D533" s="168" t="s">
        <v>365</v>
      </c>
      <c r="E533" s="169">
        <v>90.88</v>
      </c>
      <c r="F533" s="170"/>
      <c r="G533" s="171">
        <f>ROUND(E533*F533,2)</f>
        <v>0</v>
      </c>
      <c r="H533" s="170"/>
      <c r="I533" s="171">
        <f>ROUND(E533*H533,2)</f>
        <v>0</v>
      </c>
      <c r="J533" s="170"/>
      <c r="K533" s="171">
        <f>ROUND(E533*J533,2)</f>
        <v>0</v>
      </c>
      <c r="L533" s="171">
        <v>21</v>
      </c>
      <c r="M533" s="171">
        <f>G533*(1+L533/100)</f>
        <v>0</v>
      </c>
      <c r="N533" s="169">
        <v>1.6299999999999999E-3</v>
      </c>
      <c r="O533" s="169">
        <f>ROUND(E533*N533,2)</f>
        <v>0.15</v>
      </c>
      <c r="P533" s="169">
        <v>0</v>
      </c>
      <c r="Q533" s="169">
        <f>ROUND(E533*P533,2)</f>
        <v>0</v>
      </c>
      <c r="R533" s="171"/>
      <c r="S533" s="171" t="s">
        <v>250</v>
      </c>
      <c r="T533" s="172" t="s">
        <v>347</v>
      </c>
      <c r="U533" s="157">
        <v>0.25568999999999997</v>
      </c>
      <c r="V533" s="157">
        <f>ROUND(E533*U533,2)</f>
        <v>23.24</v>
      </c>
      <c r="W533" s="157"/>
      <c r="X533" s="157" t="s">
        <v>251</v>
      </c>
      <c r="Y533" s="157" t="s">
        <v>225</v>
      </c>
      <c r="Z533" s="147"/>
      <c r="AA533" s="147"/>
      <c r="AB533" s="147"/>
      <c r="AC533" s="147"/>
      <c r="AD533" s="147"/>
      <c r="AE533" s="147"/>
      <c r="AF533" s="147"/>
      <c r="AG533" s="147" t="s">
        <v>252</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2" x14ac:dyDescent="0.2">
      <c r="A534" s="154"/>
      <c r="B534" s="155"/>
      <c r="C534" s="190" t="s">
        <v>834</v>
      </c>
      <c r="D534" s="179"/>
      <c r="E534" s="180">
        <v>90.88</v>
      </c>
      <c r="F534" s="157"/>
      <c r="G534" s="157"/>
      <c r="H534" s="157"/>
      <c r="I534" s="157"/>
      <c r="J534" s="157"/>
      <c r="K534" s="157"/>
      <c r="L534" s="157"/>
      <c r="M534" s="157"/>
      <c r="N534" s="156"/>
      <c r="O534" s="156"/>
      <c r="P534" s="156"/>
      <c r="Q534" s="156"/>
      <c r="R534" s="157"/>
      <c r="S534" s="157"/>
      <c r="T534" s="157"/>
      <c r="U534" s="157"/>
      <c r="V534" s="157"/>
      <c r="W534" s="157"/>
      <c r="X534" s="157"/>
      <c r="Y534" s="157"/>
      <c r="Z534" s="147"/>
      <c r="AA534" s="147"/>
      <c r="AB534" s="147"/>
      <c r="AC534" s="147"/>
      <c r="AD534" s="147"/>
      <c r="AE534" s="147"/>
      <c r="AF534" s="147"/>
      <c r="AG534" s="147" t="s">
        <v>270</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
      <c r="A535" s="166">
        <v>107</v>
      </c>
      <c r="B535" s="167" t="s">
        <v>835</v>
      </c>
      <c r="C535" s="175" t="s">
        <v>836</v>
      </c>
      <c r="D535" s="168" t="s">
        <v>365</v>
      </c>
      <c r="E535" s="169">
        <v>90.88</v>
      </c>
      <c r="F535" s="170"/>
      <c r="G535" s="171">
        <f>ROUND(E535*F535,2)</f>
        <v>0</v>
      </c>
      <c r="H535" s="170"/>
      <c r="I535" s="171">
        <f>ROUND(E535*H535,2)</f>
        <v>0</v>
      </c>
      <c r="J535" s="170"/>
      <c r="K535" s="171">
        <f>ROUND(E535*J535,2)</f>
        <v>0</v>
      </c>
      <c r="L535" s="171">
        <v>21</v>
      </c>
      <c r="M535" s="171">
        <f>G535*(1+L535/100)</f>
        <v>0</v>
      </c>
      <c r="N535" s="169">
        <v>1.98E-3</v>
      </c>
      <c r="O535" s="169">
        <f>ROUND(E535*N535,2)</f>
        <v>0.18</v>
      </c>
      <c r="P535" s="169">
        <v>0</v>
      </c>
      <c r="Q535" s="169">
        <f>ROUND(E535*P535,2)</f>
        <v>0</v>
      </c>
      <c r="R535" s="171"/>
      <c r="S535" s="171" t="s">
        <v>250</v>
      </c>
      <c r="T535" s="172" t="s">
        <v>347</v>
      </c>
      <c r="U535" s="157">
        <v>0.2671</v>
      </c>
      <c r="V535" s="157">
        <f>ROUND(E535*U535,2)</f>
        <v>24.27</v>
      </c>
      <c r="W535" s="157"/>
      <c r="X535" s="157" t="s">
        <v>251</v>
      </c>
      <c r="Y535" s="157" t="s">
        <v>225</v>
      </c>
      <c r="Z535" s="147"/>
      <c r="AA535" s="147"/>
      <c r="AB535" s="147"/>
      <c r="AC535" s="147"/>
      <c r="AD535" s="147"/>
      <c r="AE535" s="147"/>
      <c r="AF535" s="147"/>
      <c r="AG535" s="147" t="s">
        <v>252</v>
      </c>
      <c r="AH535" s="147"/>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2" x14ac:dyDescent="0.2">
      <c r="A536" s="154"/>
      <c r="B536" s="155"/>
      <c r="C536" s="190" t="s">
        <v>837</v>
      </c>
      <c r="D536" s="179"/>
      <c r="E536" s="180">
        <v>90.88</v>
      </c>
      <c r="F536" s="157"/>
      <c r="G536" s="157"/>
      <c r="H536" s="157"/>
      <c r="I536" s="157"/>
      <c r="J536" s="157"/>
      <c r="K536" s="157"/>
      <c r="L536" s="157"/>
      <c r="M536" s="157"/>
      <c r="N536" s="156"/>
      <c r="O536" s="156"/>
      <c r="P536" s="156"/>
      <c r="Q536" s="156"/>
      <c r="R536" s="157"/>
      <c r="S536" s="157"/>
      <c r="T536" s="157"/>
      <c r="U536" s="157"/>
      <c r="V536" s="157"/>
      <c r="W536" s="157"/>
      <c r="X536" s="157"/>
      <c r="Y536" s="157"/>
      <c r="Z536" s="147"/>
      <c r="AA536" s="147"/>
      <c r="AB536" s="147"/>
      <c r="AC536" s="147"/>
      <c r="AD536" s="147"/>
      <c r="AE536" s="147"/>
      <c r="AF536" s="147"/>
      <c r="AG536" s="147" t="s">
        <v>270</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ht="22.5" outlineLevel="1" x14ac:dyDescent="0.2">
      <c r="A537" s="166">
        <v>108</v>
      </c>
      <c r="B537" s="167" t="s">
        <v>838</v>
      </c>
      <c r="C537" s="175" t="s">
        <v>839</v>
      </c>
      <c r="D537" s="168" t="s">
        <v>365</v>
      </c>
      <c r="E537" s="169">
        <v>132</v>
      </c>
      <c r="F537" s="170"/>
      <c r="G537" s="171">
        <f>ROUND(E537*F537,2)</f>
        <v>0</v>
      </c>
      <c r="H537" s="170"/>
      <c r="I537" s="171">
        <f>ROUND(E537*H537,2)</f>
        <v>0</v>
      </c>
      <c r="J537" s="170"/>
      <c r="K537" s="171">
        <f>ROUND(E537*J537,2)</f>
        <v>0</v>
      </c>
      <c r="L537" s="171">
        <v>21</v>
      </c>
      <c r="M537" s="171">
        <f>G537*(1+L537/100)</f>
        <v>0</v>
      </c>
      <c r="N537" s="169">
        <v>3.5400000000000002E-3</v>
      </c>
      <c r="O537" s="169">
        <f>ROUND(E537*N537,2)</f>
        <v>0.47</v>
      </c>
      <c r="P537" s="169">
        <v>0</v>
      </c>
      <c r="Q537" s="169">
        <f>ROUND(E537*P537,2)</f>
        <v>0</v>
      </c>
      <c r="R537" s="171" t="s">
        <v>817</v>
      </c>
      <c r="S537" s="171" t="s">
        <v>222</v>
      </c>
      <c r="T537" s="172" t="s">
        <v>222</v>
      </c>
      <c r="U537" s="157">
        <v>0.219</v>
      </c>
      <c r="V537" s="157">
        <f>ROUND(E537*U537,2)</f>
        <v>28.91</v>
      </c>
      <c r="W537" s="157"/>
      <c r="X537" s="157" t="s">
        <v>251</v>
      </c>
      <c r="Y537" s="157" t="s">
        <v>225</v>
      </c>
      <c r="Z537" s="147"/>
      <c r="AA537" s="147"/>
      <c r="AB537" s="147"/>
      <c r="AC537" s="147"/>
      <c r="AD537" s="147"/>
      <c r="AE537" s="147"/>
      <c r="AF537" s="147"/>
      <c r="AG537" s="147" t="s">
        <v>252</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2" x14ac:dyDescent="0.2">
      <c r="A538" s="154"/>
      <c r="B538" s="155"/>
      <c r="C538" s="249" t="s">
        <v>840</v>
      </c>
      <c r="D538" s="250"/>
      <c r="E538" s="250"/>
      <c r="F538" s="250"/>
      <c r="G538" s="250"/>
      <c r="H538" s="157"/>
      <c r="I538" s="157"/>
      <c r="J538" s="157"/>
      <c r="K538" s="157"/>
      <c r="L538" s="157"/>
      <c r="M538" s="157"/>
      <c r="N538" s="156"/>
      <c r="O538" s="156"/>
      <c r="P538" s="156"/>
      <c r="Q538" s="156"/>
      <c r="R538" s="157"/>
      <c r="S538" s="157"/>
      <c r="T538" s="157"/>
      <c r="U538" s="157"/>
      <c r="V538" s="157"/>
      <c r="W538" s="157"/>
      <c r="X538" s="157"/>
      <c r="Y538" s="157"/>
      <c r="Z538" s="147"/>
      <c r="AA538" s="147"/>
      <c r="AB538" s="147"/>
      <c r="AC538" s="147"/>
      <c r="AD538" s="147"/>
      <c r="AE538" s="147"/>
      <c r="AF538" s="147"/>
      <c r="AG538" s="147" t="s">
        <v>228</v>
      </c>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2" x14ac:dyDescent="0.2">
      <c r="A539" s="154"/>
      <c r="B539" s="155"/>
      <c r="C539" s="190" t="s">
        <v>841</v>
      </c>
      <c r="D539" s="179"/>
      <c r="E539" s="180">
        <v>132</v>
      </c>
      <c r="F539" s="157"/>
      <c r="G539" s="157"/>
      <c r="H539" s="157"/>
      <c r="I539" s="157"/>
      <c r="J539" s="157"/>
      <c r="K539" s="157"/>
      <c r="L539" s="157"/>
      <c r="M539" s="157"/>
      <c r="N539" s="156"/>
      <c r="O539" s="156"/>
      <c r="P539" s="156"/>
      <c r="Q539" s="156"/>
      <c r="R539" s="157"/>
      <c r="S539" s="157"/>
      <c r="T539" s="157"/>
      <c r="U539" s="157"/>
      <c r="V539" s="157"/>
      <c r="W539" s="157"/>
      <c r="X539" s="157"/>
      <c r="Y539" s="157"/>
      <c r="Z539" s="147"/>
      <c r="AA539" s="147"/>
      <c r="AB539" s="147"/>
      <c r="AC539" s="147"/>
      <c r="AD539" s="147"/>
      <c r="AE539" s="147"/>
      <c r="AF539" s="147"/>
      <c r="AG539" s="147" t="s">
        <v>270</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ht="22.5" outlineLevel="1" x14ac:dyDescent="0.2">
      <c r="A540" s="166">
        <v>109</v>
      </c>
      <c r="B540" s="167" t="s">
        <v>842</v>
      </c>
      <c r="C540" s="175" t="s">
        <v>843</v>
      </c>
      <c r="D540" s="168" t="s">
        <v>365</v>
      </c>
      <c r="E540" s="169">
        <v>90.88</v>
      </c>
      <c r="F540" s="170"/>
      <c r="G540" s="171">
        <f>ROUND(E540*F540,2)</f>
        <v>0</v>
      </c>
      <c r="H540" s="170"/>
      <c r="I540" s="171">
        <f>ROUND(E540*H540,2)</f>
        <v>0</v>
      </c>
      <c r="J540" s="170"/>
      <c r="K540" s="171">
        <f>ROUND(E540*J540,2)</f>
        <v>0</v>
      </c>
      <c r="L540" s="171">
        <v>21</v>
      </c>
      <c r="M540" s="171">
        <f>G540*(1+L540/100)</f>
        <v>0</v>
      </c>
      <c r="N540" s="169">
        <v>5.1399999999999996E-3</v>
      </c>
      <c r="O540" s="169">
        <f>ROUND(E540*N540,2)</f>
        <v>0.47</v>
      </c>
      <c r="P540" s="169">
        <v>0</v>
      </c>
      <c r="Q540" s="169">
        <f>ROUND(E540*P540,2)</f>
        <v>0</v>
      </c>
      <c r="R540" s="171" t="s">
        <v>817</v>
      </c>
      <c r="S540" s="171" t="s">
        <v>222</v>
      </c>
      <c r="T540" s="172" t="s">
        <v>222</v>
      </c>
      <c r="U540" s="157">
        <v>0.65119000000000005</v>
      </c>
      <c r="V540" s="157">
        <f>ROUND(E540*U540,2)</f>
        <v>59.18</v>
      </c>
      <c r="W540" s="157"/>
      <c r="X540" s="157" t="s">
        <v>251</v>
      </c>
      <c r="Y540" s="157" t="s">
        <v>225</v>
      </c>
      <c r="Z540" s="147"/>
      <c r="AA540" s="147"/>
      <c r="AB540" s="147"/>
      <c r="AC540" s="147"/>
      <c r="AD540" s="147"/>
      <c r="AE540" s="147"/>
      <c r="AF540" s="147"/>
      <c r="AG540" s="147" t="s">
        <v>252</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2" x14ac:dyDescent="0.2">
      <c r="A541" s="154"/>
      <c r="B541" s="155"/>
      <c r="C541" s="260" t="s">
        <v>844</v>
      </c>
      <c r="D541" s="261"/>
      <c r="E541" s="261"/>
      <c r="F541" s="261"/>
      <c r="G541" s="261"/>
      <c r="H541" s="157"/>
      <c r="I541" s="157"/>
      <c r="J541" s="157"/>
      <c r="K541" s="157"/>
      <c r="L541" s="157"/>
      <c r="M541" s="157"/>
      <c r="N541" s="156"/>
      <c r="O541" s="156"/>
      <c r="P541" s="156"/>
      <c r="Q541" s="156"/>
      <c r="R541" s="157"/>
      <c r="S541" s="157"/>
      <c r="T541" s="157"/>
      <c r="U541" s="157"/>
      <c r="V541" s="157"/>
      <c r="W541" s="157"/>
      <c r="X541" s="157"/>
      <c r="Y541" s="157"/>
      <c r="Z541" s="147"/>
      <c r="AA541" s="147"/>
      <c r="AB541" s="147"/>
      <c r="AC541" s="147"/>
      <c r="AD541" s="147"/>
      <c r="AE541" s="147"/>
      <c r="AF541" s="147"/>
      <c r="AG541" s="147" t="s">
        <v>268</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2" x14ac:dyDescent="0.2">
      <c r="A542" s="154"/>
      <c r="B542" s="155"/>
      <c r="C542" s="190" t="s">
        <v>845</v>
      </c>
      <c r="D542" s="179"/>
      <c r="E542" s="180">
        <v>90.88</v>
      </c>
      <c r="F542" s="157"/>
      <c r="G542" s="157"/>
      <c r="H542" s="157"/>
      <c r="I542" s="157"/>
      <c r="J542" s="157"/>
      <c r="K542" s="157"/>
      <c r="L542" s="157"/>
      <c r="M542" s="157"/>
      <c r="N542" s="156"/>
      <c r="O542" s="156"/>
      <c r="P542" s="156"/>
      <c r="Q542" s="156"/>
      <c r="R542" s="157"/>
      <c r="S542" s="157"/>
      <c r="T542" s="157"/>
      <c r="U542" s="157"/>
      <c r="V542" s="157"/>
      <c r="W542" s="157"/>
      <c r="X542" s="157"/>
      <c r="Y542" s="157"/>
      <c r="Z542" s="147"/>
      <c r="AA542" s="147"/>
      <c r="AB542" s="147"/>
      <c r="AC542" s="147"/>
      <c r="AD542" s="147"/>
      <c r="AE542" s="147"/>
      <c r="AF542" s="147"/>
      <c r="AG542" s="147" t="s">
        <v>270</v>
      </c>
      <c r="AH542" s="147">
        <v>0</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ht="22.5" outlineLevel="1" x14ac:dyDescent="0.2">
      <c r="A543" s="183">
        <v>110</v>
      </c>
      <c r="B543" s="184" t="s">
        <v>846</v>
      </c>
      <c r="C543" s="191" t="s">
        <v>847</v>
      </c>
      <c r="D543" s="185" t="s">
        <v>390</v>
      </c>
      <c r="E543" s="186">
        <v>8</v>
      </c>
      <c r="F543" s="187"/>
      <c r="G543" s="188">
        <f>ROUND(E543*F543,2)</f>
        <v>0</v>
      </c>
      <c r="H543" s="187"/>
      <c r="I543" s="188">
        <f>ROUND(E543*H543,2)</f>
        <v>0</v>
      </c>
      <c r="J543" s="187"/>
      <c r="K543" s="188">
        <f>ROUND(E543*J543,2)</f>
        <v>0</v>
      </c>
      <c r="L543" s="188">
        <v>21</v>
      </c>
      <c r="M543" s="188">
        <f>G543*(1+L543/100)</f>
        <v>0</v>
      </c>
      <c r="N543" s="186">
        <v>4.0000000000000002E-4</v>
      </c>
      <c r="O543" s="186">
        <f>ROUND(E543*N543,2)</f>
        <v>0</v>
      </c>
      <c r="P543" s="186">
        <v>0</v>
      </c>
      <c r="Q543" s="186">
        <f>ROUND(E543*P543,2)</f>
        <v>0</v>
      </c>
      <c r="R543" s="188" t="s">
        <v>817</v>
      </c>
      <c r="S543" s="188" t="s">
        <v>222</v>
      </c>
      <c r="T543" s="189" t="s">
        <v>222</v>
      </c>
      <c r="U543" s="157">
        <v>0.41</v>
      </c>
      <c r="V543" s="157">
        <f>ROUND(E543*U543,2)</f>
        <v>3.28</v>
      </c>
      <c r="W543" s="157"/>
      <c r="X543" s="157" t="s">
        <v>251</v>
      </c>
      <c r="Y543" s="157" t="s">
        <v>225</v>
      </c>
      <c r="Z543" s="147"/>
      <c r="AA543" s="147"/>
      <c r="AB543" s="147"/>
      <c r="AC543" s="147"/>
      <c r="AD543" s="147"/>
      <c r="AE543" s="147"/>
      <c r="AF543" s="147"/>
      <c r="AG543" s="147" t="s">
        <v>252</v>
      </c>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ht="33.75" outlineLevel="1" x14ac:dyDescent="0.2">
      <c r="A544" s="183">
        <v>111</v>
      </c>
      <c r="B544" s="184" t="s">
        <v>848</v>
      </c>
      <c r="C544" s="191" t="s">
        <v>849</v>
      </c>
      <c r="D544" s="185" t="s">
        <v>390</v>
      </c>
      <c r="E544" s="186">
        <v>14</v>
      </c>
      <c r="F544" s="187"/>
      <c r="G544" s="188">
        <f>ROUND(E544*F544,2)</f>
        <v>0</v>
      </c>
      <c r="H544" s="187"/>
      <c r="I544" s="188">
        <f>ROUND(E544*H544,2)</f>
        <v>0</v>
      </c>
      <c r="J544" s="187"/>
      <c r="K544" s="188">
        <f>ROUND(E544*J544,2)</f>
        <v>0</v>
      </c>
      <c r="L544" s="188">
        <v>21</v>
      </c>
      <c r="M544" s="188">
        <f>G544*(1+L544/100)</f>
        <v>0</v>
      </c>
      <c r="N544" s="186">
        <v>6.0200000000000002E-3</v>
      </c>
      <c r="O544" s="186">
        <f>ROUND(E544*N544,2)</f>
        <v>0.08</v>
      </c>
      <c r="P544" s="186">
        <v>0</v>
      </c>
      <c r="Q544" s="186">
        <f>ROUND(E544*P544,2)</f>
        <v>0</v>
      </c>
      <c r="R544" s="188" t="s">
        <v>817</v>
      </c>
      <c r="S544" s="188" t="s">
        <v>222</v>
      </c>
      <c r="T544" s="189" t="s">
        <v>222</v>
      </c>
      <c r="U544" s="157">
        <v>0.97860000000000003</v>
      </c>
      <c r="V544" s="157">
        <f>ROUND(E544*U544,2)</f>
        <v>13.7</v>
      </c>
      <c r="W544" s="157"/>
      <c r="X544" s="157" t="s">
        <v>251</v>
      </c>
      <c r="Y544" s="157" t="s">
        <v>225</v>
      </c>
      <c r="Z544" s="147"/>
      <c r="AA544" s="147"/>
      <c r="AB544" s="147"/>
      <c r="AC544" s="147"/>
      <c r="AD544" s="147"/>
      <c r="AE544" s="147"/>
      <c r="AF544" s="147"/>
      <c r="AG544" s="147" t="s">
        <v>252</v>
      </c>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ht="22.5" outlineLevel="1" x14ac:dyDescent="0.2">
      <c r="A545" s="183">
        <v>112</v>
      </c>
      <c r="B545" s="184" t="s">
        <v>850</v>
      </c>
      <c r="C545" s="191" t="s">
        <v>851</v>
      </c>
      <c r="D545" s="185" t="s">
        <v>390</v>
      </c>
      <c r="E545" s="186">
        <v>2</v>
      </c>
      <c r="F545" s="187"/>
      <c r="G545" s="188">
        <f>ROUND(E545*F545,2)</f>
        <v>0</v>
      </c>
      <c r="H545" s="187"/>
      <c r="I545" s="188">
        <f>ROUND(E545*H545,2)</f>
        <v>0</v>
      </c>
      <c r="J545" s="187"/>
      <c r="K545" s="188">
        <f>ROUND(E545*J545,2)</f>
        <v>0</v>
      </c>
      <c r="L545" s="188">
        <v>21</v>
      </c>
      <c r="M545" s="188">
        <f>G545*(1+L545/100)</f>
        <v>0</v>
      </c>
      <c r="N545" s="186">
        <v>8.5100000000000002E-3</v>
      </c>
      <c r="O545" s="186">
        <f>ROUND(E545*N545,2)</f>
        <v>0.02</v>
      </c>
      <c r="P545" s="186">
        <v>0</v>
      </c>
      <c r="Q545" s="186">
        <f>ROUND(E545*P545,2)</f>
        <v>0</v>
      </c>
      <c r="R545" s="188" t="s">
        <v>817</v>
      </c>
      <c r="S545" s="188" t="s">
        <v>222</v>
      </c>
      <c r="T545" s="189" t="s">
        <v>222</v>
      </c>
      <c r="U545" s="157">
        <v>1.4524999999999999</v>
      </c>
      <c r="V545" s="157">
        <f>ROUND(E545*U545,2)</f>
        <v>2.91</v>
      </c>
      <c r="W545" s="157"/>
      <c r="X545" s="157" t="s">
        <v>251</v>
      </c>
      <c r="Y545" s="157" t="s">
        <v>225</v>
      </c>
      <c r="Z545" s="147"/>
      <c r="AA545" s="147"/>
      <c r="AB545" s="147"/>
      <c r="AC545" s="147"/>
      <c r="AD545" s="147"/>
      <c r="AE545" s="147"/>
      <c r="AF545" s="147"/>
      <c r="AG545" s="147" t="s">
        <v>252</v>
      </c>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
      <c r="A546" s="166">
        <v>113</v>
      </c>
      <c r="B546" s="167" t="s">
        <v>852</v>
      </c>
      <c r="C546" s="175" t="s">
        <v>853</v>
      </c>
      <c r="D546" s="168" t="s">
        <v>365</v>
      </c>
      <c r="E546" s="169">
        <v>39.76</v>
      </c>
      <c r="F546" s="170"/>
      <c r="G546" s="171">
        <f>ROUND(E546*F546,2)</f>
        <v>0</v>
      </c>
      <c r="H546" s="170"/>
      <c r="I546" s="171">
        <f>ROUND(E546*H546,2)</f>
        <v>0</v>
      </c>
      <c r="J546" s="170"/>
      <c r="K546" s="171">
        <f>ROUND(E546*J546,2)</f>
        <v>0</v>
      </c>
      <c r="L546" s="171">
        <v>21</v>
      </c>
      <c r="M546" s="171">
        <f>G546*(1+L546/100)</f>
        <v>0</v>
      </c>
      <c r="N546" s="169">
        <v>8.1999999999999998E-4</v>
      </c>
      <c r="O546" s="169">
        <f>ROUND(E546*N546,2)</f>
        <v>0.03</v>
      </c>
      <c r="P546" s="169">
        <v>0</v>
      </c>
      <c r="Q546" s="169">
        <f>ROUND(E546*P546,2)</f>
        <v>0</v>
      </c>
      <c r="R546" s="171"/>
      <c r="S546" s="171" t="s">
        <v>250</v>
      </c>
      <c r="T546" s="172" t="s">
        <v>347</v>
      </c>
      <c r="U546" s="157">
        <v>0.24</v>
      </c>
      <c r="V546" s="157">
        <f>ROUND(E546*U546,2)</f>
        <v>9.5399999999999991</v>
      </c>
      <c r="W546" s="157"/>
      <c r="X546" s="157" t="s">
        <v>251</v>
      </c>
      <c r="Y546" s="157" t="s">
        <v>225</v>
      </c>
      <c r="Z546" s="147"/>
      <c r="AA546" s="147"/>
      <c r="AB546" s="147"/>
      <c r="AC546" s="147"/>
      <c r="AD546" s="147"/>
      <c r="AE546" s="147"/>
      <c r="AF546" s="147"/>
      <c r="AG546" s="147" t="s">
        <v>252</v>
      </c>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2" x14ac:dyDescent="0.2">
      <c r="A547" s="154"/>
      <c r="B547" s="155"/>
      <c r="C547" s="190" t="s">
        <v>854</v>
      </c>
      <c r="D547" s="179"/>
      <c r="E547" s="180">
        <v>39.76</v>
      </c>
      <c r="F547" s="157"/>
      <c r="G547" s="157"/>
      <c r="H547" s="157"/>
      <c r="I547" s="157"/>
      <c r="J547" s="157"/>
      <c r="K547" s="157"/>
      <c r="L547" s="157"/>
      <c r="M547" s="157"/>
      <c r="N547" s="156"/>
      <c r="O547" s="156"/>
      <c r="P547" s="156"/>
      <c r="Q547" s="156"/>
      <c r="R547" s="157"/>
      <c r="S547" s="157"/>
      <c r="T547" s="157"/>
      <c r="U547" s="157"/>
      <c r="V547" s="157"/>
      <c r="W547" s="157"/>
      <c r="X547" s="157"/>
      <c r="Y547" s="157"/>
      <c r="Z547" s="147"/>
      <c r="AA547" s="147"/>
      <c r="AB547" s="147"/>
      <c r="AC547" s="147"/>
      <c r="AD547" s="147"/>
      <c r="AE547" s="147"/>
      <c r="AF547" s="147"/>
      <c r="AG547" s="147" t="s">
        <v>270</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ht="22.5" outlineLevel="1" x14ac:dyDescent="0.2">
      <c r="A548" s="166">
        <v>114</v>
      </c>
      <c r="B548" s="167" t="s">
        <v>855</v>
      </c>
      <c r="C548" s="175" t="s">
        <v>856</v>
      </c>
      <c r="D548" s="168" t="s">
        <v>285</v>
      </c>
      <c r="E548" s="169">
        <v>4</v>
      </c>
      <c r="F548" s="170"/>
      <c r="G548" s="171">
        <f>ROUND(E548*F548,2)</f>
        <v>0</v>
      </c>
      <c r="H548" s="170"/>
      <c r="I548" s="171">
        <f>ROUND(E548*H548,2)</f>
        <v>0</v>
      </c>
      <c r="J548" s="170"/>
      <c r="K548" s="171">
        <f>ROUND(E548*J548,2)</f>
        <v>0</v>
      </c>
      <c r="L548" s="171">
        <v>21</v>
      </c>
      <c r="M548" s="171">
        <f>G548*(1+L548/100)</f>
        <v>0</v>
      </c>
      <c r="N548" s="169">
        <v>6.2199999999999998E-3</v>
      </c>
      <c r="O548" s="169">
        <f>ROUND(E548*N548,2)</f>
        <v>0.02</v>
      </c>
      <c r="P548" s="169">
        <v>0</v>
      </c>
      <c r="Q548" s="169">
        <f>ROUND(E548*P548,2)</f>
        <v>0</v>
      </c>
      <c r="R548" s="171" t="s">
        <v>817</v>
      </c>
      <c r="S548" s="171" t="s">
        <v>222</v>
      </c>
      <c r="T548" s="172" t="s">
        <v>222</v>
      </c>
      <c r="U548" s="157">
        <v>1.9296500000000001</v>
      </c>
      <c r="V548" s="157">
        <f>ROUND(E548*U548,2)</f>
        <v>7.72</v>
      </c>
      <c r="W548" s="157"/>
      <c r="X548" s="157" t="s">
        <v>251</v>
      </c>
      <c r="Y548" s="157" t="s">
        <v>225</v>
      </c>
      <c r="Z548" s="147"/>
      <c r="AA548" s="147"/>
      <c r="AB548" s="147"/>
      <c r="AC548" s="147"/>
      <c r="AD548" s="147"/>
      <c r="AE548" s="147"/>
      <c r="AF548" s="147"/>
      <c r="AG548" s="147" t="s">
        <v>252</v>
      </c>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2" x14ac:dyDescent="0.2">
      <c r="A549" s="154"/>
      <c r="B549" s="155"/>
      <c r="C549" s="190" t="s">
        <v>857</v>
      </c>
      <c r="D549" s="179"/>
      <c r="E549" s="180">
        <v>4</v>
      </c>
      <c r="F549" s="157"/>
      <c r="G549" s="157"/>
      <c r="H549" s="157"/>
      <c r="I549" s="157"/>
      <c r="J549" s="157"/>
      <c r="K549" s="157"/>
      <c r="L549" s="157"/>
      <c r="M549" s="157"/>
      <c r="N549" s="156"/>
      <c r="O549" s="156"/>
      <c r="P549" s="156"/>
      <c r="Q549" s="156"/>
      <c r="R549" s="157"/>
      <c r="S549" s="157"/>
      <c r="T549" s="157"/>
      <c r="U549" s="157"/>
      <c r="V549" s="157"/>
      <c r="W549" s="157"/>
      <c r="X549" s="157"/>
      <c r="Y549" s="157"/>
      <c r="Z549" s="147"/>
      <c r="AA549" s="147"/>
      <c r="AB549" s="147"/>
      <c r="AC549" s="147"/>
      <c r="AD549" s="147"/>
      <c r="AE549" s="147"/>
      <c r="AF549" s="147"/>
      <c r="AG549" s="147" t="s">
        <v>270</v>
      </c>
      <c r="AH549" s="147">
        <v>0</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x14ac:dyDescent="0.2">
      <c r="A550" s="166">
        <v>115</v>
      </c>
      <c r="B550" s="167" t="s">
        <v>858</v>
      </c>
      <c r="C550" s="175" t="s">
        <v>859</v>
      </c>
      <c r="D550" s="168" t="s">
        <v>365</v>
      </c>
      <c r="E550" s="169">
        <v>84.95</v>
      </c>
      <c r="F550" s="170"/>
      <c r="G550" s="171">
        <f>ROUND(E550*F550,2)</f>
        <v>0</v>
      </c>
      <c r="H550" s="170"/>
      <c r="I550" s="171">
        <f>ROUND(E550*H550,2)</f>
        <v>0</v>
      </c>
      <c r="J550" s="170"/>
      <c r="K550" s="171">
        <f>ROUND(E550*J550,2)</f>
        <v>0</v>
      </c>
      <c r="L550" s="171">
        <v>21</v>
      </c>
      <c r="M550" s="171">
        <f>G550*(1+L550/100)</f>
        <v>0</v>
      </c>
      <c r="N550" s="169">
        <v>0</v>
      </c>
      <c r="O550" s="169">
        <f>ROUND(E550*N550,2)</f>
        <v>0</v>
      </c>
      <c r="P550" s="169">
        <v>0</v>
      </c>
      <c r="Q550" s="169">
        <f>ROUND(E550*P550,2)</f>
        <v>0</v>
      </c>
      <c r="R550" s="171"/>
      <c r="S550" s="171" t="s">
        <v>250</v>
      </c>
      <c r="T550" s="172" t="s">
        <v>223</v>
      </c>
      <c r="U550" s="157">
        <v>0</v>
      </c>
      <c r="V550" s="157">
        <f>ROUND(E550*U550,2)</f>
        <v>0</v>
      </c>
      <c r="W550" s="157"/>
      <c r="X550" s="157" t="s">
        <v>251</v>
      </c>
      <c r="Y550" s="157" t="s">
        <v>225</v>
      </c>
      <c r="Z550" s="147"/>
      <c r="AA550" s="147"/>
      <c r="AB550" s="147"/>
      <c r="AC550" s="147"/>
      <c r="AD550" s="147"/>
      <c r="AE550" s="147"/>
      <c r="AF550" s="147"/>
      <c r="AG550" s="147" t="s">
        <v>252</v>
      </c>
      <c r="AH550" s="147"/>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2" x14ac:dyDescent="0.2">
      <c r="A551" s="154"/>
      <c r="B551" s="155"/>
      <c r="C551" s="190" t="s">
        <v>860</v>
      </c>
      <c r="D551" s="179"/>
      <c r="E551" s="180">
        <v>84.95</v>
      </c>
      <c r="F551" s="157"/>
      <c r="G551" s="157"/>
      <c r="H551" s="157"/>
      <c r="I551" s="157"/>
      <c r="J551" s="157"/>
      <c r="K551" s="157"/>
      <c r="L551" s="157"/>
      <c r="M551" s="157"/>
      <c r="N551" s="156"/>
      <c r="O551" s="156"/>
      <c r="P551" s="156"/>
      <c r="Q551" s="156"/>
      <c r="R551" s="157"/>
      <c r="S551" s="157"/>
      <c r="T551" s="157"/>
      <c r="U551" s="157"/>
      <c r="V551" s="157"/>
      <c r="W551" s="157"/>
      <c r="X551" s="157"/>
      <c r="Y551" s="157"/>
      <c r="Z551" s="147"/>
      <c r="AA551" s="147"/>
      <c r="AB551" s="147"/>
      <c r="AC551" s="147"/>
      <c r="AD551" s="147"/>
      <c r="AE551" s="147"/>
      <c r="AF551" s="147"/>
      <c r="AG551" s="147" t="s">
        <v>270</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
      <c r="A552" s="166">
        <v>116</v>
      </c>
      <c r="B552" s="167" t="s">
        <v>861</v>
      </c>
      <c r="C552" s="175" t="s">
        <v>862</v>
      </c>
      <c r="D552" s="168" t="s">
        <v>365</v>
      </c>
      <c r="E552" s="169">
        <v>84.95</v>
      </c>
      <c r="F552" s="170"/>
      <c r="G552" s="171">
        <f>ROUND(E552*F552,2)</f>
        <v>0</v>
      </c>
      <c r="H552" s="170"/>
      <c r="I552" s="171">
        <f>ROUND(E552*H552,2)</f>
        <v>0</v>
      </c>
      <c r="J552" s="170"/>
      <c r="K552" s="171">
        <f>ROUND(E552*J552,2)</f>
        <v>0</v>
      </c>
      <c r="L552" s="171">
        <v>21</v>
      </c>
      <c r="M552" s="171">
        <f>G552*(1+L552/100)</f>
        <v>0</v>
      </c>
      <c r="N552" s="169">
        <v>2.5999999999999999E-3</v>
      </c>
      <c r="O552" s="169">
        <f>ROUND(E552*N552,2)</f>
        <v>0.22</v>
      </c>
      <c r="P552" s="169">
        <v>0</v>
      </c>
      <c r="Q552" s="169">
        <f>ROUND(E552*P552,2)</f>
        <v>0</v>
      </c>
      <c r="R552" s="171"/>
      <c r="S552" s="171" t="s">
        <v>250</v>
      </c>
      <c r="T552" s="172" t="s">
        <v>347</v>
      </c>
      <c r="U552" s="157">
        <v>0.38585000000000003</v>
      </c>
      <c r="V552" s="157">
        <f>ROUND(E552*U552,2)</f>
        <v>32.78</v>
      </c>
      <c r="W552" s="157"/>
      <c r="X552" s="157" t="s">
        <v>251</v>
      </c>
      <c r="Y552" s="157" t="s">
        <v>225</v>
      </c>
      <c r="Z552" s="147"/>
      <c r="AA552" s="147"/>
      <c r="AB552" s="147"/>
      <c r="AC552" s="147"/>
      <c r="AD552" s="147"/>
      <c r="AE552" s="147"/>
      <c r="AF552" s="147"/>
      <c r="AG552" s="147" t="s">
        <v>252</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2" x14ac:dyDescent="0.2">
      <c r="A553" s="154"/>
      <c r="B553" s="155"/>
      <c r="C553" s="190" t="s">
        <v>863</v>
      </c>
      <c r="D553" s="179"/>
      <c r="E553" s="180">
        <v>84.95</v>
      </c>
      <c r="F553" s="157"/>
      <c r="G553" s="157"/>
      <c r="H553" s="157"/>
      <c r="I553" s="157"/>
      <c r="J553" s="157"/>
      <c r="K553" s="157"/>
      <c r="L553" s="157"/>
      <c r="M553" s="157"/>
      <c r="N553" s="156"/>
      <c r="O553" s="156"/>
      <c r="P553" s="156"/>
      <c r="Q553" s="156"/>
      <c r="R553" s="157"/>
      <c r="S553" s="157"/>
      <c r="T553" s="157"/>
      <c r="U553" s="157"/>
      <c r="V553" s="157"/>
      <c r="W553" s="157"/>
      <c r="X553" s="157"/>
      <c r="Y553" s="157"/>
      <c r="Z553" s="147"/>
      <c r="AA553" s="147"/>
      <c r="AB553" s="147"/>
      <c r="AC553" s="147"/>
      <c r="AD553" s="147"/>
      <c r="AE553" s="147"/>
      <c r="AF553" s="147"/>
      <c r="AG553" s="147" t="s">
        <v>270</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ht="22.5" outlineLevel="1" x14ac:dyDescent="0.2">
      <c r="A554" s="166">
        <v>117</v>
      </c>
      <c r="B554" s="167" t="s">
        <v>864</v>
      </c>
      <c r="C554" s="175" t="s">
        <v>865</v>
      </c>
      <c r="D554" s="168" t="s">
        <v>365</v>
      </c>
      <c r="E554" s="169">
        <v>90.8</v>
      </c>
      <c r="F554" s="170"/>
      <c r="G554" s="171">
        <f>ROUND(E554*F554,2)</f>
        <v>0</v>
      </c>
      <c r="H554" s="170"/>
      <c r="I554" s="171">
        <f>ROUND(E554*H554,2)</f>
        <v>0</v>
      </c>
      <c r="J554" s="170"/>
      <c r="K554" s="171">
        <f>ROUND(E554*J554,2)</f>
        <v>0</v>
      </c>
      <c r="L554" s="171">
        <v>21</v>
      </c>
      <c r="M554" s="171">
        <f>G554*(1+L554/100)</f>
        <v>0</v>
      </c>
      <c r="N554" s="169">
        <v>3.7200000000000002E-3</v>
      </c>
      <c r="O554" s="169">
        <f>ROUND(E554*N554,2)</f>
        <v>0.34</v>
      </c>
      <c r="P554" s="169">
        <v>0</v>
      </c>
      <c r="Q554" s="169">
        <f>ROUND(E554*P554,2)</f>
        <v>0</v>
      </c>
      <c r="R554" s="171" t="s">
        <v>817</v>
      </c>
      <c r="S554" s="171" t="s">
        <v>222</v>
      </c>
      <c r="T554" s="172" t="s">
        <v>222</v>
      </c>
      <c r="U554" s="157">
        <v>0.80610000000000004</v>
      </c>
      <c r="V554" s="157">
        <f>ROUND(E554*U554,2)</f>
        <v>73.19</v>
      </c>
      <c r="W554" s="157"/>
      <c r="X554" s="157" t="s">
        <v>251</v>
      </c>
      <c r="Y554" s="157" t="s">
        <v>225</v>
      </c>
      <c r="Z554" s="147"/>
      <c r="AA554" s="147"/>
      <c r="AB554" s="147"/>
      <c r="AC554" s="147"/>
      <c r="AD554" s="147"/>
      <c r="AE554" s="147"/>
      <c r="AF554" s="147"/>
      <c r="AG554" s="147" t="s">
        <v>252</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2" x14ac:dyDescent="0.2">
      <c r="A555" s="154"/>
      <c r="B555" s="155"/>
      <c r="C555" s="190" t="s">
        <v>866</v>
      </c>
      <c r="D555" s="179"/>
      <c r="E555" s="180">
        <v>90.8</v>
      </c>
      <c r="F555" s="157"/>
      <c r="G555" s="157"/>
      <c r="H555" s="157"/>
      <c r="I555" s="157"/>
      <c r="J555" s="157"/>
      <c r="K555" s="157"/>
      <c r="L555" s="157"/>
      <c r="M555" s="157"/>
      <c r="N555" s="156"/>
      <c r="O555" s="156"/>
      <c r="P555" s="156"/>
      <c r="Q555" s="156"/>
      <c r="R555" s="157"/>
      <c r="S555" s="157"/>
      <c r="T555" s="157"/>
      <c r="U555" s="157"/>
      <c r="V555" s="157"/>
      <c r="W555" s="157"/>
      <c r="X555" s="157"/>
      <c r="Y555" s="157"/>
      <c r="Z555" s="147"/>
      <c r="AA555" s="147"/>
      <c r="AB555" s="147"/>
      <c r="AC555" s="147"/>
      <c r="AD555" s="147"/>
      <c r="AE555" s="147"/>
      <c r="AF555" s="147"/>
      <c r="AG555" s="147" t="s">
        <v>270</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ht="22.5" outlineLevel="1" x14ac:dyDescent="0.2">
      <c r="A556" s="166">
        <v>118</v>
      </c>
      <c r="B556" s="167" t="s">
        <v>867</v>
      </c>
      <c r="C556" s="175" t="s">
        <v>868</v>
      </c>
      <c r="D556" s="168" t="s">
        <v>365</v>
      </c>
      <c r="E556" s="169">
        <v>5.4</v>
      </c>
      <c r="F556" s="170"/>
      <c r="G556" s="171">
        <f>ROUND(E556*F556,2)</f>
        <v>0</v>
      </c>
      <c r="H556" s="170"/>
      <c r="I556" s="171">
        <f>ROUND(E556*H556,2)</f>
        <v>0</v>
      </c>
      <c r="J556" s="170"/>
      <c r="K556" s="171">
        <f>ROUND(E556*J556,2)</f>
        <v>0</v>
      </c>
      <c r="L556" s="171">
        <v>21</v>
      </c>
      <c r="M556" s="171">
        <f>G556*(1+L556/100)</f>
        <v>0</v>
      </c>
      <c r="N556" s="169">
        <v>3.9500000000000004E-3</v>
      </c>
      <c r="O556" s="169">
        <f>ROUND(E556*N556,2)</f>
        <v>0.02</v>
      </c>
      <c r="P556" s="169">
        <v>0</v>
      </c>
      <c r="Q556" s="169">
        <f>ROUND(E556*P556,2)</f>
        <v>0</v>
      </c>
      <c r="R556" s="171" t="s">
        <v>817</v>
      </c>
      <c r="S556" s="171" t="s">
        <v>222</v>
      </c>
      <c r="T556" s="172" t="s">
        <v>222</v>
      </c>
      <c r="U556" s="157">
        <v>0.58875</v>
      </c>
      <c r="V556" s="157">
        <f>ROUND(E556*U556,2)</f>
        <v>3.18</v>
      </c>
      <c r="W556" s="157"/>
      <c r="X556" s="157" t="s">
        <v>251</v>
      </c>
      <c r="Y556" s="157" t="s">
        <v>225</v>
      </c>
      <c r="Z556" s="147"/>
      <c r="AA556" s="147"/>
      <c r="AB556" s="147"/>
      <c r="AC556" s="147"/>
      <c r="AD556" s="147"/>
      <c r="AE556" s="147"/>
      <c r="AF556" s="147"/>
      <c r="AG556" s="147" t="s">
        <v>252</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2" x14ac:dyDescent="0.2">
      <c r="A557" s="154"/>
      <c r="B557" s="155"/>
      <c r="C557" s="260" t="s">
        <v>824</v>
      </c>
      <c r="D557" s="261"/>
      <c r="E557" s="261"/>
      <c r="F557" s="261"/>
      <c r="G557" s="261"/>
      <c r="H557" s="157"/>
      <c r="I557" s="157"/>
      <c r="J557" s="157"/>
      <c r="K557" s="157"/>
      <c r="L557" s="157"/>
      <c r="M557" s="157"/>
      <c r="N557" s="156"/>
      <c r="O557" s="156"/>
      <c r="P557" s="156"/>
      <c r="Q557" s="156"/>
      <c r="R557" s="157"/>
      <c r="S557" s="157"/>
      <c r="T557" s="157"/>
      <c r="U557" s="157"/>
      <c r="V557" s="157"/>
      <c r="W557" s="157"/>
      <c r="X557" s="157"/>
      <c r="Y557" s="157"/>
      <c r="Z557" s="147"/>
      <c r="AA557" s="147"/>
      <c r="AB557" s="147"/>
      <c r="AC557" s="147"/>
      <c r="AD557" s="147"/>
      <c r="AE557" s="147"/>
      <c r="AF557" s="147"/>
      <c r="AG557" s="147" t="s">
        <v>268</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2" x14ac:dyDescent="0.2">
      <c r="A558" s="154"/>
      <c r="B558" s="155"/>
      <c r="C558" s="190" t="s">
        <v>869</v>
      </c>
      <c r="D558" s="179"/>
      <c r="E558" s="180">
        <v>5.4</v>
      </c>
      <c r="F558" s="157"/>
      <c r="G558" s="157"/>
      <c r="H558" s="157"/>
      <c r="I558" s="157"/>
      <c r="J558" s="157"/>
      <c r="K558" s="157"/>
      <c r="L558" s="157"/>
      <c r="M558" s="157"/>
      <c r="N558" s="156"/>
      <c r="O558" s="156"/>
      <c r="P558" s="156"/>
      <c r="Q558" s="156"/>
      <c r="R558" s="157"/>
      <c r="S558" s="157"/>
      <c r="T558" s="157"/>
      <c r="U558" s="157"/>
      <c r="V558" s="157"/>
      <c r="W558" s="157"/>
      <c r="X558" s="157"/>
      <c r="Y558" s="157"/>
      <c r="Z558" s="147"/>
      <c r="AA558" s="147"/>
      <c r="AB558" s="147"/>
      <c r="AC558" s="147"/>
      <c r="AD558" s="147"/>
      <c r="AE558" s="147"/>
      <c r="AF558" s="147"/>
      <c r="AG558" s="147" t="s">
        <v>270</v>
      </c>
      <c r="AH558" s="147">
        <v>0</v>
      </c>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ht="22.5" outlineLevel="1" x14ac:dyDescent="0.2">
      <c r="A559" s="166">
        <v>119</v>
      </c>
      <c r="B559" s="167" t="s">
        <v>870</v>
      </c>
      <c r="C559" s="175" t="s">
        <v>871</v>
      </c>
      <c r="D559" s="168" t="s">
        <v>365</v>
      </c>
      <c r="E559" s="169">
        <v>45.44</v>
      </c>
      <c r="F559" s="170"/>
      <c r="G559" s="171">
        <f>ROUND(E559*F559,2)</f>
        <v>0</v>
      </c>
      <c r="H559" s="170"/>
      <c r="I559" s="171">
        <f>ROUND(E559*H559,2)</f>
        <v>0</v>
      </c>
      <c r="J559" s="170"/>
      <c r="K559" s="171">
        <f>ROUND(E559*J559,2)</f>
        <v>0</v>
      </c>
      <c r="L559" s="171">
        <v>21</v>
      </c>
      <c r="M559" s="171">
        <f>G559*(1+L559/100)</f>
        <v>0</v>
      </c>
      <c r="N559" s="169">
        <v>6.2100000000000002E-3</v>
      </c>
      <c r="O559" s="169">
        <f>ROUND(E559*N559,2)</f>
        <v>0.28000000000000003</v>
      </c>
      <c r="P559" s="169">
        <v>0</v>
      </c>
      <c r="Q559" s="169">
        <f>ROUND(E559*P559,2)</f>
        <v>0</v>
      </c>
      <c r="R559" s="171" t="s">
        <v>817</v>
      </c>
      <c r="S559" s="171" t="s">
        <v>222</v>
      </c>
      <c r="T559" s="172" t="s">
        <v>222</v>
      </c>
      <c r="U559" s="157">
        <v>0.27600000000000002</v>
      </c>
      <c r="V559" s="157">
        <f>ROUND(E559*U559,2)</f>
        <v>12.54</v>
      </c>
      <c r="W559" s="157"/>
      <c r="X559" s="157" t="s">
        <v>251</v>
      </c>
      <c r="Y559" s="157" t="s">
        <v>225</v>
      </c>
      <c r="Z559" s="147"/>
      <c r="AA559" s="147"/>
      <c r="AB559" s="147"/>
      <c r="AC559" s="147"/>
      <c r="AD559" s="147"/>
      <c r="AE559" s="147"/>
      <c r="AF559" s="147"/>
      <c r="AG559" s="147" t="s">
        <v>252</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2" x14ac:dyDescent="0.2">
      <c r="A560" s="154"/>
      <c r="B560" s="155"/>
      <c r="C560" s="249" t="s">
        <v>872</v>
      </c>
      <c r="D560" s="250"/>
      <c r="E560" s="250"/>
      <c r="F560" s="250"/>
      <c r="G560" s="250"/>
      <c r="H560" s="157"/>
      <c r="I560" s="157"/>
      <c r="J560" s="157"/>
      <c r="K560" s="157"/>
      <c r="L560" s="157"/>
      <c r="M560" s="157"/>
      <c r="N560" s="156"/>
      <c r="O560" s="156"/>
      <c r="P560" s="156"/>
      <c r="Q560" s="156"/>
      <c r="R560" s="157"/>
      <c r="S560" s="157"/>
      <c r="T560" s="157"/>
      <c r="U560" s="157"/>
      <c r="V560" s="157"/>
      <c r="W560" s="157"/>
      <c r="X560" s="157"/>
      <c r="Y560" s="157"/>
      <c r="Z560" s="147"/>
      <c r="AA560" s="147"/>
      <c r="AB560" s="147"/>
      <c r="AC560" s="147"/>
      <c r="AD560" s="147"/>
      <c r="AE560" s="147"/>
      <c r="AF560" s="147"/>
      <c r="AG560" s="147" t="s">
        <v>228</v>
      </c>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ht="22.5" outlineLevel="1" x14ac:dyDescent="0.2">
      <c r="A561" s="166">
        <v>120</v>
      </c>
      <c r="B561" s="167" t="s">
        <v>873</v>
      </c>
      <c r="C561" s="175" t="s">
        <v>874</v>
      </c>
      <c r="D561" s="168" t="s">
        <v>365</v>
      </c>
      <c r="E561" s="169">
        <v>201.465</v>
      </c>
      <c r="F561" s="170"/>
      <c r="G561" s="171">
        <f>ROUND(E561*F561,2)</f>
        <v>0</v>
      </c>
      <c r="H561" s="170"/>
      <c r="I561" s="171">
        <f>ROUND(E561*H561,2)</f>
        <v>0</v>
      </c>
      <c r="J561" s="170"/>
      <c r="K561" s="171">
        <f>ROUND(E561*J561,2)</f>
        <v>0</v>
      </c>
      <c r="L561" s="171">
        <v>21</v>
      </c>
      <c r="M561" s="171">
        <f>G561*(1+L561/100)</f>
        <v>0</v>
      </c>
      <c r="N561" s="169">
        <v>3.63E-3</v>
      </c>
      <c r="O561" s="169">
        <f>ROUND(E561*N561,2)</f>
        <v>0.73</v>
      </c>
      <c r="P561" s="169">
        <v>0</v>
      </c>
      <c r="Q561" s="169">
        <f>ROUND(E561*P561,2)</f>
        <v>0</v>
      </c>
      <c r="R561" s="171" t="s">
        <v>817</v>
      </c>
      <c r="S561" s="171" t="s">
        <v>222</v>
      </c>
      <c r="T561" s="172" t="s">
        <v>222</v>
      </c>
      <c r="U561" s="157">
        <v>0.46390999999999999</v>
      </c>
      <c r="V561" s="157">
        <f>ROUND(E561*U561,2)</f>
        <v>93.46</v>
      </c>
      <c r="W561" s="157"/>
      <c r="X561" s="157" t="s">
        <v>251</v>
      </c>
      <c r="Y561" s="157" t="s">
        <v>225</v>
      </c>
      <c r="Z561" s="147"/>
      <c r="AA561" s="147"/>
      <c r="AB561" s="147"/>
      <c r="AC561" s="147"/>
      <c r="AD561" s="147"/>
      <c r="AE561" s="147"/>
      <c r="AF561" s="147"/>
      <c r="AG561" s="147" t="s">
        <v>252</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2" x14ac:dyDescent="0.2">
      <c r="A562" s="154"/>
      <c r="B562" s="155"/>
      <c r="C562" s="260" t="s">
        <v>875</v>
      </c>
      <c r="D562" s="261"/>
      <c r="E562" s="261"/>
      <c r="F562" s="261"/>
      <c r="G562" s="261"/>
      <c r="H562" s="157"/>
      <c r="I562" s="157"/>
      <c r="J562" s="157"/>
      <c r="K562" s="157"/>
      <c r="L562" s="157"/>
      <c r="M562" s="157"/>
      <c r="N562" s="156"/>
      <c r="O562" s="156"/>
      <c r="P562" s="156"/>
      <c r="Q562" s="156"/>
      <c r="R562" s="157"/>
      <c r="S562" s="157"/>
      <c r="T562" s="157"/>
      <c r="U562" s="157"/>
      <c r="V562" s="157"/>
      <c r="W562" s="157"/>
      <c r="X562" s="157"/>
      <c r="Y562" s="157"/>
      <c r="Z562" s="147"/>
      <c r="AA562" s="147"/>
      <c r="AB562" s="147"/>
      <c r="AC562" s="147"/>
      <c r="AD562" s="147"/>
      <c r="AE562" s="147"/>
      <c r="AF562" s="147"/>
      <c r="AG562" s="147" t="s">
        <v>268</v>
      </c>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2" x14ac:dyDescent="0.2">
      <c r="A563" s="154"/>
      <c r="B563" s="155"/>
      <c r="C563" s="190" t="s">
        <v>876</v>
      </c>
      <c r="D563" s="179"/>
      <c r="E563" s="180">
        <v>67.155000000000001</v>
      </c>
      <c r="F563" s="157"/>
      <c r="G563" s="157"/>
      <c r="H563" s="157"/>
      <c r="I563" s="157"/>
      <c r="J563" s="157"/>
      <c r="K563" s="157"/>
      <c r="L563" s="157"/>
      <c r="M563" s="157"/>
      <c r="N563" s="156"/>
      <c r="O563" s="156"/>
      <c r="P563" s="156"/>
      <c r="Q563" s="156"/>
      <c r="R563" s="157"/>
      <c r="S563" s="157"/>
      <c r="T563" s="157"/>
      <c r="U563" s="157"/>
      <c r="V563" s="157"/>
      <c r="W563" s="157"/>
      <c r="X563" s="157"/>
      <c r="Y563" s="157"/>
      <c r="Z563" s="147"/>
      <c r="AA563" s="147"/>
      <c r="AB563" s="147"/>
      <c r="AC563" s="147"/>
      <c r="AD563" s="147"/>
      <c r="AE563" s="147"/>
      <c r="AF563" s="147"/>
      <c r="AG563" s="147" t="s">
        <v>270</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3" x14ac:dyDescent="0.2">
      <c r="A564" s="154"/>
      <c r="B564" s="155"/>
      <c r="C564" s="190" t="s">
        <v>877</v>
      </c>
      <c r="D564" s="179"/>
      <c r="E564" s="180">
        <v>67.155000000000001</v>
      </c>
      <c r="F564" s="157"/>
      <c r="G564" s="157"/>
      <c r="H564" s="157"/>
      <c r="I564" s="157"/>
      <c r="J564" s="157"/>
      <c r="K564" s="157"/>
      <c r="L564" s="157"/>
      <c r="M564" s="157"/>
      <c r="N564" s="156"/>
      <c r="O564" s="156"/>
      <c r="P564" s="156"/>
      <c r="Q564" s="156"/>
      <c r="R564" s="157"/>
      <c r="S564" s="157"/>
      <c r="T564" s="157"/>
      <c r="U564" s="157"/>
      <c r="V564" s="157"/>
      <c r="W564" s="157"/>
      <c r="X564" s="157"/>
      <c r="Y564" s="157"/>
      <c r="Z564" s="147"/>
      <c r="AA564" s="147"/>
      <c r="AB564" s="147"/>
      <c r="AC564" s="147"/>
      <c r="AD564" s="147"/>
      <c r="AE564" s="147"/>
      <c r="AF564" s="147"/>
      <c r="AG564" s="147" t="s">
        <v>270</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3" x14ac:dyDescent="0.2">
      <c r="A565" s="154"/>
      <c r="B565" s="155"/>
      <c r="C565" s="190" t="s">
        <v>878</v>
      </c>
      <c r="D565" s="179"/>
      <c r="E565" s="180">
        <v>67.155000000000001</v>
      </c>
      <c r="F565" s="157"/>
      <c r="G565" s="157"/>
      <c r="H565" s="157"/>
      <c r="I565" s="157"/>
      <c r="J565" s="157"/>
      <c r="K565" s="157"/>
      <c r="L565" s="157"/>
      <c r="M565" s="157"/>
      <c r="N565" s="156"/>
      <c r="O565" s="156"/>
      <c r="P565" s="156"/>
      <c r="Q565" s="156"/>
      <c r="R565" s="157"/>
      <c r="S565" s="157"/>
      <c r="T565" s="157"/>
      <c r="U565" s="157"/>
      <c r="V565" s="157"/>
      <c r="W565" s="157"/>
      <c r="X565" s="157"/>
      <c r="Y565" s="157"/>
      <c r="Z565" s="147"/>
      <c r="AA565" s="147"/>
      <c r="AB565" s="147"/>
      <c r="AC565" s="147"/>
      <c r="AD565" s="147"/>
      <c r="AE565" s="147"/>
      <c r="AF565" s="147"/>
      <c r="AG565" s="147" t="s">
        <v>270</v>
      </c>
      <c r="AH565" s="147">
        <v>0</v>
      </c>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ht="22.5" outlineLevel="1" x14ac:dyDescent="0.2">
      <c r="A566" s="166">
        <v>121</v>
      </c>
      <c r="B566" s="167" t="s">
        <v>879</v>
      </c>
      <c r="C566" s="175" t="s">
        <v>880</v>
      </c>
      <c r="D566" s="168" t="s">
        <v>365</v>
      </c>
      <c r="E566" s="169">
        <v>131.19999999999999</v>
      </c>
      <c r="F566" s="170"/>
      <c r="G566" s="171">
        <f>ROUND(E566*F566,2)</f>
        <v>0</v>
      </c>
      <c r="H566" s="170"/>
      <c r="I566" s="171">
        <f>ROUND(E566*H566,2)</f>
        <v>0</v>
      </c>
      <c r="J566" s="170"/>
      <c r="K566" s="171">
        <f>ROUND(E566*J566,2)</f>
        <v>0</v>
      </c>
      <c r="L566" s="171">
        <v>21</v>
      </c>
      <c r="M566" s="171">
        <f>G566*(1+L566/100)</f>
        <v>0</v>
      </c>
      <c r="N566" s="169">
        <v>2.8900000000000002E-3</v>
      </c>
      <c r="O566" s="169">
        <f>ROUND(E566*N566,2)</f>
        <v>0.38</v>
      </c>
      <c r="P566" s="169">
        <v>0</v>
      </c>
      <c r="Q566" s="169">
        <f>ROUND(E566*P566,2)</f>
        <v>0</v>
      </c>
      <c r="R566" s="171" t="s">
        <v>817</v>
      </c>
      <c r="S566" s="171" t="s">
        <v>222</v>
      </c>
      <c r="T566" s="172" t="s">
        <v>222</v>
      </c>
      <c r="U566" s="157">
        <v>0.28999999999999998</v>
      </c>
      <c r="V566" s="157">
        <f>ROUND(E566*U566,2)</f>
        <v>38.049999999999997</v>
      </c>
      <c r="W566" s="157"/>
      <c r="X566" s="157" t="s">
        <v>251</v>
      </c>
      <c r="Y566" s="157" t="s">
        <v>225</v>
      </c>
      <c r="Z566" s="147"/>
      <c r="AA566" s="147"/>
      <c r="AB566" s="147"/>
      <c r="AC566" s="147"/>
      <c r="AD566" s="147"/>
      <c r="AE566" s="147"/>
      <c r="AF566" s="147"/>
      <c r="AG566" s="147" t="s">
        <v>252</v>
      </c>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2" x14ac:dyDescent="0.2">
      <c r="A567" s="154"/>
      <c r="B567" s="155"/>
      <c r="C567" s="260" t="s">
        <v>875</v>
      </c>
      <c r="D567" s="261"/>
      <c r="E567" s="261"/>
      <c r="F567" s="261"/>
      <c r="G567" s="261"/>
      <c r="H567" s="157"/>
      <c r="I567" s="157"/>
      <c r="J567" s="157"/>
      <c r="K567" s="157"/>
      <c r="L567" s="157"/>
      <c r="M567" s="157"/>
      <c r="N567" s="156"/>
      <c r="O567" s="156"/>
      <c r="P567" s="156"/>
      <c r="Q567" s="156"/>
      <c r="R567" s="157"/>
      <c r="S567" s="157"/>
      <c r="T567" s="157"/>
      <c r="U567" s="157"/>
      <c r="V567" s="157"/>
      <c r="W567" s="157"/>
      <c r="X567" s="157"/>
      <c r="Y567" s="157"/>
      <c r="Z567" s="147"/>
      <c r="AA567" s="147"/>
      <c r="AB567" s="147"/>
      <c r="AC567" s="147"/>
      <c r="AD567" s="147"/>
      <c r="AE567" s="147"/>
      <c r="AF567" s="147"/>
      <c r="AG567" s="147" t="s">
        <v>268</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2" x14ac:dyDescent="0.2">
      <c r="A568" s="154"/>
      <c r="B568" s="155"/>
      <c r="C568" s="251" t="s">
        <v>881</v>
      </c>
      <c r="D568" s="252"/>
      <c r="E568" s="252"/>
      <c r="F568" s="252"/>
      <c r="G568" s="252"/>
      <c r="H568" s="157"/>
      <c r="I568" s="157"/>
      <c r="J568" s="157"/>
      <c r="K568" s="157"/>
      <c r="L568" s="157"/>
      <c r="M568" s="157"/>
      <c r="N568" s="156"/>
      <c r="O568" s="156"/>
      <c r="P568" s="156"/>
      <c r="Q568" s="156"/>
      <c r="R568" s="157"/>
      <c r="S568" s="157"/>
      <c r="T568" s="157"/>
      <c r="U568" s="157"/>
      <c r="V568" s="157"/>
      <c r="W568" s="157"/>
      <c r="X568" s="157"/>
      <c r="Y568" s="157"/>
      <c r="Z568" s="147"/>
      <c r="AA568" s="147"/>
      <c r="AB568" s="147"/>
      <c r="AC568" s="147"/>
      <c r="AD568" s="147"/>
      <c r="AE568" s="147"/>
      <c r="AF568" s="147"/>
      <c r="AG568" s="147" t="s">
        <v>228</v>
      </c>
      <c r="AH568" s="147"/>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2" x14ac:dyDescent="0.2">
      <c r="A569" s="154"/>
      <c r="B569" s="155"/>
      <c r="C569" s="190" t="s">
        <v>882</v>
      </c>
      <c r="D569" s="179"/>
      <c r="E569" s="180"/>
      <c r="F569" s="157"/>
      <c r="G569" s="157"/>
      <c r="H569" s="157"/>
      <c r="I569" s="157"/>
      <c r="J569" s="157"/>
      <c r="K569" s="157"/>
      <c r="L569" s="157"/>
      <c r="M569" s="157"/>
      <c r="N569" s="156"/>
      <c r="O569" s="156"/>
      <c r="P569" s="156"/>
      <c r="Q569" s="156"/>
      <c r="R569" s="157"/>
      <c r="S569" s="157"/>
      <c r="T569" s="157"/>
      <c r="U569" s="157"/>
      <c r="V569" s="157"/>
      <c r="W569" s="157"/>
      <c r="X569" s="157"/>
      <c r="Y569" s="157"/>
      <c r="Z569" s="147"/>
      <c r="AA569" s="147"/>
      <c r="AB569" s="147"/>
      <c r="AC569" s="147"/>
      <c r="AD569" s="147"/>
      <c r="AE569" s="147"/>
      <c r="AF569" s="147"/>
      <c r="AG569" s="147" t="s">
        <v>270</v>
      </c>
      <c r="AH569" s="147">
        <v>0</v>
      </c>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3" x14ac:dyDescent="0.2">
      <c r="A570" s="154"/>
      <c r="B570" s="155"/>
      <c r="C570" s="190" t="s">
        <v>883</v>
      </c>
      <c r="D570" s="179"/>
      <c r="E570" s="180">
        <v>61.9</v>
      </c>
      <c r="F570" s="157"/>
      <c r="G570" s="157"/>
      <c r="H570" s="157"/>
      <c r="I570" s="157"/>
      <c r="J570" s="157"/>
      <c r="K570" s="157"/>
      <c r="L570" s="157"/>
      <c r="M570" s="157"/>
      <c r="N570" s="156"/>
      <c r="O570" s="156"/>
      <c r="P570" s="156"/>
      <c r="Q570" s="156"/>
      <c r="R570" s="157"/>
      <c r="S570" s="157"/>
      <c r="T570" s="157"/>
      <c r="U570" s="157"/>
      <c r="V570" s="157"/>
      <c r="W570" s="157"/>
      <c r="X570" s="157"/>
      <c r="Y570" s="157"/>
      <c r="Z570" s="147"/>
      <c r="AA570" s="147"/>
      <c r="AB570" s="147"/>
      <c r="AC570" s="147"/>
      <c r="AD570" s="147"/>
      <c r="AE570" s="147"/>
      <c r="AF570" s="147"/>
      <c r="AG570" s="147" t="s">
        <v>270</v>
      </c>
      <c r="AH570" s="147">
        <v>0</v>
      </c>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3" x14ac:dyDescent="0.2">
      <c r="A571" s="154"/>
      <c r="B571" s="155"/>
      <c r="C571" s="190" t="s">
        <v>884</v>
      </c>
      <c r="D571" s="179"/>
      <c r="E571" s="180">
        <v>23.1</v>
      </c>
      <c r="F571" s="157"/>
      <c r="G571" s="157"/>
      <c r="H571" s="157"/>
      <c r="I571" s="157"/>
      <c r="J571" s="157"/>
      <c r="K571" s="157"/>
      <c r="L571" s="157"/>
      <c r="M571" s="157"/>
      <c r="N571" s="156"/>
      <c r="O571" s="156"/>
      <c r="P571" s="156"/>
      <c r="Q571" s="156"/>
      <c r="R571" s="157"/>
      <c r="S571" s="157"/>
      <c r="T571" s="157"/>
      <c r="U571" s="157"/>
      <c r="V571" s="157"/>
      <c r="W571" s="157"/>
      <c r="X571" s="157"/>
      <c r="Y571" s="157"/>
      <c r="Z571" s="147"/>
      <c r="AA571" s="147"/>
      <c r="AB571" s="147"/>
      <c r="AC571" s="147"/>
      <c r="AD571" s="147"/>
      <c r="AE571" s="147"/>
      <c r="AF571" s="147"/>
      <c r="AG571" s="147" t="s">
        <v>270</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3" x14ac:dyDescent="0.2">
      <c r="A572" s="154"/>
      <c r="B572" s="155"/>
      <c r="C572" s="190" t="s">
        <v>885</v>
      </c>
      <c r="D572" s="179"/>
      <c r="E572" s="180">
        <v>23.1</v>
      </c>
      <c r="F572" s="157"/>
      <c r="G572" s="157"/>
      <c r="H572" s="157"/>
      <c r="I572" s="157"/>
      <c r="J572" s="157"/>
      <c r="K572" s="157"/>
      <c r="L572" s="157"/>
      <c r="M572" s="157"/>
      <c r="N572" s="156"/>
      <c r="O572" s="156"/>
      <c r="P572" s="156"/>
      <c r="Q572" s="156"/>
      <c r="R572" s="157"/>
      <c r="S572" s="157"/>
      <c r="T572" s="157"/>
      <c r="U572" s="157"/>
      <c r="V572" s="157"/>
      <c r="W572" s="157"/>
      <c r="X572" s="157"/>
      <c r="Y572" s="157"/>
      <c r="Z572" s="147"/>
      <c r="AA572" s="147"/>
      <c r="AB572" s="147"/>
      <c r="AC572" s="147"/>
      <c r="AD572" s="147"/>
      <c r="AE572" s="147"/>
      <c r="AF572" s="147"/>
      <c r="AG572" s="147" t="s">
        <v>270</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3" x14ac:dyDescent="0.2">
      <c r="A573" s="154"/>
      <c r="B573" s="155"/>
      <c r="C573" s="190" t="s">
        <v>886</v>
      </c>
      <c r="D573" s="179"/>
      <c r="E573" s="180">
        <v>23.1</v>
      </c>
      <c r="F573" s="157"/>
      <c r="G573" s="157"/>
      <c r="H573" s="157"/>
      <c r="I573" s="157"/>
      <c r="J573" s="157"/>
      <c r="K573" s="157"/>
      <c r="L573" s="157"/>
      <c r="M573" s="157"/>
      <c r="N573" s="156"/>
      <c r="O573" s="156"/>
      <c r="P573" s="156"/>
      <c r="Q573" s="156"/>
      <c r="R573" s="157"/>
      <c r="S573" s="157"/>
      <c r="T573" s="157"/>
      <c r="U573" s="157"/>
      <c r="V573" s="157"/>
      <c r="W573" s="157"/>
      <c r="X573" s="157"/>
      <c r="Y573" s="157"/>
      <c r="Z573" s="147"/>
      <c r="AA573" s="147"/>
      <c r="AB573" s="147"/>
      <c r="AC573" s="147"/>
      <c r="AD573" s="147"/>
      <c r="AE573" s="147"/>
      <c r="AF573" s="147"/>
      <c r="AG573" s="147" t="s">
        <v>270</v>
      </c>
      <c r="AH573" s="147">
        <v>0</v>
      </c>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
      <c r="A574" s="166">
        <v>122</v>
      </c>
      <c r="B574" s="167" t="s">
        <v>887</v>
      </c>
      <c r="C574" s="175" t="s">
        <v>888</v>
      </c>
      <c r="D574" s="168" t="s">
        <v>365</v>
      </c>
      <c r="E574" s="169">
        <v>317</v>
      </c>
      <c r="F574" s="170"/>
      <c r="G574" s="171">
        <f>ROUND(E574*F574,2)</f>
        <v>0</v>
      </c>
      <c r="H574" s="170"/>
      <c r="I574" s="171">
        <f>ROUND(E574*H574,2)</f>
        <v>0</v>
      </c>
      <c r="J574" s="170"/>
      <c r="K574" s="171">
        <f>ROUND(E574*J574,2)</f>
        <v>0</v>
      </c>
      <c r="L574" s="171">
        <v>21</v>
      </c>
      <c r="M574" s="171">
        <f>G574*(1+L574/100)</f>
        <v>0</v>
      </c>
      <c r="N574" s="169">
        <v>0</v>
      </c>
      <c r="O574" s="169">
        <f>ROUND(E574*N574,2)</f>
        <v>0</v>
      </c>
      <c r="P574" s="169">
        <v>1.3500000000000001E-3</v>
      </c>
      <c r="Q574" s="169">
        <f>ROUND(E574*P574,2)</f>
        <v>0.43</v>
      </c>
      <c r="R574" s="171" t="s">
        <v>817</v>
      </c>
      <c r="S574" s="171" t="s">
        <v>222</v>
      </c>
      <c r="T574" s="172" t="s">
        <v>222</v>
      </c>
      <c r="U574" s="157">
        <v>9.1999999999999998E-2</v>
      </c>
      <c r="V574" s="157">
        <f>ROUND(E574*U574,2)</f>
        <v>29.16</v>
      </c>
      <c r="W574" s="157"/>
      <c r="X574" s="157" t="s">
        <v>251</v>
      </c>
      <c r="Y574" s="157" t="s">
        <v>225</v>
      </c>
      <c r="Z574" s="147"/>
      <c r="AA574" s="147"/>
      <c r="AB574" s="147"/>
      <c r="AC574" s="147"/>
      <c r="AD574" s="147"/>
      <c r="AE574" s="147"/>
      <c r="AF574" s="147"/>
      <c r="AG574" s="147" t="s">
        <v>252</v>
      </c>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2" x14ac:dyDescent="0.2">
      <c r="A575" s="154"/>
      <c r="B575" s="155"/>
      <c r="C575" s="190" t="s">
        <v>889</v>
      </c>
      <c r="D575" s="179"/>
      <c r="E575" s="180">
        <v>14.4</v>
      </c>
      <c r="F575" s="157"/>
      <c r="G575" s="157"/>
      <c r="H575" s="157"/>
      <c r="I575" s="157"/>
      <c r="J575" s="157"/>
      <c r="K575" s="157"/>
      <c r="L575" s="157"/>
      <c r="M575" s="157"/>
      <c r="N575" s="156"/>
      <c r="O575" s="156"/>
      <c r="P575" s="156"/>
      <c r="Q575" s="156"/>
      <c r="R575" s="157"/>
      <c r="S575" s="157"/>
      <c r="T575" s="157"/>
      <c r="U575" s="157"/>
      <c r="V575" s="157"/>
      <c r="W575" s="157"/>
      <c r="X575" s="157"/>
      <c r="Y575" s="157"/>
      <c r="Z575" s="147"/>
      <c r="AA575" s="147"/>
      <c r="AB575" s="147"/>
      <c r="AC575" s="147"/>
      <c r="AD575" s="147"/>
      <c r="AE575" s="147"/>
      <c r="AF575" s="147"/>
      <c r="AG575" s="147" t="s">
        <v>270</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3" x14ac:dyDescent="0.2">
      <c r="A576" s="154"/>
      <c r="B576" s="155"/>
      <c r="C576" s="190" t="s">
        <v>890</v>
      </c>
      <c r="D576" s="179"/>
      <c r="E576" s="180">
        <v>9.6</v>
      </c>
      <c r="F576" s="157"/>
      <c r="G576" s="157"/>
      <c r="H576" s="157"/>
      <c r="I576" s="157"/>
      <c r="J576" s="157"/>
      <c r="K576" s="157"/>
      <c r="L576" s="157"/>
      <c r="M576" s="157"/>
      <c r="N576" s="156"/>
      <c r="O576" s="156"/>
      <c r="P576" s="156"/>
      <c r="Q576" s="156"/>
      <c r="R576" s="157"/>
      <c r="S576" s="157"/>
      <c r="T576" s="157"/>
      <c r="U576" s="157"/>
      <c r="V576" s="157"/>
      <c r="W576" s="157"/>
      <c r="X576" s="157"/>
      <c r="Y576" s="157"/>
      <c r="Z576" s="147"/>
      <c r="AA576" s="147"/>
      <c r="AB576" s="147"/>
      <c r="AC576" s="147"/>
      <c r="AD576" s="147"/>
      <c r="AE576" s="147"/>
      <c r="AF576" s="147"/>
      <c r="AG576" s="147" t="s">
        <v>270</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3" x14ac:dyDescent="0.2">
      <c r="A577" s="154"/>
      <c r="B577" s="155"/>
      <c r="C577" s="190" t="s">
        <v>891</v>
      </c>
      <c r="D577" s="179"/>
      <c r="E577" s="180">
        <v>72</v>
      </c>
      <c r="F577" s="157"/>
      <c r="G577" s="157"/>
      <c r="H577" s="157"/>
      <c r="I577" s="157"/>
      <c r="J577" s="157"/>
      <c r="K577" s="157"/>
      <c r="L577" s="157"/>
      <c r="M577" s="157"/>
      <c r="N577" s="156"/>
      <c r="O577" s="156"/>
      <c r="P577" s="156"/>
      <c r="Q577" s="156"/>
      <c r="R577" s="157"/>
      <c r="S577" s="157"/>
      <c r="T577" s="157"/>
      <c r="U577" s="157"/>
      <c r="V577" s="157"/>
      <c r="W577" s="157"/>
      <c r="X577" s="157"/>
      <c r="Y577" s="157"/>
      <c r="Z577" s="147"/>
      <c r="AA577" s="147"/>
      <c r="AB577" s="147"/>
      <c r="AC577" s="147"/>
      <c r="AD577" s="147"/>
      <c r="AE577" s="147"/>
      <c r="AF577" s="147"/>
      <c r="AG577" s="147" t="s">
        <v>270</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3" x14ac:dyDescent="0.2">
      <c r="A578" s="154"/>
      <c r="B578" s="155"/>
      <c r="C578" s="190" t="s">
        <v>892</v>
      </c>
      <c r="D578" s="179"/>
      <c r="E578" s="180">
        <v>14.4</v>
      </c>
      <c r="F578" s="157"/>
      <c r="G578" s="157"/>
      <c r="H578" s="157"/>
      <c r="I578" s="157"/>
      <c r="J578" s="157"/>
      <c r="K578" s="157"/>
      <c r="L578" s="157"/>
      <c r="M578" s="157"/>
      <c r="N578" s="156"/>
      <c r="O578" s="156"/>
      <c r="P578" s="156"/>
      <c r="Q578" s="156"/>
      <c r="R578" s="157"/>
      <c r="S578" s="157"/>
      <c r="T578" s="157"/>
      <c r="U578" s="157"/>
      <c r="V578" s="157"/>
      <c r="W578" s="157"/>
      <c r="X578" s="157"/>
      <c r="Y578" s="157"/>
      <c r="Z578" s="147"/>
      <c r="AA578" s="147"/>
      <c r="AB578" s="147"/>
      <c r="AC578" s="147"/>
      <c r="AD578" s="147"/>
      <c r="AE578" s="147"/>
      <c r="AF578" s="147"/>
      <c r="AG578" s="147" t="s">
        <v>270</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3" x14ac:dyDescent="0.2">
      <c r="A579" s="154"/>
      <c r="B579" s="155"/>
      <c r="C579" s="190" t="s">
        <v>893</v>
      </c>
      <c r="D579" s="179"/>
      <c r="E579" s="180">
        <v>8</v>
      </c>
      <c r="F579" s="157"/>
      <c r="G579" s="157"/>
      <c r="H579" s="157"/>
      <c r="I579" s="157"/>
      <c r="J579" s="157"/>
      <c r="K579" s="157"/>
      <c r="L579" s="157"/>
      <c r="M579" s="157"/>
      <c r="N579" s="156"/>
      <c r="O579" s="156"/>
      <c r="P579" s="156"/>
      <c r="Q579" s="156"/>
      <c r="R579" s="157"/>
      <c r="S579" s="157"/>
      <c r="T579" s="157"/>
      <c r="U579" s="157"/>
      <c r="V579" s="157"/>
      <c r="W579" s="157"/>
      <c r="X579" s="157"/>
      <c r="Y579" s="157"/>
      <c r="Z579" s="147"/>
      <c r="AA579" s="147"/>
      <c r="AB579" s="147"/>
      <c r="AC579" s="147"/>
      <c r="AD579" s="147"/>
      <c r="AE579" s="147"/>
      <c r="AF579" s="147"/>
      <c r="AG579" s="147" t="s">
        <v>270</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3" x14ac:dyDescent="0.2">
      <c r="A580" s="154"/>
      <c r="B580" s="155"/>
      <c r="C580" s="190" t="s">
        <v>894</v>
      </c>
      <c r="D580" s="179"/>
      <c r="E580" s="180">
        <v>4.8</v>
      </c>
      <c r="F580" s="157"/>
      <c r="G580" s="157"/>
      <c r="H580" s="157"/>
      <c r="I580" s="157"/>
      <c r="J580" s="157"/>
      <c r="K580" s="157"/>
      <c r="L580" s="157"/>
      <c r="M580" s="157"/>
      <c r="N580" s="156"/>
      <c r="O580" s="156"/>
      <c r="P580" s="156"/>
      <c r="Q580" s="156"/>
      <c r="R580" s="157"/>
      <c r="S580" s="157"/>
      <c r="T580" s="157"/>
      <c r="U580" s="157"/>
      <c r="V580" s="157"/>
      <c r="W580" s="157"/>
      <c r="X580" s="157"/>
      <c r="Y580" s="157"/>
      <c r="Z580" s="147"/>
      <c r="AA580" s="147"/>
      <c r="AB580" s="147"/>
      <c r="AC580" s="147"/>
      <c r="AD580" s="147"/>
      <c r="AE580" s="147"/>
      <c r="AF580" s="147"/>
      <c r="AG580" s="147" t="s">
        <v>270</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3" x14ac:dyDescent="0.2">
      <c r="A581" s="154"/>
      <c r="B581" s="155"/>
      <c r="C581" s="190" t="s">
        <v>523</v>
      </c>
      <c r="D581" s="179"/>
      <c r="E581" s="180"/>
      <c r="F581" s="157"/>
      <c r="G581" s="157"/>
      <c r="H581" s="157"/>
      <c r="I581" s="157"/>
      <c r="J581" s="157"/>
      <c r="K581" s="157"/>
      <c r="L581" s="157"/>
      <c r="M581" s="157"/>
      <c r="N581" s="156"/>
      <c r="O581" s="156"/>
      <c r="P581" s="156"/>
      <c r="Q581" s="156"/>
      <c r="R581" s="157"/>
      <c r="S581" s="157"/>
      <c r="T581" s="157"/>
      <c r="U581" s="157"/>
      <c r="V581" s="157"/>
      <c r="W581" s="157"/>
      <c r="X581" s="157"/>
      <c r="Y581" s="157"/>
      <c r="Z581" s="147"/>
      <c r="AA581" s="147"/>
      <c r="AB581" s="147"/>
      <c r="AC581" s="147"/>
      <c r="AD581" s="147"/>
      <c r="AE581" s="147"/>
      <c r="AF581" s="147"/>
      <c r="AG581" s="147" t="s">
        <v>270</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3" x14ac:dyDescent="0.2">
      <c r="A582" s="154"/>
      <c r="B582" s="155"/>
      <c r="C582" s="190" t="s">
        <v>895</v>
      </c>
      <c r="D582" s="179"/>
      <c r="E582" s="180">
        <v>2.4</v>
      </c>
      <c r="F582" s="157"/>
      <c r="G582" s="157"/>
      <c r="H582" s="157"/>
      <c r="I582" s="157"/>
      <c r="J582" s="157"/>
      <c r="K582" s="157"/>
      <c r="L582" s="157"/>
      <c r="M582" s="157"/>
      <c r="N582" s="156"/>
      <c r="O582" s="156"/>
      <c r="P582" s="156"/>
      <c r="Q582" s="156"/>
      <c r="R582" s="157"/>
      <c r="S582" s="157"/>
      <c r="T582" s="157"/>
      <c r="U582" s="157"/>
      <c r="V582" s="157"/>
      <c r="W582" s="157"/>
      <c r="X582" s="157"/>
      <c r="Y582" s="157"/>
      <c r="Z582" s="147"/>
      <c r="AA582" s="147"/>
      <c r="AB582" s="147"/>
      <c r="AC582" s="147"/>
      <c r="AD582" s="147"/>
      <c r="AE582" s="147"/>
      <c r="AF582" s="147"/>
      <c r="AG582" s="147" t="s">
        <v>270</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3" x14ac:dyDescent="0.2">
      <c r="A583" s="154"/>
      <c r="B583" s="155"/>
      <c r="C583" s="190" t="s">
        <v>896</v>
      </c>
      <c r="D583" s="179"/>
      <c r="E583" s="180">
        <v>3.6</v>
      </c>
      <c r="F583" s="157"/>
      <c r="G583" s="157"/>
      <c r="H583" s="157"/>
      <c r="I583" s="157"/>
      <c r="J583" s="157"/>
      <c r="K583" s="157"/>
      <c r="L583" s="157"/>
      <c r="M583" s="157"/>
      <c r="N583" s="156"/>
      <c r="O583" s="156"/>
      <c r="P583" s="156"/>
      <c r="Q583" s="156"/>
      <c r="R583" s="157"/>
      <c r="S583" s="157"/>
      <c r="T583" s="157"/>
      <c r="U583" s="157"/>
      <c r="V583" s="157"/>
      <c r="W583" s="157"/>
      <c r="X583" s="157"/>
      <c r="Y583" s="157"/>
      <c r="Z583" s="147"/>
      <c r="AA583" s="147"/>
      <c r="AB583" s="147"/>
      <c r="AC583" s="147"/>
      <c r="AD583" s="147"/>
      <c r="AE583" s="147"/>
      <c r="AF583" s="147"/>
      <c r="AG583" s="147" t="s">
        <v>270</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3" x14ac:dyDescent="0.2">
      <c r="A584" s="154"/>
      <c r="B584" s="155"/>
      <c r="C584" s="190" t="s">
        <v>897</v>
      </c>
      <c r="D584" s="179"/>
      <c r="E584" s="180">
        <v>9.6</v>
      </c>
      <c r="F584" s="157"/>
      <c r="G584" s="157"/>
      <c r="H584" s="157"/>
      <c r="I584" s="157"/>
      <c r="J584" s="157"/>
      <c r="K584" s="157"/>
      <c r="L584" s="157"/>
      <c r="M584" s="157"/>
      <c r="N584" s="156"/>
      <c r="O584" s="156"/>
      <c r="P584" s="156"/>
      <c r="Q584" s="156"/>
      <c r="R584" s="157"/>
      <c r="S584" s="157"/>
      <c r="T584" s="157"/>
      <c r="U584" s="157"/>
      <c r="V584" s="157"/>
      <c r="W584" s="157"/>
      <c r="X584" s="157"/>
      <c r="Y584" s="157"/>
      <c r="Z584" s="147"/>
      <c r="AA584" s="147"/>
      <c r="AB584" s="147"/>
      <c r="AC584" s="147"/>
      <c r="AD584" s="147"/>
      <c r="AE584" s="147"/>
      <c r="AF584" s="147"/>
      <c r="AG584" s="147" t="s">
        <v>270</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3" x14ac:dyDescent="0.2">
      <c r="A585" s="154"/>
      <c r="B585" s="155"/>
      <c r="C585" s="190" t="s">
        <v>892</v>
      </c>
      <c r="D585" s="179"/>
      <c r="E585" s="180">
        <v>14.4</v>
      </c>
      <c r="F585" s="157"/>
      <c r="G585" s="157"/>
      <c r="H585" s="157"/>
      <c r="I585" s="157"/>
      <c r="J585" s="157"/>
      <c r="K585" s="157"/>
      <c r="L585" s="157"/>
      <c r="M585" s="157"/>
      <c r="N585" s="156"/>
      <c r="O585" s="156"/>
      <c r="P585" s="156"/>
      <c r="Q585" s="156"/>
      <c r="R585" s="157"/>
      <c r="S585" s="157"/>
      <c r="T585" s="157"/>
      <c r="U585" s="157"/>
      <c r="V585" s="157"/>
      <c r="W585" s="157"/>
      <c r="X585" s="157"/>
      <c r="Y585" s="157"/>
      <c r="Z585" s="147"/>
      <c r="AA585" s="147"/>
      <c r="AB585" s="147"/>
      <c r="AC585" s="147"/>
      <c r="AD585" s="147"/>
      <c r="AE585" s="147"/>
      <c r="AF585" s="147"/>
      <c r="AG585" s="147" t="s">
        <v>270</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3" x14ac:dyDescent="0.2">
      <c r="A586" s="154"/>
      <c r="B586" s="155"/>
      <c r="C586" s="190" t="s">
        <v>898</v>
      </c>
      <c r="D586" s="179"/>
      <c r="E586" s="180">
        <v>14.4</v>
      </c>
      <c r="F586" s="157"/>
      <c r="G586" s="157"/>
      <c r="H586" s="157"/>
      <c r="I586" s="157"/>
      <c r="J586" s="157"/>
      <c r="K586" s="157"/>
      <c r="L586" s="157"/>
      <c r="M586" s="157"/>
      <c r="N586" s="156"/>
      <c r="O586" s="156"/>
      <c r="P586" s="156"/>
      <c r="Q586" s="156"/>
      <c r="R586" s="157"/>
      <c r="S586" s="157"/>
      <c r="T586" s="157"/>
      <c r="U586" s="157"/>
      <c r="V586" s="157"/>
      <c r="W586" s="157"/>
      <c r="X586" s="157"/>
      <c r="Y586" s="157"/>
      <c r="Z586" s="147"/>
      <c r="AA586" s="147"/>
      <c r="AB586" s="147"/>
      <c r="AC586" s="147"/>
      <c r="AD586" s="147"/>
      <c r="AE586" s="147"/>
      <c r="AF586" s="147"/>
      <c r="AG586" s="147" t="s">
        <v>270</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3" x14ac:dyDescent="0.2">
      <c r="A587" s="154"/>
      <c r="B587" s="155"/>
      <c r="C587" s="190" t="s">
        <v>601</v>
      </c>
      <c r="D587" s="179"/>
      <c r="E587" s="180">
        <v>4.2</v>
      </c>
      <c r="F587" s="157"/>
      <c r="G587" s="157"/>
      <c r="H587" s="157"/>
      <c r="I587" s="157"/>
      <c r="J587" s="157"/>
      <c r="K587" s="157"/>
      <c r="L587" s="157"/>
      <c r="M587" s="157"/>
      <c r="N587" s="156"/>
      <c r="O587" s="156"/>
      <c r="P587" s="156"/>
      <c r="Q587" s="156"/>
      <c r="R587" s="157"/>
      <c r="S587" s="157"/>
      <c r="T587" s="157"/>
      <c r="U587" s="157"/>
      <c r="V587" s="157"/>
      <c r="W587" s="157"/>
      <c r="X587" s="157"/>
      <c r="Y587" s="157"/>
      <c r="Z587" s="147"/>
      <c r="AA587" s="147"/>
      <c r="AB587" s="147"/>
      <c r="AC587" s="147"/>
      <c r="AD587" s="147"/>
      <c r="AE587" s="147"/>
      <c r="AF587" s="147"/>
      <c r="AG587" s="147" t="s">
        <v>270</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3" x14ac:dyDescent="0.2">
      <c r="A588" s="154"/>
      <c r="B588" s="155"/>
      <c r="C588" s="190" t="s">
        <v>899</v>
      </c>
      <c r="D588" s="179"/>
      <c r="E588" s="180">
        <v>2.4</v>
      </c>
      <c r="F588" s="157"/>
      <c r="G588" s="157"/>
      <c r="H588" s="157"/>
      <c r="I588" s="157"/>
      <c r="J588" s="157"/>
      <c r="K588" s="157"/>
      <c r="L588" s="157"/>
      <c r="M588" s="157"/>
      <c r="N588" s="156"/>
      <c r="O588" s="156"/>
      <c r="P588" s="156"/>
      <c r="Q588" s="156"/>
      <c r="R588" s="157"/>
      <c r="S588" s="157"/>
      <c r="T588" s="157"/>
      <c r="U588" s="157"/>
      <c r="V588" s="157"/>
      <c r="W588" s="157"/>
      <c r="X588" s="157"/>
      <c r="Y588" s="157"/>
      <c r="Z588" s="147"/>
      <c r="AA588" s="147"/>
      <c r="AB588" s="147"/>
      <c r="AC588" s="147"/>
      <c r="AD588" s="147"/>
      <c r="AE588" s="147"/>
      <c r="AF588" s="147"/>
      <c r="AG588" s="147" t="s">
        <v>270</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3" x14ac:dyDescent="0.2">
      <c r="A589" s="154"/>
      <c r="B589" s="155"/>
      <c r="C589" s="190" t="s">
        <v>900</v>
      </c>
      <c r="D589" s="179"/>
      <c r="E589" s="180">
        <v>12.6</v>
      </c>
      <c r="F589" s="157"/>
      <c r="G589" s="157"/>
      <c r="H589" s="157"/>
      <c r="I589" s="157"/>
      <c r="J589" s="157"/>
      <c r="K589" s="157"/>
      <c r="L589" s="157"/>
      <c r="M589" s="157"/>
      <c r="N589" s="156"/>
      <c r="O589" s="156"/>
      <c r="P589" s="156"/>
      <c r="Q589" s="156"/>
      <c r="R589" s="157"/>
      <c r="S589" s="157"/>
      <c r="T589" s="157"/>
      <c r="U589" s="157"/>
      <c r="V589" s="157"/>
      <c r="W589" s="157"/>
      <c r="X589" s="157"/>
      <c r="Y589" s="157"/>
      <c r="Z589" s="147"/>
      <c r="AA589" s="147"/>
      <c r="AB589" s="147"/>
      <c r="AC589" s="147"/>
      <c r="AD589" s="147"/>
      <c r="AE589" s="147"/>
      <c r="AF589" s="147"/>
      <c r="AG589" s="147" t="s">
        <v>270</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3" x14ac:dyDescent="0.2">
      <c r="A590" s="154"/>
      <c r="B590" s="155"/>
      <c r="C590" s="190" t="s">
        <v>901</v>
      </c>
      <c r="D590" s="179"/>
      <c r="E590" s="180">
        <v>15.9</v>
      </c>
      <c r="F590" s="157"/>
      <c r="G590" s="157"/>
      <c r="H590" s="157"/>
      <c r="I590" s="157"/>
      <c r="J590" s="157"/>
      <c r="K590" s="157"/>
      <c r="L590" s="157"/>
      <c r="M590" s="157"/>
      <c r="N590" s="156"/>
      <c r="O590" s="156"/>
      <c r="P590" s="156"/>
      <c r="Q590" s="156"/>
      <c r="R590" s="157"/>
      <c r="S590" s="157"/>
      <c r="T590" s="157"/>
      <c r="U590" s="157"/>
      <c r="V590" s="157"/>
      <c r="W590" s="157"/>
      <c r="X590" s="157"/>
      <c r="Y590" s="157"/>
      <c r="Z590" s="147"/>
      <c r="AA590" s="147"/>
      <c r="AB590" s="147"/>
      <c r="AC590" s="147"/>
      <c r="AD590" s="147"/>
      <c r="AE590" s="147"/>
      <c r="AF590" s="147"/>
      <c r="AG590" s="147" t="s">
        <v>270</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3" x14ac:dyDescent="0.2">
      <c r="A591" s="154"/>
      <c r="B591" s="155"/>
      <c r="C591" s="190" t="s">
        <v>902</v>
      </c>
      <c r="D591" s="179"/>
      <c r="E591" s="180">
        <v>5.3</v>
      </c>
      <c r="F591" s="157"/>
      <c r="G591" s="157"/>
      <c r="H591" s="157"/>
      <c r="I591" s="157"/>
      <c r="J591" s="157"/>
      <c r="K591" s="157"/>
      <c r="L591" s="157"/>
      <c r="M591" s="157"/>
      <c r="N591" s="156"/>
      <c r="O591" s="156"/>
      <c r="P591" s="156"/>
      <c r="Q591" s="156"/>
      <c r="R591" s="157"/>
      <c r="S591" s="157"/>
      <c r="T591" s="157"/>
      <c r="U591" s="157"/>
      <c r="V591" s="157"/>
      <c r="W591" s="157"/>
      <c r="X591" s="157"/>
      <c r="Y591" s="157"/>
      <c r="Z591" s="147"/>
      <c r="AA591" s="147"/>
      <c r="AB591" s="147"/>
      <c r="AC591" s="147"/>
      <c r="AD591" s="147"/>
      <c r="AE591" s="147"/>
      <c r="AF591" s="147"/>
      <c r="AG591" s="147" t="s">
        <v>270</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3" x14ac:dyDescent="0.2">
      <c r="A592" s="154"/>
      <c r="B592" s="155"/>
      <c r="C592" s="190" t="s">
        <v>903</v>
      </c>
      <c r="D592" s="179"/>
      <c r="E592" s="180">
        <v>9.6</v>
      </c>
      <c r="F592" s="157"/>
      <c r="G592" s="157"/>
      <c r="H592" s="157"/>
      <c r="I592" s="157"/>
      <c r="J592" s="157"/>
      <c r="K592" s="157"/>
      <c r="L592" s="157"/>
      <c r="M592" s="157"/>
      <c r="N592" s="156"/>
      <c r="O592" s="156"/>
      <c r="P592" s="156"/>
      <c r="Q592" s="156"/>
      <c r="R592" s="157"/>
      <c r="S592" s="157"/>
      <c r="T592" s="157"/>
      <c r="U592" s="157"/>
      <c r="V592" s="157"/>
      <c r="W592" s="157"/>
      <c r="X592" s="157"/>
      <c r="Y592" s="157"/>
      <c r="Z592" s="147"/>
      <c r="AA592" s="147"/>
      <c r="AB592" s="147"/>
      <c r="AC592" s="147"/>
      <c r="AD592" s="147"/>
      <c r="AE592" s="147"/>
      <c r="AF592" s="147"/>
      <c r="AG592" s="147" t="s">
        <v>270</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3" x14ac:dyDescent="0.2">
      <c r="A593" s="154"/>
      <c r="B593" s="155"/>
      <c r="C593" s="190" t="s">
        <v>904</v>
      </c>
      <c r="D593" s="179"/>
      <c r="E593" s="180">
        <v>55.2</v>
      </c>
      <c r="F593" s="157"/>
      <c r="G593" s="157"/>
      <c r="H593" s="157"/>
      <c r="I593" s="157"/>
      <c r="J593" s="157"/>
      <c r="K593" s="157"/>
      <c r="L593" s="157"/>
      <c r="M593" s="157"/>
      <c r="N593" s="156"/>
      <c r="O593" s="156"/>
      <c r="P593" s="156"/>
      <c r="Q593" s="156"/>
      <c r="R593" s="157"/>
      <c r="S593" s="157"/>
      <c r="T593" s="157"/>
      <c r="U593" s="157"/>
      <c r="V593" s="157"/>
      <c r="W593" s="157"/>
      <c r="X593" s="157"/>
      <c r="Y593" s="157"/>
      <c r="Z593" s="147"/>
      <c r="AA593" s="147"/>
      <c r="AB593" s="147"/>
      <c r="AC593" s="147"/>
      <c r="AD593" s="147"/>
      <c r="AE593" s="147"/>
      <c r="AF593" s="147"/>
      <c r="AG593" s="147" t="s">
        <v>270</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3" x14ac:dyDescent="0.2">
      <c r="A594" s="154"/>
      <c r="B594" s="155"/>
      <c r="C594" s="190" t="s">
        <v>905</v>
      </c>
      <c r="D594" s="179"/>
      <c r="E594" s="180">
        <v>2.4</v>
      </c>
      <c r="F594" s="157"/>
      <c r="G594" s="157"/>
      <c r="H594" s="157"/>
      <c r="I594" s="157"/>
      <c r="J594" s="157"/>
      <c r="K594" s="157"/>
      <c r="L594" s="157"/>
      <c r="M594" s="157"/>
      <c r="N594" s="156"/>
      <c r="O594" s="156"/>
      <c r="P594" s="156"/>
      <c r="Q594" s="156"/>
      <c r="R594" s="157"/>
      <c r="S594" s="157"/>
      <c r="T594" s="157"/>
      <c r="U594" s="157"/>
      <c r="V594" s="157"/>
      <c r="W594" s="157"/>
      <c r="X594" s="157"/>
      <c r="Y594" s="157"/>
      <c r="Z594" s="147"/>
      <c r="AA594" s="147"/>
      <c r="AB594" s="147"/>
      <c r="AC594" s="147"/>
      <c r="AD594" s="147"/>
      <c r="AE594" s="147"/>
      <c r="AF594" s="147"/>
      <c r="AG594" s="147" t="s">
        <v>270</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3" x14ac:dyDescent="0.2">
      <c r="A595" s="154"/>
      <c r="B595" s="155"/>
      <c r="C595" s="190" t="s">
        <v>897</v>
      </c>
      <c r="D595" s="179"/>
      <c r="E595" s="180">
        <v>9.6</v>
      </c>
      <c r="F595" s="157"/>
      <c r="G595" s="157"/>
      <c r="H595" s="157"/>
      <c r="I595" s="157"/>
      <c r="J595" s="157"/>
      <c r="K595" s="157"/>
      <c r="L595" s="157"/>
      <c r="M595" s="157"/>
      <c r="N595" s="156"/>
      <c r="O595" s="156"/>
      <c r="P595" s="156"/>
      <c r="Q595" s="156"/>
      <c r="R595" s="157"/>
      <c r="S595" s="157"/>
      <c r="T595" s="157"/>
      <c r="U595" s="157"/>
      <c r="V595" s="157"/>
      <c r="W595" s="157"/>
      <c r="X595" s="157"/>
      <c r="Y595" s="157"/>
      <c r="Z595" s="147"/>
      <c r="AA595" s="147"/>
      <c r="AB595" s="147"/>
      <c r="AC595" s="147"/>
      <c r="AD595" s="147"/>
      <c r="AE595" s="147"/>
      <c r="AF595" s="147"/>
      <c r="AG595" s="147" t="s">
        <v>270</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3" x14ac:dyDescent="0.2">
      <c r="A596" s="154"/>
      <c r="B596" s="155"/>
      <c r="C596" s="190" t="s">
        <v>906</v>
      </c>
      <c r="D596" s="179"/>
      <c r="E596" s="180">
        <v>7.2</v>
      </c>
      <c r="F596" s="157"/>
      <c r="G596" s="157"/>
      <c r="H596" s="157"/>
      <c r="I596" s="157"/>
      <c r="J596" s="157"/>
      <c r="K596" s="157"/>
      <c r="L596" s="157"/>
      <c r="M596" s="157"/>
      <c r="N596" s="156"/>
      <c r="O596" s="156"/>
      <c r="P596" s="156"/>
      <c r="Q596" s="156"/>
      <c r="R596" s="157"/>
      <c r="S596" s="157"/>
      <c r="T596" s="157"/>
      <c r="U596" s="157"/>
      <c r="V596" s="157"/>
      <c r="W596" s="157"/>
      <c r="X596" s="157"/>
      <c r="Y596" s="157"/>
      <c r="Z596" s="147"/>
      <c r="AA596" s="147"/>
      <c r="AB596" s="147"/>
      <c r="AC596" s="147"/>
      <c r="AD596" s="147"/>
      <c r="AE596" s="147"/>
      <c r="AF596" s="147"/>
      <c r="AG596" s="147" t="s">
        <v>270</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3" x14ac:dyDescent="0.2">
      <c r="A597" s="154"/>
      <c r="B597" s="155"/>
      <c r="C597" s="190" t="s">
        <v>600</v>
      </c>
      <c r="D597" s="179"/>
      <c r="E597" s="180">
        <v>4.8</v>
      </c>
      <c r="F597" s="157"/>
      <c r="G597" s="157"/>
      <c r="H597" s="157"/>
      <c r="I597" s="157"/>
      <c r="J597" s="157"/>
      <c r="K597" s="157"/>
      <c r="L597" s="157"/>
      <c r="M597" s="157"/>
      <c r="N597" s="156"/>
      <c r="O597" s="156"/>
      <c r="P597" s="156"/>
      <c r="Q597" s="156"/>
      <c r="R597" s="157"/>
      <c r="S597" s="157"/>
      <c r="T597" s="157"/>
      <c r="U597" s="157"/>
      <c r="V597" s="157"/>
      <c r="W597" s="157"/>
      <c r="X597" s="157"/>
      <c r="Y597" s="157"/>
      <c r="Z597" s="147"/>
      <c r="AA597" s="147"/>
      <c r="AB597" s="147"/>
      <c r="AC597" s="147"/>
      <c r="AD597" s="147"/>
      <c r="AE597" s="147"/>
      <c r="AF597" s="147"/>
      <c r="AG597" s="147" t="s">
        <v>270</v>
      </c>
      <c r="AH597" s="147">
        <v>0</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3" x14ac:dyDescent="0.2">
      <c r="A598" s="154"/>
      <c r="B598" s="155"/>
      <c r="C598" s="190" t="s">
        <v>601</v>
      </c>
      <c r="D598" s="179"/>
      <c r="E598" s="180">
        <v>4.2</v>
      </c>
      <c r="F598" s="157"/>
      <c r="G598" s="157"/>
      <c r="H598" s="157"/>
      <c r="I598" s="157"/>
      <c r="J598" s="157"/>
      <c r="K598" s="157"/>
      <c r="L598" s="157"/>
      <c r="M598" s="157"/>
      <c r="N598" s="156"/>
      <c r="O598" s="156"/>
      <c r="P598" s="156"/>
      <c r="Q598" s="156"/>
      <c r="R598" s="157"/>
      <c r="S598" s="157"/>
      <c r="T598" s="157"/>
      <c r="U598" s="157"/>
      <c r="V598" s="157"/>
      <c r="W598" s="157"/>
      <c r="X598" s="157"/>
      <c r="Y598" s="157"/>
      <c r="Z598" s="147"/>
      <c r="AA598" s="147"/>
      <c r="AB598" s="147"/>
      <c r="AC598" s="147"/>
      <c r="AD598" s="147"/>
      <c r="AE598" s="147"/>
      <c r="AF598" s="147"/>
      <c r="AG598" s="147" t="s">
        <v>270</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3" x14ac:dyDescent="0.2">
      <c r="A599" s="154"/>
      <c r="B599" s="155"/>
      <c r="C599" s="190" t="s">
        <v>602</v>
      </c>
      <c r="D599" s="179"/>
      <c r="E599" s="180">
        <v>16</v>
      </c>
      <c r="F599" s="157"/>
      <c r="G599" s="157"/>
      <c r="H599" s="157"/>
      <c r="I599" s="157"/>
      <c r="J599" s="157"/>
      <c r="K599" s="157"/>
      <c r="L599" s="157"/>
      <c r="M599" s="157"/>
      <c r="N599" s="156"/>
      <c r="O599" s="156"/>
      <c r="P599" s="156"/>
      <c r="Q599" s="156"/>
      <c r="R599" s="157"/>
      <c r="S599" s="157"/>
      <c r="T599" s="157"/>
      <c r="U599" s="157"/>
      <c r="V599" s="157"/>
      <c r="W599" s="157"/>
      <c r="X599" s="157"/>
      <c r="Y599" s="157"/>
      <c r="Z599" s="147"/>
      <c r="AA599" s="147"/>
      <c r="AB599" s="147"/>
      <c r="AC599" s="147"/>
      <c r="AD599" s="147"/>
      <c r="AE599" s="147"/>
      <c r="AF599" s="147"/>
      <c r="AG599" s="147" t="s">
        <v>270</v>
      </c>
      <c r="AH599" s="147">
        <v>0</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x14ac:dyDescent="0.2">
      <c r="A600" s="166">
        <v>123</v>
      </c>
      <c r="B600" s="167" t="s">
        <v>907</v>
      </c>
      <c r="C600" s="175" t="s">
        <v>908</v>
      </c>
      <c r="D600" s="168" t="s">
        <v>365</v>
      </c>
      <c r="E600" s="169">
        <v>40.799999999999997</v>
      </c>
      <c r="F600" s="170"/>
      <c r="G600" s="171">
        <f>ROUND(E600*F600,2)</f>
        <v>0</v>
      </c>
      <c r="H600" s="170"/>
      <c r="I600" s="171">
        <f>ROUND(E600*H600,2)</f>
        <v>0</v>
      </c>
      <c r="J600" s="170"/>
      <c r="K600" s="171">
        <f>ROUND(E600*J600,2)</f>
        <v>0</v>
      </c>
      <c r="L600" s="171">
        <v>21</v>
      </c>
      <c r="M600" s="171">
        <f>G600*(1+L600/100)</f>
        <v>0</v>
      </c>
      <c r="N600" s="169">
        <v>0</v>
      </c>
      <c r="O600" s="169">
        <f>ROUND(E600*N600,2)</f>
        <v>0</v>
      </c>
      <c r="P600" s="169">
        <v>1.75E-3</v>
      </c>
      <c r="Q600" s="169">
        <f>ROUND(E600*P600,2)</f>
        <v>7.0000000000000007E-2</v>
      </c>
      <c r="R600" s="171" t="s">
        <v>817</v>
      </c>
      <c r="S600" s="171" t="s">
        <v>222</v>
      </c>
      <c r="T600" s="172" t="s">
        <v>222</v>
      </c>
      <c r="U600" s="157">
        <v>8.0500000000000002E-2</v>
      </c>
      <c r="V600" s="157">
        <f>ROUND(E600*U600,2)</f>
        <v>3.28</v>
      </c>
      <c r="W600" s="157"/>
      <c r="X600" s="157" t="s">
        <v>251</v>
      </c>
      <c r="Y600" s="157" t="s">
        <v>225</v>
      </c>
      <c r="Z600" s="147"/>
      <c r="AA600" s="147"/>
      <c r="AB600" s="147"/>
      <c r="AC600" s="147"/>
      <c r="AD600" s="147"/>
      <c r="AE600" s="147"/>
      <c r="AF600" s="147"/>
      <c r="AG600" s="147" t="s">
        <v>252</v>
      </c>
      <c r="AH600" s="147"/>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2" x14ac:dyDescent="0.2">
      <c r="A601" s="154"/>
      <c r="B601" s="155"/>
      <c r="C601" s="190" t="s">
        <v>909</v>
      </c>
      <c r="D601" s="179"/>
      <c r="E601" s="180">
        <v>124.2</v>
      </c>
      <c r="F601" s="157"/>
      <c r="G601" s="157"/>
      <c r="H601" s="157"/>
      <c r="I601" s="157"/>
      <c r="J601" s="157"/>
      <c r="K601" s="157"/>
      <c r="L601" s="157"/>
      <c r="M601" s="157"/>
      <c r="N601" s="156"/>
      <c r="O601" s="156"/>
      <c r="P601" s="156"/>
      <c r="Q601" s="156"/>
      <c r="R601" s="157"/>
      <c r="S601" s="157"/>
      <c r="T601" s="157"/>
      <c r="U601" s="157"/>
      <c r="V601" s="157"/>
      <c r="W601" s="157"/>
      <c r="X601" s="157"/>
      <c r="Y601" s="157"/>
      <c r="Z601" s="147"/>
      <c r="AA601" s="147"/>
      <c r="AB601" s="147"/>
      <c r="AC601" s="147"/>
      <c r="AD601" s="147"/>
      <c r="AE601" s="147"/>
      <c r="AF601" s="147"/>
      <c r="AG601" s="147" t="s">
        <v>270</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3" x14ac:dyDescent="0.2">
      <c r="A602" s="154"/>
      <c r="B602" s="155"/>
      <c r="C602" s="190" t="s">
        <v>910</v>
      </c>
      <c r="D602" s="179"/>
      <c r="E602" s="180">
        <v>61.2</v>
      </c>
      <c r="F602" s="157"/>
      <c r="G602" s="157"/>
      <c r="H602" s="157"/>
      <c r="I602" s="157"/>
      <c r="J602" s="157"/>
      <c r="K602" s="157"/>
      <c r="L602" s="157"/>
      <c r="M602" s="157"/>
      <c r="N602" s="156"/>
      <c r="O602" s="156"/>
      <c r="P602" s="156"/>
      <c r="Q602" s="156"/>
      <c r="R602" s="157"/>
      <c r="S602" s="157"/>
      <c r="T602" s="157"/>
      <c r="U602" s="157"/>
      <c r="V602" s="157"/>
      <c r="W602" s="157"/>
      <c r="X602" s="157"/>
      <c r="Y602" s="157"/>
      <c r="Z602" s="147"/>
      <c r="AA602" s="147"/>
      <c r="AB602" s="147"/>
      <c r="AC602" s="147"/>
      <c r="AD602" s="147"/>
      <c r="AE602" s="147"/>
      <c r="AF602" s="147"/>
      <c r="AG602" s="147" t="s">
        <v>270</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3" x14ac:dyDescent="0.2">
      <c r="A603" s="154"/>
      <c r="B603" s="155"/>
      <c r="C603" s="190" t="s">
        <v>911</v>
      </c>
      <c r="D603" s="179"/>
      <c r="E603" s="180">
        <v>16.2</v>
      </c>
      <c r="F603" s="157"/>
      <c r="G603" s="157"/>
      <c r="H603" s="157"/>
      <c r="I603" s="157"/>
      <c r="J603" s="157"/>
      <c r="K603" s="157"/>
      <c r="L603" s="157"/>
      <c r="M603" s="157"/>
      <c r="N603" s="156"/>
      <c r="O603" s="156"/>
      <c r="P603" s="156"/>
      <c r="Q603" s="156"/>
      <c r="R603" s="157"/>
      <c r="S603" s="157"/>
      <c r="T603" s="157"/>
      <c r="U603" s="157"/>
      <c r="V603" s="157"/>
      <c r="W603" s="157"/>
      <c r="X603" s="157"/>
      <c r="Y603" s="157"/>
      <c r="Z603" s="147"/>
      <c r="AA603" s="147"/>
      <c r="AB603" s="147"/>
      <c r="AC603" s="147"/>
      <c r="AD603" s="147"/>
      <c r="AE603" s="147"/>
      <c r="AF603" s="147"/>
      <c r="AG603" s="147" t="s">
        <v>270</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3" x14ac:dyDescent="0.2">
      <c r="A604" s="154"/>
      <c r="B604" s="155"/>
      <c r="C604" s="190" t="s">
        <v>912</v>
      </c>
      <c r="D604" s="179"/>
      <c r="E604" s="180">
        <v>-86.4</v>
      </c>
      <c r="F604" s="157"/>
      <c r="G604" s="157"/>
      <c r="H604" s="157"/>
      <c r="I604" s="157"/>
      <c r="J604" s="157"/>
      <c r="K604" s="157"/>
      <c r="L604" s="157"/>
      <c r="M604" s="157"/>
      <c r="N604" s="156"/>
      <c r="O604" s="156"/>
      <c r="P604" s="156"/>
      <c r="Q604" s="156"/>
      <c r="R604" s="157"/>
      <c r="S604" s="157"/>
      <c r="T604" s="157"/>
      <c r="U604" s="157"/>
      <c r="V604" s="157"/>
      <c r="W604" s="157"/>
      <c r="X604" s="157"/>
      <c r="Y604" s="157"/>
      <c r="Z604" s="147"/>
      <c r="AA604" s="147"/>
      <c r="AB604" s="147"/>
      <c r="AC604" s="147"/>
      <c r="AD604" s="147"/>
      <c r="AE604" s="147"/>
      <c r="AF604" s="147"/>
      <c r="AG604" s="147" t="s">
        <v>270</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3" x14ac:dyDescent="0.2">
      <c r="A605" s="154"/>
      <c r="B605" s="155"/>
      <c r="C605" s="190" t="s">
        <v>913</v>
      </c>
      <c r="D605" s="179"/>
      <c r="E605" s="180">
        <v>-9.6</v>
      </c>
      <c r="F605" s="157"/>
      <c r="G605" s="157"/>
      <c r="H605" s="157"/>
      <c r="I605" s="157"/>
      <c r="J605" s="157"/>
      <c r="K605" s="157"/>
      <c r="L605" s="157"/>
      <c r="M605" s="157"/>
      <c r="N605" s="156"/>
      <c r="O605" s="156"/>
      <c r="P605" s="156"/>
      <c r="Q605" s="156"/>
      <c r="R605" s="157"/>
      <c r="S605" s="157"/>
      <c r="T605" s="157"/>
      <c r="U605" s="157"/>
      <c r="V605" s="157"/>
      <c r="W605" s="157"/>
      <c r="X605" s="157"/>
      <c r="Y605" s="157"/>
      <c r="Z605" s="147"/>
      <c r="AA605" s="147"/>
      <c r="AB605" s="147"/>
      <c r="AC605" s="147"/>
      <c r="AD605" s="147"/>
      <c r="AE605" s="147"/>
      <c r="AF605" s="147"/>
      <c r="AG605" s="147" t="s">
        <v>270</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3" x14ac:dyDescent="0.2">
      <c r="A606" s="154"/>
      <c r="B606" s="155"/>
      <c r="C606" s="190" t="s">
        <v>914</v>
      </c>
      <c r="D606" s="179"/>
      <c r="E606" s="180">
        <v>-64.8</v>
      </c>
      <c r="F606" s="157"/>
      <c r="G606" s="157"/>
      <c r="H606" s="157"/>
      <c r="I606" s="157"/>
      <c r="J606" s="157"/>
      <c r="K606" s="157"/>
      <c r="L606" s="157"/>
      <c r="M606" s="157"/>
      <c r="N606" s="156"/>
      <c r="O606" s="156"/>
      <c r="P606" s="156"/>
      <c r="Q606" s="156"/>
      <c r="R606" s="157"/>
      <c r="S606" s="157"/>
      <c r="T606" s="157"/>
      <c r="U606" s="157"/>
      <c r="V606" s="157"/>
      <c r="W606" s="157"/>
      <c r="X606" s="157"/>
      <c r="Y606" s="157"/>
      <c r="Z606" s="147"/>
      <c r="AA606" s="147"/>
      <c r="AB606" s="147"/>
      <c r="AC606" s="147"/>
      <c r="AD606" s="147"/>
      <c r="AE606" s="147"/>
      <c r="AF606" s="147"/>
      <c r="AG606" s="147" t="s">
        <v>270</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
      <c r="A607" s="166">
        <v>124</v>
      </c>
      <c r="B607" s="167" t="s">
        <v>915</v>
      </c>
      <c r="C607" s="175" t="s">
        <v>916</v>
      </c>
      <c r="D607" s="168" t="s">
        <v>249</v>
      </c>
      <c r="E607" s="169">
        <v>1</v>
      </c>
      <c r="F607" s="170"/>
      <c r="G607" s="171">
        <f>ROUND(E607*F607,2)</f>
        <v>0</v>
      </c>
      <c r="H607" s="170"/>
      <c r="I607" s="171">
        <f>ROUND(E607*H607,2)</f>
        <v>0</v>
      </c>
      <c r="J607" s="170"/>
      <c r="K607" s="171">
        <f>ROUND(E607*J607,2)</f>
        <v>0</v>
      </c>
      <c r="L607" s="171">
        <v>21</v>
      </c>
      <c r="M607" s="171">
        <f>G607*(1+L607/100)</f>
        <v>0</v>
      </c>
      <c r="N607" s="169">
        <v>0</v>
      </c>
      <c r="O607" s="169">
        <f>ROUND(E607*N607,2)</f>
        <v>0</v>
      </c>
      <c r="P607" s="169">
        <v>0</v>
      </c>
      <c r="Q607" s="169">
        <f>ROUND(E607*P607,2)</f>
        <v>0</v>
      </c>
      <c r="R607" s="171"/>
      <c r="S607" s="171" t="s">
        <v>250</v>
      </c>
      <c r="T607" s="172" t="s">
        <v>223</v>
      </c>
      <c r="U607" s="157">
        <v>0</v>
      </c>
      <c r="V607" s="157">
        <f>ROUND(E607*U607,2)</f>
        <v>0</v>
      </c>
      <c r="W607" s="157"/>
      <c r="X607" s="157" t="s">
        <v>251</v>
      </c>
      <c r="Y607" s="157" t="s">
        <v>225</v>
      </c>
      <c r="Z607" s="147"/>
      <c r="AA607" s="147"/>
      <c r="AB607" s="147"/>
      <c r="AC607" s="147"/>
      <c r="AD607" s="147"/>
      <c r="AE607" s="147"/>
      <c r="AF607" s="147"/>
      <c r="AG607" s="147" t="s">
        <v>252</v>
      </c>
      <c r="AH607" s="147"/>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2" x14ac:dyDescent="0.2">
      <c r="A608" s="154"/>
      <c r="B608" s="155"/>
      <c r="C608" s="249" t="s">
        <v>917</v>
      </c>
      <c r="D608" s="250"/>
      <c r="E608" s="250"/>
      <c r="F608" s="250"/>
      <c r="G608" s="250"/>
      <c r="H608" s="157"/>
      <c r="I608" s="157"/>
      <c r="J608" s="157"/>
      <c r="K608" s="157"/>
      <c r="L608" s="157"/>
      <c r="M608" s="157"/>
      <c r="N608" s="156"/>
      <c r="O608" s="156"/>
      <c r="P608" s="156"/>
      <c r="Q608" s="156"/>
      <c r="R608" s="157"/>
      <c r="S608" s="157"/>
      <c r="T608" s="157"/>
      <c r="U608" s="157"/>
      <c r="V608" s="157"/>
      <c r="W608" s="157"/>
      <c r="X608" s="157"/>
      <c r="Y608" s="157"/>
      <c r="Z608" s="147"/>
      <c r="AA608" s="147"/>
      <c r="AB608" s="147"/>
      <c r="AC608" s="147"/>
      <c r="AD608" s="147"/>
      <c r="AE608" s="147"/>
      <c r="AF608" s="147"/>
      <c r="AG608" s="147" t="s">
        <v>228</v>
      </c>
      <c r="AH608" s="147"/>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
      <c r="A609" s="166">
        <v>125</v>
      </c>
      <c r="B609" s="167" t="s">
        <v>918</v>
      </c>
      <c r="C609" s="175" t="s">
        <v>919</v>
      </c>
      <c r="D609" s="168" t="s">
        <v>329</v>
      </c>
      <c r="E609" s="169">
        <v>11.360250000000001</v>
      </c>
      <c r="F609" s="170"/>
      <c r="G609" s="171">
        <f>ROUND(E609*F609,2)</f>
        <v>0</v>
      </c>
      <c r="H609" s="170"/>
      <c r="I609" s="171">
        <f>ROUND(E609*H609,2)</f>
        <v>0</v>
      </c>
      <c r="J609" s="170"/>
      <c r="K609" s="171">
        <f>ROUND(E609*J609,2)</f>
        <v>0</v>
      </c>
      <c r="L609" s="171">
        <v>21</v>
      </c>
      <c r="M609" s="171">
        <f>G609*(1+L609/100)</f>
        <v>0</v>
      </c>
      <c r="N609" s="169">
        <v>0</v>
      </c>
      <c r="O609" s="169">
        <f>ROUND(E609*N609,2)</f>
        <v>0</v>
      </c>
      <c r="P609" s="169">
        <v>0</v>
      </c>
      <c r="Q609" s="169">
        <f>ROUND(E609*P609,2)</f>
        <v>0</v>
      </c>
      <c r="R609" s="171" t="s">
        <v>817</v>
      </c>
      <c r="S609" s="171" t="s">
        <v>222</v>
      </c>
      <c r="T609" s="172" t="s">
        <v>222</v>
      </c>
      <c r="U609" s="157">
        <v>4.9470000000000001</v>
      </c>
      <c r="V609" s="157">
        <f>ROUND(E609*U609,2)</f>
        <v>56.2</v>
      </c>
      <c r="W609" s="157"/>
      <c r="X609" s="157" t="s">
        <v>697</v>
      </c>
      <c r="Y609" s="157" t="s">
        <v>225</v>
      </c>
      <c r="Z609" s="147"/>
      <c r="AA609" s="147"/>
      <c r="AB609" s="147"/>
      <c r="AC609" s="147"/>
      <c r="AD609" s="147"/>
      <c r="AE609" s="147"/>
      <c r="AF609" s="147"/>
      <c r="AG609" s="147" t="s">
        <v>698</v>
      </c>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2" x14ac:dyDescent="0.2">
      <c r="A610" s="154"/>
      <c r="B610" s="155"/>
      <c r="C610" s="260" t="s">
        <v>747</v>
      </c>
      <c r="D610" s="261"/>
      <c r="E610" s="261"/>
      <c r="F610" s="261"/>
      <c r="G610" s="261"/>
      <c r="H610" s="157"/>
      <c r="I610" s="157"/>
      <c r="J610" s="157"/>
      <c r="K610" s="157"/>
      <c r="L610" s="157"/>
      <c r="M610" s="157"/>
      <c r="N610" s="156"/>
      <c r="O610" s="156"/>
      <c r="P610" s="156"/>
      <c r="Q610" s="156"/>
      <c r="R610" s="157"/>
      <c r="S610" s="157"/>
      <c r="T610" s="157"/>
      <c r="U610" s="157"/>
      <c r="V610" s="157"/>
      <c r="W610" s="157"/>
      <c r="X610" s="157"/>
      <c r="Y610" s="157"/>
      <c r="Z610" s="147"/>
      <c r="AA610" s="147"/>
      <c r="AB610" s="147"/>
      <c r="AC610" s="147"/>
      <c r="AD610" s="147"/>
      <c r="AE610" s="147"/>
      <c r="AF610" s="147"/>
      <c r="AG610" s="147" t="s">
        <v>268</v>
      </c>
      <c r="AH610" s="147"/>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x14ac:dyDescent="0.2">
      <c r="A611" s="159" t="s">
        <v>217</v>
      </c>
      <c r="B611" s="160" t="s">
        <v>167</v>
      </c>
      <c r="C611" s="174" t="s">
        <v>168</v>
      </c>
      <c r="D611" s="161"/>
      <c r="E611" s="162"/>
      <c r="F611" s="163"/>
      <c r="G611" s="163">
        <f>SUMIF(AG612:AG635,"&lt;&gt;NOR",G612:G635)</f>
        <v>0</v>
      </c>
      <c r="H611" s="163"/>
      <c r="I611" s="163">
        <f>SUM(I612:I635)</f>
        <v>0</v>
      </c>
      <c r="J611" s="163"/>
      <c r="K611" s="163">
        <f>SUM(K612:K635)</f>
        <v>0</v>
      </c>
      <c r="L611" s="163"/>
      <c r="M611" s="163">
        <f>SUM(M612:M635)</f>
        <v>0</v>
      </c>
      <c r="N611" s="162"/>
      <c r="O611" s="162">
        <f>SUM(O612:O635)</f>
        <v>0.52</v>
      </c>
      <c r="P611" s="162"/>
      <c r="Q611" s="162">
        <f>SUM(Q612:Q635)</f>
        <v>0</v>
      </c>
      <c r="R611" s="163"/>
      <c r="S611" s="163"/>
      <c r="T611" s="164"/>
      <c r="U611" s="158"/>
      <c r="V611" s="158">
        <f>SUM(V612:V635)</f>
        <v>336.76000000000005</v>
      </c>
      <c r="W611" s="158"/>
      <c r="X611" s="158"/>
      <c r="Y611" s="158"/>
      <c r="AG611" t="s">
        <v>218</v>
      </c>
    </row>
    <row r="612" spans="1:60" outlineLevel="1" x14ac:dyDescent="0.2">
      <c r="A612" s="166">
        <v>126</v>
      </c>
      <c r="B612" s="167" t="s">
        <v>920</v>
      </c>
      <c r="C612" s="175" t="s">
        <v>921</v>
      </c>
      <c r="D612" s="168" t="s">
        <v>285</v>
      </c>
      <c r="E612" s="169">
        <v>1273.5229999999999</v>
      </c>
      <c r="F612" s="170"/>
      <c r="G612" s="171">
        <f>ROUND(E612*F612,2)</f>
        <v>0</v>
      </c>
      <c r="H612" s="170"/>
      <c r="I612" s="171">
        <f>ROUND(E612*H612,2)</f>
        <v>0</v>
      </c>
      <c r="J612" s="170"/>
      <c r="K612" s="171">
        <f>ROUND(E612*J612,2)</f>
        <v>0</v>
      </c>
      <c r="L612" s="171">
        <v>21</v>
      </c>
      <c r="M612" s="171">
        <f>G612*(1+L612/100)</f>
        <v>0</v>
      </c>
      <c r="N612" s="169">
        <v>3.0000000000000001E-5</v>
      </c>
      <c r="O612" s="169">
        <f>ROUND(E612*N612,2)</f>
        <v>0.04</v>
      </c>
      <c r="P612" s="169">
        <v>0</v>
      </c>
      <c r="Q612" s="169">
        <f>ROUND(E612*P612,2)</f>
        <v>0</v>
      </c>
      <c r="R612" s="171" t="s">
        <v>922</v>
      </c>
      <c r="S612" s="171" t="s">
        <v>222</v>
      </c>
      <c r="T612" s="172" t="s">
        <v>222</v>
      </c>
      <c r="U612" s="157">
        <v>0.14000000000000001</v>
      </c>
      <c r="V612" s="157">
        <f>ROUND(E612*U612,2)</f>
        <v>178.29</v>
      </c>
      <c r="W612" s="157"/>
      <c r="X612" s="157" t="s">
        <v>251</v>
      </c>
      <c r="Y612" s="157" t="s">
        <v>225</v>
      </c>
      <c r="Z612" s="147"/>
      <c r="AA612" s="147"/>
      <c r="AB612" s="147"/>
      <c r="AC612" s="147"/>
      <c r="AD612" s="147"/>
      <c r="AE612" s="147"/>
      <c r="AF612" s="147"/>
      <c r="AG612" s="147" t="s">
        <v>252</v>
      </c>
      <c r="AH612" s="147"/>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2" x14ac:dyDescent="0.2">
      <c r="A613" s="154"/>
      <c r="B613" s="155"/>
      <c r="C613" s="249" t="s">
        <v>923</v>
      </c>
      <c r="D613" s="250"/>
      <c r="E613" s="250"/>
      <c r="F613" s="250"/>
      <c r="G613" s="250"/>
      <c r="H613" s="157"/>
      <c r="I613" s="157"/>
      <c r="J613" s="157"/>
      <c r="K613" s="157"/>
      <c r="L613" s="157"/>
      <c r="M613" s="157"/>
      <c r="N613" s="156"/>
      <c r="O613" s="156"/>
      <c r="P613" s="156"/>
      <c r="Q613" s="156"/>
      <c r="R613" s="157"/>
      <c r="S613" s="157"/>
      <c r="T613" s="157"/>
      <c r="U613" s="157"/>
      <c r="V613" s="157"/>
      <c r="W613" s="157"/>
      <c r="X613" s="157"/>
      <c r="Y613" s="157"/>
      <c r="Z613" s="147"/>
      <c r="AA613" s="147"/>
      <c r="AB613" s="147"/>
      <c r="AC613" s="147"/>
      <c r="AD613" s="147"/>
      <c r="AE613" s="147"/>
      <c r="AF613" s="147"/>
      <c r="AG613" s="147" t="s">
        <v>228</v>
      </c>
      <c r="AH613" s="147"/>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2" x14ac:dyDescent="0.2">
      <c r="A614" s="154"/>
      <c r="B614" s="155"/>
      <c r="C614" s="190" t="s">
        <v>820</v>
      </c>
      <c r="D614" s="179"/>
      <c r="E614" s="180">
        <v>908.8</v>
      </c>
      <c r="F614" s="157"/>
      <c r="G614" s="157"/>
      <c r="H614" s="157"/>
      <c r="I614" s="157"/>
      <c r="J614" s="157"/>
      <c r="K614" s="157"/>
      <c r="L614" s="157"/>
      <c r="M614" s="157"/>
      <c r="N614" s="156"/>
      <c r="O614" s="156"/>
      <c r="P614" s="156"/>
      <c r="Q614" s="156"/>
      <c r="R614" s="157"/>
      <c r="S614" s="157"/>
      <c r="T614" s="157"/>
      <c r="U614" s="157"/>
      <c r="V614" s="157"/>
      <c r="W614" s="157"/>
      <c r="X614" s="157"/>
      <c r="Y614" s="157"/>
      <c r="Z614" s="147"/>
      <c r="AA614" s="147"/>
      <c r="AB614" s="147"/>
      <c r="AC614" s="147"/>
      <c r="AD614" s="147"/>
      <c r="AE614" s="147"/>
      <c r="AF614" s="147"/>
      <c r="AG614" s="147" t="s">
        <v>270</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3" x14ac:dyDescent="0.2">
      <c r="A615" s="154"/>
      <c r="B615" s="155"/>
      <c r="C615" s="190" t="s">
        <v>821</v>
      </c>
      <c r="D615" s="179"/>
      <c r="E615" s="180">
        <v>324.44159999999999</v>
      </c>
      <c r="F615" s="157"/>
      <c r="G615" s="157"/>
      <c r="H615" s="157"/>
      <c r="I615" s="157"/>
      <c r="J615" s="157"/>
      <c r="K615" s="157"/>
      <c r="L615" s="157"/>
      <c r="M615" s="157"/>
      <c r="N615" s="156"/>
      <c r="O615" s="156"/>
      <c r="P615" s="156"/>
      <c r="Q615" s="156"/>
      <c r="R615" s="157"/>
      <c r="S615" s="157"/>
      <c r="T615" s="157"/>
      <c r="U615" s="157"/>
      <c r="V615" s="157"/>
      <c r="W615" s="157"/>
      <c r="X615" s="157"/>
      <c r="Y615" s="157"/>
      <c r="Z615" s="147"/>
      <c r="AA615" s="147"/>
      <c r="AB615" s="147"/>
      <c r="AC615" s="147"/>
      <c r="AD615" s="147"/>
      <c r="AE615" s="147"/>
      <c r="AF615" s="147"/>
      <c r="AG615" s="147" t="s">
        <v>270</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3" x14ac:dyDescent="0.2">
      <c r="A616" s="154"/>
      <c r="B616" s="155"/>
      <c r="C616" s="190" t="s">
        <v>782</v>
      </c>
      <c r="D616" s="179"/>
      <c r="E616" s="180">
        <v>179.04239999999999</v>
      </c>
      <c r="F616" s="157"/>
      <c r="G616" s="157"/>
      <c r="H616" s="157"/>
      <c r="I616" s="157"/>
      <c r="J616" s="157"/>
      <c r="K616" s="157"/>
      <c r="L616" s="157"/>
      <c r="M616" s="157"/>
      <c r="N616" s="156"/>
      <c r="O616" s="156"/>
      <c r="P616" s="156"/>
      <c r="Q616" s="156"/>
      <c r="R616" s="157"/>
      <c r="S616" s="157"/>
      <c r="T616" s="157"/>
      <c r="U616" s="157"/>
      <c r="V616" s="157"/>
      <c r="W616" s="157"/>
      <c r="X616" s="157"/>
      <c r="Y616" s="157"/>
      <c r="Z616" s="147"/>
      <c r="AA616" s="147"/>
      <c r="AB616" s="147"/>
      <c r="AC616" s="147"/>
      <c r="AD616" s="147"/>
      <c r="AE616" s="147"/>
      <c r="AF616" s="147"/>
      <c r="AG616" s="147" t="s">
        <v>270</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3" x14ac:dyDescent="0.2">
      <c r="A617" s="154"/>
      <c r="B617" s="155"/>
      <c r="C617" s="190" t="s">
        <v>727</v>
      </c>
      <c r="D617" s="179"/>
      <c r="E617" s="180">
        <v>-57.96</v>
      </c>
      <c r="F617" s="157"/>
      <c r="G617" s="157"/>
      <c r="H617" s="157"/>
      <c r="I617" s="157"/>
      <c r="J617" s="157"/>
      <c r="K617" s="157"/>
      <c r="L617" s="157"/>
      <c r="M617" s="157"/>
      <c r="N617" s="156"/>
      <c r="O617" s="156"/>
      <c r="P617" s="156"/>
      <c r="Q617" s="156"/>
      <c r="R617" s="157"/>
      <c r="S617" s="157"/>
      <c r="T617" s="157"/>
      <c r="U617" s="157"/>
      <c r="V617" s="157"/>
      <c r="W617" s="157"/>
      <c r="X617" s="157"/>
      <c r="Y617" s="157"/>
      <c r="Z617" s="147"/>
      <c r="AA617" s="147"/>
      <c r="AB617" s="147"/>
      <c r="AC617" s="147"/>
      <c r="AD617" s="147"/>
      <c r="AE617" s="147"/>
      <c r="AF617" s="147"/>
      <c r="AG617" s="147" t="s">
        <v>270</v>
      </c>
      <c r="AH617" s="147">
        <v>0</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3" x14ac:dyDescent="0.2">
      <c r="A618" s="154"/>
      <c r="B618" s="155"/>
      <c r="C618" s="190" t="s">
        <v>728</v>
      </c>
      <c r="D618" s="179"/>
      <c r="E618" s="180">
        <v>-28.56</v>
      </c>
      <c r="F618" s="157"/>
      <c r="G618" s="157"/>
      <c r="H618" s="157"/>
      <c r="I618" s="157"/>
      <c r="J618" s="157"/>
      <c r="K618" s="157"/>
      <c r="L618" s="157"/>
      <c r="M618" s="157"/>
      <c r="N618" s="156"/>
      <c r="O618" s="156"/>
      <c r="P618" s="156"/>
      <c r="Q618" s="156"/>
      <c r="R618" s="157"/>
      <c r="S618" s="157"/>
      <c r="T618" s="157"/>
      <c r="U618" s="157"/>
      <c r="V618" s="157"/>
      <c r="W618" s="157"/>
      <c r="X618" s="157"/>
      <c r="Y618" s="157"/>
      <c r="Z618" s="147"/>
      <c r="AA618" s="147"/>
      <c r="AB618" s="147"/>
      <c r="AC618" s="147"/>
      <c r="AD618" s="147"/>
      <c r="AE618" s="147"/>
      <c r="AF618" s="147"/>
      <c r="AG618" s="147" t="s">
        <v>270</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3" x14ac:dyDescent="0.2">
      <c r="A619" s="154"/>
      <c r="B619" s="155"/>
      <c r="C619" s="190" t="s">
        <v>730</v>
      </c>
      <c r="D619" s="179"/>
      <c r="E619" s="180">
        <v>-5.04</v>
      </c>
      <c r="F619" s="157"/>
      <c r="G619" s="157"/>
      <c r="H619" s="157"/>
      <c r="I619" s="157"/>
      <c r="J619" s="157"/>
      <c r="K619" s="157"/>
      <c r="L619" s="157"/>
      <c r="M619" s="157"/>
      <c r="N619" s="156"/>
      <c r="O619" s="156"/>
      <c r="P619" s="156"/>
      <c r="Q619" s="156"/>
      <c r="R619" s="157"/>
      <c r="S619" s="157"/>
      <c r="T619" s="157"/>
      <c r="U619" s="157"/>
      <c r="V619" s="157"/>
      <c r="W619" s="157"/>
      <c r="X619" s="157"/>
      <c r="Y619" s="157"/>
      <c r="Z619" s="147"/>
      <c r="AA619" s="147"/>
      <c r="AB619" s="147"/>
      <c r="AC619" s="147"/>
      <c r="AD619" s="147"/>
      <c r="AE619" s="147"/>
      <c r="AF619" s="147"/>
      <c r="AG619" s="147" t="s">
        <v>270</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3" x14ac:dyDescent="0.2">
      <c r="A620" s="154"/>
      <c r="B620" s="155"/>
      <c r="C620" s="190" t="s">
        <v>729</v>
      </c>
      <c r="D620" s="179"/>
      <c r="E620" s="180">
        <v>-7.56</v>
      </c>
      <c r="F620" s="157"/>
      <c r="G620" s="157"/>
      <c r="H620" s="157"/>
      <c r="I620" s="157"/>
      <c r="J620" s="157"/>
      <c r="K620" s="157"/>
      <c r="L620" s="157"/>
      <c r="M620" s="157"/>
      <c r="N620" s="156"/>
      <c r="O620" s="156"/>
      <c r="P620" s="156"/>
      <c r="Q620" s="156"/>
      <c r="R620" s="157"/>
      <c r="S620" s="157"/>
      <c r="T620" s="157"/>
      <c r="U620" s="157"/>
      <c r="V620" s="157"/>
      <c r="W620" s="157"/>
      <c r="X620" s="157"/>
      <c r="Y620" s="157"/>
      <c r="Z620" s="147"/>
      <c r="AA620" s="147"/>
      <c r="AB620" s="147"/>
      <c r="AC620" s="147"/>
      <c r="AD620" s="147"/>
      <c r="AE620" s="147"/>
      <c r="AF620" s="147"/>
      <c r="AG620" s="147" t="s">
        <v>270</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3" x14ac:dyDescent="0.2">
      <c r="A621" s="154"/>
      <c r="B621" s="155"/>
      <c r="C621" s="190" t="s">
        <v>783</v>
      </c>
      <c r="D621" s="179"/>
      <c r="E621" s="180">
        <v>-18.920999999999999</v>
      </c>
      <c r="F621" s="157"/>
      <c r="G621" s="157"/>
      <c r="H621" s="157"/>
      <c r="I621" s="157"/>
      <c r="J621" s="157"/>
      <c r="K621" s="157"/>
      <c r="L621" s="157"/>
      <c r="M621" s="157"/>
      <c r="N621" s="156"/>
      <c r="O621" s="156"/>
      <c r="P621" s="156"/>
      <c r="Q621" s="156"/>
      <c r="R621" s="157"/>
      <c r="S621" s="157"/>
      <c r="T621" s="157"/>
      <c r="U621" s="157"/>
      <c r="V621" s="157"/>
      <c r="W621" s="157"/>
      <c r="X621" s="157"/>
      <c r="Y621" s="157"/>
      <c r="Z621" s="147"/>
      <c r="AA621" s="147"/>
      <c r="AB621" s="147"/>
      <c r="AC621" s="147"/>
      <c r="AD621" s="147"/>
      <c r="AE621" s="147"/>
      <c r="AF621" s="147"/>
      <c r="AG621" s="147" t="s">
        <v>270</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3" x14ac:dyDescent="0.2">
      <c r="A622" s="154"/>
      <c r="B622" s="155"/>
      <c r="C622" s="190" t="s">
        <v>732</v>
      </c>
      <c r="D622" s="179"/>
      <c r="E622" s="180">
        <v>-8.9600000000000009</v>
      </c>
      <c r="F622" s="157"/>
      <c r="G622" s="157"/>
      <c r="H622" s="157"/>
      <c r="I622" s="157"/>
      <c r="J622" s="157"/>
      <c r="K622" s="157"/>
      <c r="L622" s="157"/>
      <c r="M622" s="157"/>
      <c r="N622" s="156"/>
      <c r="O622" s="156"/>
      <c r="P622" s="156"/>
      <c r="Q622" s="156"/>
      <c r="R622" s="157"/>
      <c r="S622" s="157"/>
      <c r="T622" s="157"/>
      <c r="U622" s="157"/>
      <c r="V622" s="157"/>
      <c r="W622" s="157"/>
      <c r="X622" s="157"/>
      <c r="Y622" s="157"/>
      <c r="Z622" s="147"/>
      <c r="AA622" s="147"/>
      <c r="AB622" s="147"/>
      <c r="AC622" s="147"/>
      <c r="AD622" s="147"/>
      <c r="AE622" s="147"/>
      <c r="AF622" s="147"/>
      <c r="AG622" s="147" t="s">
        <v>270</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3" x14ac:dyDescent="0.2">
      <c r="A623" s="154"/>
      <c r="B623" s="155"/>
      <c r="C623" s="190" t="s">
        <v>729</v>
      </c>
      <c r="D623" s="179"/>
      <c r="E623" s="180">
        <v>-7.56</v>
      </c>
      <c r="F623" s="157"/>
      <c r="G623" s="157"/>
      <c r="H623" s="157"/>
      <c r="I623" s="157"/>
      <c r="J623" s="157"/>
      <c r="K623" s="157"/>
      <c r="L623" s="157"/>
      <c r="M623" s="157"/>
      <c r="N623" s="156"/>
      <c r="O623" s="156"/>
      <c r="P623" s="156"/>
      <c r="Q623" s="156"/>
      <c r="R623" s="157"/>
      <c r="S623" s="157"/>
      <c r="T623" s="157"/>
      <c r="U623" s="157"/>
      <c r="V623" s="157"/>
      <c r="W623" s="157"/>
      <c r="X623" s="157"/>
      <c r="Y623" s="157"/>
      <c r="Z623" s="147"/>
      <c r="AA623" s="147"/>
      <c r="AB623" s="147"/>
      <c r="AC623" s="147"/>
      <c r="AD623" s="147"/>
      <c r="AE623" s="147"/>
      <c r="AF623" s="147"/>
      <c r="AG623" s="147" t="s">
        <v>270</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3" x14ac:dyDescent="0.2">
      <c r="A624" s="154"/>
      <c r="B624" s="155"/>
      <c r="C624" s="190" t="s">
        <v>733</v>
      </c>
      <c r="D624" s="179"/>
      <c r="E624" s="180">
        <v>-4.2</v>
      </c>
      <c r="F624" s="157"/>
      <c r="G624" s="157"/>
      <c r="H624" s="157"/>
      <c r="I624" s="157"/>
      <c r="J624" s="157"/>
      <c r="K624" s="157"/>
      <c r="L624" s="157"/>
      <c r="M624" s="157"/>
      <c r="N624" s="156"/>
      <c r="O624" s="156"/>
      <c r="P624" s="156"/>
      <c r="Q624" s="156"/>
      <c r="R624" s="157"/>
      <c r="S624" s="157"/>
      <c r="T624" s="157"/>
      <c r="U624" s="157"/>
      <c r="V624" s="157"/>
      <c r="W624" s="157"/>
      <c r="X624" s="157"/>
      <c r="Y624" s="157"/>
      <c r="Z624" s="147"/>
      <c r="AA624" s="147"/>
      <c r="AB624" s="147"/>
      <c r="AC624" s="147"/>
      <c r="AD624" s="147"/>
      <c r="AE624" s="147"/>
      <c r="AF624" s="147"/>
      <c r="AG624" s="147" t="s">
        <v>270</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
      <c r="A625" s="166">
        <v>127</v>
      </c>
      <c r="B625" s="167" t="s">
        <v>924</v>
      </c>
      <c r="C625" s="175" t="s">
        <v>925</v>
      </c>
      <c r="D625" s="168" t="s">
        <v>285</v>
      </c>
      <c r="E625" s="169">
        <v>1273.5229999999999</v>
      </c>
      <c r="F625" s="170"/>
      <c r="G625" s="171">
        <f>ROUND(E625*F625,2)</f>
        <v>0</v>
      </c>
      <c r="H625" s="170"/>
      <c r="I625" s="171">
        <f>ROUND(E625*H625,2)</f>
        <v>0</v>
      </c>
      <c r="J625" s="170"/>
      <c r="K625" s="171">
        <f>ROUND(E625*J625,2)</f>
        <v>0</v>
      </c>
      <c r="L625" s="171">
        <v>21</v>
      </c>
      <c r="M625" s="171">
        <f>G625*(1+L625/100)</f>
        <v>0</v>
      </c>
      <c r="N625" s="169">
        <v>3.0000000000000001E-5</v>
      </c>
      <c r="O625" s="169">
        <f>ROUND(E625*N625,2)</f>
        <v>0.04</v>
      </c>
      <c r="P625" s="169">
        <v>0</v>
      </c>
      <c r="Q625" s="169">
        <f>ROUND(E625*P625,2)</f>
        <v>0</v>
      </c>
      <c r="R625" s="171" t="s">
        <v>922</v>
      </c>
      <c r="S625" s="171" t="s">
        <v>222</v>
      </c>
      <c r="T625" s="172" t="s">
        <v>222</v>
      </c>
      <c r="U625" s="157">
        <v>0.12</v>
      </c>
      <c r="V625" s="157">
        <f>ROUND(E625*U625,2)</f>
        <v>152.82</v>
      </c>
      <c r="W625" s="157"/>
      <c r="X625" s="157" t="s">
        <v>251</v>
      </c>
      <c r="Y625" s="157" t="s">
        <v>225</v>
      </c>
      <c r="Z625" s="147"/>
      <c r="AA625" s="147"/>
      <c r="AB625" s="147"/>
      <c r="AC625" s="147"/>
      <c r="AD625" s="147"/>
      <c r="AE625" s="147"/>
      <c r="AF625" s="147"/>
      <c r="AG625" s="147" t="s">
        <v>252</v>
      </c>
      <c r="AH625" s="147"/>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2" x14ac:dyDescent="0.2">
      <c r="A626" s="154"/>
      <c r="B626" s="155"/>
      <c r="C626" s="249" t="s">
        <v>923</v>
      </c>
      <c r="D626" s="250"/>
      <c r="E626" s="250"/>
      <c r="F626" s="250"/>
      <c r="G626" s="250"/>
      <c r="H626" s="157"/>
      <c r="I626" s="157"/>
      <c r="J626" s="157"/>
      <c r="K626" s="157"/>
      <c r="L626" s="157"/>
      <c r="M626" s="157"/>
      <c r="N626" s="156"/>
      <c r="O626" s="156"/>
      <c r="P626" s="156"/>
      <c r="Q626" s="156"/>
      <c r="R626" s="157"/>
      <c r="S626" s="157"/>
      <c r="T626" s="157"/>
      <c r="U626" s="157"/>
      <c r="V626" s="157"/>
      <c r="W626" s="157"/>
      <c r="X626" s="157"/>
      <c r="Y626" s="157"/>
      <c r="Z626" s="147"/>
      <c r="AA626" s="147"/>
      <c r="AB626" s="147"/>
      <c r="AC626" s="147"/>
      <c r="AD626" s="147"/>
      <c r="AE626" s="147"/>
      <c r="AF626" s="147"/>
      <c r="AG626" s="147" t="s">
        <v>228</v>
      </c>
      <c r="AH626" s="147"/>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ht="22.5" outlineLevel="1" x14ac:dyDescent="0.2">
      <c r="A627" s="166">
        <v>128</v>
      </c>
      <c r="B627" s="167" t="s">
        <v>926</v>
      </c>
      <c r="C627" s="175" t="s">
        <v>927</v>
      </c>
      <c r="D627" s="168" t="s">
        <v>285</v>
      </c>
      <c r="E627" s="169">
        <v>1464.5514499999999</v>
      </c>
      <c r="F627" s="170"/>
      <c r="G627" s="171">
        <f>ROUND(E627*F627,2)</f>
        <v>0</v>
      </c>
      <c r="H627" s="170"/>
      <c r="I627" s="171">
        <f>ROUND(E627*H627,2)</f>
        <v>0</v>
      </c>
      <c r="J627" s="170"/>
      <c r="K627" s="171">
        <f>ROUND(E627*J627,2)</f>
        <v>0</v>
      </c>
      <c r="L627" s="171">
        <v>21</v>
      </c>
      <c r="M627" s="171">
        <f>G627*(1+L627/100)</f>
        <v>0</v>
      </c>
      <c r="N627" s="169">
        <v>1.3999999999999999E-4</v>
      </c>
      <c r="O627" s="169">
        <f>ROUND(E627*N627,2)</f>
        <v>0.21</v>
      </c>
      <c r="P627" s="169">
        <v>0</v>
      </c>
      <c r="Q627" s="169">
        <f>ROUND(E627*P627,2)</f>
        <v>0</v>
      </c>
      <c r="R627" s="171" t="s">
        <v>353</v>
      </c>
      <c r="S627" s="171" t="s">
        <v>222</v>
      </c>
      <c r="T627" s="172" t="s">
        <v>222</v>
      </c>
      <c r="U627" s="157">
        <v>0</v>
      </c>
      <c r="V627" s="157">
        <f>ROUND(E627*U627,2)</f>
        <v>0</v>
      </c>
      <c r="W627" s="157"/>
      <c r="X627" s="157" t="s">
        <v>348</v>
      </c>
      <c r="Y627" s="157" t="s">
        <v>225</v>
      </c>
      <c r="Z627" s="147"/>
      <c r="AA627" s="147"/>
      <c r="AB627" s="147"/>
      <c r="AC627" s="147"/>
      <c r="AD627" s="147"/>
      <c r="AE627" s="147"/>
      <c r="AF627" s="147"/>
      <c r="AG627" s="147" t="s">
        <v>349</v>
      </c>
      <c r="AH627" s="147"/>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2" x14ac:dyDescent="0.2">
      <c r="A628" s="154"/>
      <c r="B628" s="155"/>
      <c r="C628" s="190" t="s">
        <v>928</v>
      </c>
      <c r="D628" s="179"/>
      <c r="E628" s="180">
        <v>1464.5514499999999</v>
      </c>
      <c r="F628" s="157"/>
      <c r="G628" s="157"/>
      <c r="H628" s="157"/>
      <c r="I628" s="157"/>
      <c r="J628" s="157"/>
      <c r="K628" s="157"/>
      <c r="L628" s="157"/>
      <c r="M628" s="157"/>
      <c r="N628" s="156"/>
      <c r="O628" s="156"/>
      <c r="P628" s="156"/>
      <c r="Q628" s="156"/>
      <c r="R628" s="157"/>
      <c r="S628" s="157"/>
      <c r="T628" s="157"/>
      <c r="U628" s="157"/>
      <c r="V628" s="157"/>
      <c r="W628" s="157"/>
      <c r="X628" s="157"/>
      <c r="Y628" s="157"/>
      <c r="Z628" s="147"/>
      <c r="AA628" s="147"/>
      <c r="AB628" s="147"/>
      <c r="AC628" s="147"/>
      <c r="AD628" s="147"/>
      <c r="AE628" s="147"/>
      <c r="AF628" s="147"/>
      <c r="AG628" s="147" t="s">
        <v>270</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ht="22.5" outlineLevel="1" x14ac:dyDescent="0.2">
      <c r="A629" s="166">
        <v>129</v>
      </c>
      <c r="B629" s="167" t="s">
        <v>929</v>
      </c>
      <c r="C629" s="175" t="s">
        <v>930</v>
      </c>
      <c r="D629" s="168" t="s">
        <v>285</v>
      </c>
      <c r="E629" s="169">
        <v>1464.5514499999999</v>
      </c>
      <c r="F629" s="170"/>
      <c r="G629" s="171">
        <f>ROUND(E629*F629,2)</f>
        <v>0</v>
      </c>
      <c r="H629" s="170"/>
      <c r="I629" s="171">
        <f>ROUND(E629*H629,2)</f>
        <v>0</v>
      </c>
      <c r="J629" s="170"/>
      <c r="K629" s="171">
        <f>ROUND(E629*J629,2)</f>
        <v>0</v>
      </c>
      <c r="L629" s="171">
        <v>21</v>
      </c>
      <c r="M629" s="171">
        <f>G629*(1+L629/100)</f>
        <v>0</v>
      </c>
      <c r="N629" s="169">
        <v>1.3999999999999999E-4</v>
      </c>
      <c r="O629" s="169">
        <f>ROUND(E629*N629,2)</f>
        <v>0.21</v>
      </c>
      <c r="P629" s="169">
        <v>0</v>
      </c>
      <c r="Q629" s="169">
        <f>ROUND(E629*P629,2)</f>
        <v>0</v>
      </c>
      <c r="R629" s="171" t="s">
        <v>353</v>
      </c>
      <c r="S629" s="171" t="s">
        <v>222</v>
      </c>
      <c r="T629" s="172" t="s">
        <v>222</v>
      </c>
      <c r="U629" s="157">
        <v>0</v>
      </c>
      <c r="V629" s="157">
        <f>ROUND(E629*U629,2)</f>
        <v>0</v>
      </c>
      <c r="W629" s="157"/>
      <c r="X629" s="157" t="s">
        <v>348</v>
      </c>
      <c r="Y629" s="157" t="s">
        <v>225</v>
      </c>
      <c r="Z629" s="147"/>
      <c r="AA629" s="147"/>
      <c r="AB629" s="147"/>
      <c r="AC629" s="147"/>
      <c r="AD629" s="147"/>
      <c r="AE629" s="147"/>
      <c r="AF629" s="147"/>
      <c r="AG629" s="147" t="s">
        <v>349</v>
      </c>
      <c r="AH629" s="147"/>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2" x14ac:dyDescent="0.2">
      <c r="A630" s="154"/>
      <c r="B630" s="155"/>
      <c r="C630" s="190" t="s">
        <v>928</v>
      </c>
      <c r="D630" s="179"/>
      <c r="E630" s="180">
        <v>1464.5514499999999</v>
      </c>
      <c r="F630" s="157"/>
      <c r="G630" s="157"/>
      <c r="H630" s="157"/>
      <c r="I630" s="157"/>
      <c r="J630" s="157"/>
      <c r="K630" s="157"/>
      <c r="L630" s="157"/>
      <c r="M630" s="157"/>
      <c r="N630" s="156"/>
      <c r="O630" s="156"/>
      <c r="P630" s="156"/>
      <c r="Q630" s="156"/>
      <c r="R630" s="157"/>
      <c r="S630" s="157"/>
      <c r="T630" s="157"/>
      <c r="U630" s="157"/>
      <c r="V630" s="157"/>
      <c r="W630" s="157"/>
      <c r="X630" s="157"/>
      <c r="Y630" s="157"/>
      <c r="Z630" s="147"/>
      <c r="AA630" s="147"/>
      <c r="AB630" s="147"/>
      <c r="AC630" s="147"/>
      <c r="AD630" s="147"/>
      <c r="AE630" s="147"/>
      <c r="AF630" s="147"/>
      <c r="AG630" s="147" t="s">
        <v>270</v>
      </c>
      <c r="AH630" s="147">
        <v>0</v>
      </c>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x14ac:dyDescent="0.2">
      <c r="A631" s="166">
        <v>130</v>
      </c>
      <c r="B631" s="167" t="s">
        <v>931</v>
      </c>
      <c r="C631" s="175" t="s">
        <v>932</v>
      </c>
      <c r="D631" s="168" t="s">
        <v>365</v>
      </c>
      <c r="E631" s="169">
        <v>90.88</v>
      </c>
      <c r="F631" s="170"/>
      <c r="G631" s="171">
        <f>ROUND(E631*F631,2)</f>
        <v>0</v>
      </c>
      <c r="H631" s="170"/>
      <c r="I631" s="171">
        <f>ROUND(E631*H631,2)</f>
        <v>0</v>
      </c>
      <c r="J631" s="170"/>
      <c r="K631" s="171">
        <f>ROUND(E631*J631,2)</f>
        <v>0</v>
      </c>
      <c r="L631" s="171">
        <v>21</v>
      </c>
      <c r="M631" s="171">
        <f>G631*(1+L631/100)</f>
        <v>0</v>
      </c>
      <c r="N631" s="169">
        <v>2.5000000000000001E-4</v>
      </c>
      <c r="O631" s="169">
        <f>ROUND(E631*N631,2)</f>
        <v>0.02</v>
      </c>
      <c r="P631" s="169">
        <v>0</v>
      </c>
      <c r="Q631" s="169">
        <f>ROUND(E631*P631,2)</f>
        <v>0</v>
      </c>
      <c r="R631" s="171" t="s">
        <v>922</v>
      </c>
      <c r="S631" s="171" t="s">
        <v>222</v>
      </c>
      <c r="T631" s="172" t="s">
        <v>222</v>
      </c>
      <c r="U631" s="157">
        <v>0.05</v>
      </c>
      <c r="V631" s="157">
        <f>ROUND(E631*U631,2)</f>
        <v>4.54</v>
      </c>
      <c r="W631" s="157"/>
      <c r="X631" s="157" t="s">
        <v>251</v>
      </c>
      <c r="Y631" s="157" t="s">
        <v>225</v>
      </c>
      <c r="Z631" s="147"/>
      <c r="AA631" s="147"/>
      <c r="AB631" s="147"/>
      <c r="AC631" s="147"/>
      <c r="AD631" s="147"/>
      <c r="AE631" s="147"/>
      <c r="AF631" s="147"/>
      <c r="AG631" s="147" t="s">
        <v>252</v>
      </c>
      <c r="AH631" s="147"/>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2" x14ac:dyDescent="0.2">
      <c r="A632" s="154"/>
      <c r="B632" s="155"/>
      <c r="C632" s="249" t="s">
        <v>933</v>
      </c>
      <c r="D632" s="250"/>
      <c r="E632" s="250"/>
      <c r="F632" s="250"/>
      <c r="G632" s="250"/>
      <c r="H632" s="157"/>
      <c r="I632" s="157"/>
      <c r="J632" s="157"/>
      <c r="K632" s="157"/>
      <c r="L632" s="157"/>
      <c r="M632" s="157"/>
      <c r="N632" s="156"/>
      <c r="O632" s="156"/>
      <c r="P632" s="156"/>
      <c r="Q632" s="156"/>
      <c r="R632" s="157"/>
      <c r="S632" s="157"/>
      <c r="T632" s="157"/>
      <c r="U632" s="157"/>
      <c r="V632" s="157"/>
      <c r="W632" s="157"/>
      <c r="X632" s="157"/>
      <c r="Y632" s="157"/>
      <c r="Z632" s="147"/>
      <c r="AA632" s="147"/>
      <c r="AB632" s="147"/>
      <c r="AC632" s="147"/>
      <c r="AD632" s="147"/>
      <c r="AE632" s="147"/>
      <c r="AF632" s="147"/>
      <c r="AG632" s="147" t="s">
        <v>228</v>
      </c>
      <c r="AH632" s="147"/>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2" x14ac:dyDescent="0.2">
      <c r="A633" s="154"/>
      <c r="B633" s="155"/>
      <c r="C633" s="190" t="s">
        <v>934</v>
      </c>
      <c r="D633" s="179"/>
      <c r="E633" s="180">
        <v>90.88</v>
      </c>
      <c r="F633" s="157"/>
      <c r="G633" s="157"/>
      <c r="H633" s="157"/>
      <c r="I633" s="157"/>
      <c r="J633" s="157"/>
      <c r="K633" s="157"/>
      <c r="L633" s="157"/>
      <c r="M633" s="157"/>
      <c r="N633" s="156"/>
      <c r="O633" s="156"/>
      <c r="P633" s="156"/>
      <c r="Q633" s="156"/>
      <c r="R633" s="157"/>
      <c r="S633" s="157"/>
      <c r="T633" s="157"/>
      <c r="U633" s="157"/>
      <c r="V633" s="157"/>
      <c r="W633" s="157"/>
      <c r="X633" s="157"/>
      <c r="Y633" s="157"/>
      <c r="Z633" s="147"/>
      <c r="AA633" s="147"/>
      <c r="AB633" s="147"/>
      <c r="AC633" s="147"/>
      <c r="AD633" s="147"/>
      <c r="AE633" s="147"/>
      <c r="AF633" s="147"/>
      <c r="AG633" s="147" t="s">
        <v>270</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x14ac:dyDescent="0.2">
      <c r="A634" s="166">
        <v>131</v>
      </c>
      <c r="B634" s="167" t="s">
        <v>935</v>
      </c>
      <c r="C634" s="175" t="s">
        <v>936</v>
      </c>
      <c r="D634" s="168" t="s">
        <v>329</v>
      </c>
      <c r="E634" s="169">
        <v>0.50921000000000005</v>
      </c>
      <c r="F634" s="170"/>
      <c r="G634" s="171">
        <f>ROUND(E634*F634,2)</f>
        <v>0</v>
      </c>
      <c r="H634" s="170"/>
      <c r="I634" s="171">
        <f>ROUND(E634*H634,2)</f>
        <v>0</v>
      </c>
      <c r="J634" s="170"/>
      <c r="K634" s="171">
        <f>ROUND(E634*J634,2)</f>
        <v>0</v>
      </c>
      <c r="L634" s="171">
        <v>21</v>
      </c>
      <c r="M634" s="171">
        <f>G634*(1+L634/100)</f>
        <v>0</v>
      </c>
      <c r="N634" s="169">
        <v>0</v>
      </c>
      <c r="O634" s="169">
        <f>ROUND(E634*N634,2)</f>
        <v>0</v>
      </c>
      <c r="P634" s="169">
        <v>0</v>
      </c>
      <c r="Q634" s="169">
        <f>ROUND(E634*P634,2)</f>
        <v>0</v>
      </c>
      <c r="R634" s="171" t="s">
        <v>922</v>
      </c>
      <c r="S634" s="171" t="s">
        <v>222</v>
      </c>
      <c r="T634" s="172" t="s">
        <v>222</v>
      </c>
      <c r="U634" s="157">
        <v>2.1779999999999999</v>
      </c>
      <c r="V634" s="157">
        <f>ROUND(E634*U634,2)</f>
        <v>1.1100000000000001</v>
      </c>
      <c r="W634" s="157"/>
      <c r="X634" s="157" t="s">
        <v>697</v>
      </c>
      <c r="Y634" s="157" t="s">
        <v>225</v>
      </c>
      <c r="Z634" s="147"/>
      <c r="AA634" s="147"/>
      <c r="AB634" s="147"/>
      <c r="AC634" s="147"/>
      <c r="AD634" s="147"/>
      <c r="AE634" s="147"/>
      <c r="AF634" s="147"/>
      <c r="AG634" s="147" t="s">
        <v>698</v>
      </c>
      <c r="AH634" s="147"/>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2" x14ac:dyDescent="0.2">
      <c r="A635" s="154"/>
      <c r="B635" s="155"/>
      <c r="C635" s="260" t="s">
        <v>747</v>
      </c>
      <c r="D635" s="261"/>
      <c r="E635" s="261"/>
      <c r="F635" s="261"/>
      <c r="G635" s="261"/>
      <c r="H635" s="157"/>
      <c r="I635" s="157"/>
      <c r="J635" s="157"/>
      <c r="K635" s="157"/>
      <c r="L635" s="157"/>
      <c r="M635" s="157"/>
      <c r="N635" s="156"/>
      <c r="O635" s="156"/>
      <c r="P635" s="156"/>
      <c r="Q635" s="156"/>
      <c r="R635" s="157"/>
      <c r="S635" s="157"/>
      <c r="T635" s="157"/>
      <c r="U635" s="157"/>
      <c r="V635" s="157"/>
      <c r="W635" s="157"/>
      <c r="X635" s="157"/>
      <c r="Y635" s="157"/>
      <c r="Z635" s="147"/>
      <c r="AA635" s="147"/>
      <c r="AB635" s="147"/>
      <c r="AC635" s="147"/>
      <c r="AD635" s="147"/>
      <c r="AE635" s="147"/>
      <c r="AF635" s="147"/>
      <c r="AG635" s="147" t="s">
        <v>268</v>
      </c>
      <c r="AH635" s="147"/>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x14ac:dyDescent="0.2">
      <c r="A636" s="159" t="s">
        <v>217</v>
      </c>
      <c r="B636" s="160" t="s">
        <v>169</v>
      </c>
      <c r="C636" s="174" t="s">
        <v>170</v>
      </c>
      <c r="D636" s="161"/>
      <c r="E636" s="162"/>
      <c r="F636" s="163"/>
      <c r="G636" s="163">
        <f>SUMIF(AG637:AG662,"&lt;&gt;NOR",G637:G662)</f>
        <v>0</v>
      </c>
      <c r="H636" s="163"/>
      <c r="I636" s="163">
        <f>SUM(I637:I662)</f>
        <v>0</v>
      </c>
      <c r="J636" s="163"/>
      <c r="K636" s="163">
        <f>SUM(K637:K662)</f>
        <v>0</v>
      </c>
      <c r="L636" s="163"/>
      <c r="M636" s="163">
        <f>SUM(M637:M662)</f>
        <v>0</v>
      </c>
      <c r="N636" s="162"/>
      <c r="O636" s="162">
        <f>SUM(O637:O662)</f>
        <v>1.48</v>
      </c>
      <c r="P636" s="162"/>
      <c r="Q636" s="162">
        <f>SUM(Q637:Q662)</f>
        <v>2.5099999999999998</v>
      </c>
      <c r="R636" s="163"/>
      <c r="S636" s="163"/>
      <c r="T636" s="164"/>
      <c r="U636" s="158"/>
      <c r="V636" s="158">
        <f>SUM(V637:V662)</f>
        <v>176</v>
      </c>
      <c r="W636" s="158"/>
      <c r="X636" s="158"/>
      <c r="Y636" s="158"/>
      <c r="AG636" t="s">
        <v>218</v>
      </c>
    </row>
    <row r="637" spans="1:60" outlineLevel="1" x14ac:dyDescent="0.2">
      <c r="A637" s="166">
        <v>132</v>
      </c>
      <c r="B637" s="167" t="s">
        <v>937</v>
      </c>
      <c r="C637" s="175" t="s">
        <v>938</v>
      </c>
      <c r="D637" s="168" t="s">
        <v>285</v>
      </c>
      <c r="E637" s="169">
        <v>132.44</v>
      </c>
      <c r="F637" s="170"/>
      <c r="G637" s="171">
        <f>ROUND(E637*F637,2)</f>
        <v>0</v>
      </c>
      <c r="H637" s="170"/>
      <c r="I637" s="171">
        <f>ROUND(E637*H637,2)</f>
        <v>0</v>
      </c>
      <c r="J637" s="170"/>
      <c r="K637" s="171">
        <f>ROUND(E637*J637,2)</f>
        <v>0</v>
      </c>
      <c r="L637" s="171">
        <v>21</v>
      </c>
      <c r="M637" s="171">
        <f>G637*(1+L637/100)</f>
        <v>0</v>
      </c>
      <c r="N637" s="169">
        <v>0</v>
      </c>
      <c r="O637" s="169">
        <f>ROUND(E637*N637,2)</f>
        <v>0</v>
      </c>
      <c r="P637" s="169">
        <v>1.098E-2</v>
      </c>
      <c r="Q637" s="169">
        <f>ROUND(E637*P637,2)</f>
        <v>1.45</v>
      </c>
      <c r="R637" s="171" t="s">
        <v>939</v>
      </c>
      <c r="S637" s="171" t="s">
        <v>222</v>
      </c>
      <c r="T637" s="172" t="s">
        <v>222</v>
      </c>
      <c r="U637" s="157">
        <v>0.44</v>
      </c>
      <c r="V637" s="157">
        <f>ROUND(E637*U637,2)</f>
        <v>58.27</v>
      </c>
      <c r="W637" s="157"/>
      <c r="X637" s="157" t="s">
        <v>251</v>
      </c>
      <c r="Y637" s="157" t="s">
        <v>225</v>
      </c>
      <c r="Z637" s="147"/>
      <c r="AA637" s="147"/>
      <c r="AB637" s="147"/>
      <c r="AC637" s="147"/>
      <c r="AD637" s="147"/>
      <c r="AE637" s="147"/>
      <c r="AF637" s="147"/>
      <c r="AG637" s="147" t="s">
        <v>252</v>
      </c>
      <c r="AH637" s="147"/>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2" x14ac:dyDescent="0.2">
      <c r="A638" s="154"/>
      <c r="B638" s="155"/>
      <c r="C638" s="190" t="s">
        <v>940</v>
      </c>
      <c r="D638" s="179"/>
      <c r="E638" s="180">
        <v>104.88</v>
      </c>
      <c r="F638" s="157"/>
      <c r="G638" s="157"/>
      <c r="H638" s="157"/>
      <c r="I638" s="157"/>
      <c r="J638" s="157"/>
      <c r="K638" s="157"/>
      <c r="L638" s="157"/>
      <c r="M638" s="157"/>
      <c r="N638" s="156"/>
      <c r="O638" s="156"/>
      <c r="P638" s="156"/>
      <c r="Q638" s="156"/>
      <c r="R638" s="157"/>
      <c r="S638" s="157"/>
      <c r="T638" s="157"/>
      <c r="U638" s="157"/>
      <c r="V638" s="157"/>
      <c r="W638" s="157"/>
      <c r="X638" s="157"/>
      <c r="Y638" s="157"/>
      <c r="Z638" s="147"/>
      <c r="AA638" s="147"/>
      <c r="AB638" s="147"/>
      <c r="AC638" s="147"/>
      <c r="AD638" s="147"/>
      <c r="AE638" s="147"/>
      <c r="AF638" s="147"/>
      <c r="AG638" s="147" t="s">
        <v>270</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3" x14ac:dyDescent="0.2">
      <c r="A639" s="154"/>
      <c r="B639" s="155"/>
      <c r="C639" s="190" t="s">
        <v>941</v>
      </c>
      <c r="D639" s="179"/>
      <c r="E639" s="180">
        <v>56.11</v>
      </c>
      <c r="F639" s="157"/>
      <c r="G639" s="157"/>
      <c r="H639" s="157"/>
      <c r="I639" s="157"/>
      <c r="J639" s="157"/>
      <c r="K639" s="157"/>
      <c r="L639" s="157"/>
      <c r="M639" s="157"/>
      <c r="N639" s="156"/>
      <c r="O639" s="156"/>
      <c r="P639" s="156"/>
      <c r="Q639" s="156"/>
      <c r="R639" s="157"/>
      <c r="S639" s="157"/>
      <c r="T639" s="157"/>
      <c r="U639" s="157"/>
      <c r="V639" s="157"/>
      <c r="W639" s="157"/>
      <c r="X639" s="157"/>
      <c r="Y639" s="157"/>
      <c r="Z639" s="147"/>
      <c r="AA639" s="147"/>
      <c r="AB639" s="147"/>
      <c r="AC639" s="147"/>
      <c r="AD639" s="147"/>
      <c r="AE639" s="147"/>
      <c r="AF639" s="147"/>
      <c r="AG639" s="147" t="s">
        <v>270</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3" x14ac:dyDescent="0.2">
      <c r="A640" s="154"/>
      <c r="B640" s="155"/>
      <c r="C640" s="190" t="s">
        <v>942</v>
      </c>
      <c r="D640" s="179"/>
      <c r="E640" s="180">
        <v>-8.99</v>
      </c>
      <c r="F640" s="157"/>
      <c r="G640" s="157"/>
      <c r="H640" s="157"/>
      <c r="I640" s="157"/>
      <c r="J640" s="157"/>
      <c r="K640" s="157"/>
      <c r="L640" s="157"/>
      <c r="M640" s="157"/>
      <c r="N640" s="156"/>
      <c r="O640" s="156"/>
      <c r="P640" s="156"/>
      <c r="Q640" s="156"/>
      <c r="R640" s="157"/>
      <c r="S640" s="157"/>
      <c r="T640" s="157"/>
      <c r="U640" s="157"/>
      <c r="V640" s="157"/>
      <c r="W640" s="157"/>
      <c r="X640" s="157"/>
      <c r="Y640" s="157"/>
      <c r="Z640" s="147"/>
      <c r="AA640" s="147"/>
      <c r="AB640" s="147"/>
      <c r="AC640" s="147"/>
      <c r="AD640" s="147"/>
      <c r="AE640" s="147"/>
      <c r="AF640" s="147"/>
      <c r="AG640" s="147" t="s">
        <v>270</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3" x14ac:dyDescent="0.2">
      <c r="A641" s="154"/>
      <c r="B641" s="155"/>
      <c r="C641" s="190" t="s">
        <v>943</v>
      </c>
      <c r="D641" s="179"/>
      <c r="E641" s="180">
        <v>-4.08</v>
      </c>
      <c r="F641" s="157"/>
      <c r="G641" s="157"/>
      <c r="H641" s="157"/>
      <c r="I641" s="157"/>
      <c r="J641" s="157"/>
      <c r="K641" s="157"/>
      <c r="L641" s="157"/>
      <c r="M641" s="157"/>
      <c r="N641" s="156"/>
      <c r="O641" s="156"/>
      <c r="P641" s="156"/>
      <c r="Q641" s="156"/>
      <c r="R641" s="157"/>
      <c r="S641" s="157"/>
      <c r="T641" s="157"/>
      <c r="U641" s="157"/>
      <c r="V641" s="157"/>
      <c r="W641" s="157"/>
      <c r="X641" s="157"/>
      <c r="Y641" s="157"/>
      <c r="Z641" s="147"/>
      <c r="AA641" s="147"/>
      <c r="AB641" s="147"/>
      <c r="AC641" s="147"/>
      <c r="AD641" s="147"/>
      <c r="AE641" s="147"/>
      <c r="AF641" s="147"/>
      <c r="AG641" s="147" t="s">
        <v>270</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3" x14ac:dyDescent="0.2">
      <c r="A642" s="154"/>
      <c r="B642" s="155"/>
      <c r="C642" s="190" t="s">
        <v>944</v>
      </c>
      <c r="D642" s="179"/>
      <c r="E642" s="180">
        <v>-15.48</v>
      </c>
      <c r="F642" s="157"/>
      <c r="G642" s="157"/>
      <c r="H642" s="157"/>
      <c r="I642" s="157"/>
      <c r="J642" s="157"/>
      <c r="K642" s="157"/>
      <c r="L642" s="157"/>
      <c r="M642" s="157"/>
      <c r="N642" s="156"/>
      <c r="O642" s="156"/>
      <c r="P642" s="156"/>
      <c r="Q642" s="156"/>
      <c r="R642" s="157"/>
      <c r="S642" s="157"/>
      <c r="T642" s="157"/>
      <c r="U642" s="157"/>
      <c r="V642" s="157"/>
      <c r="W642" s="157"/>
      <c r="X642" s="157"/>
      <c r="Y642" s="157"/>
      <c r="Z642" s="147"/>
      <c r="AA642" s="147"/>
      <c r="AB642" s="147"/>
      <c r="AC642" s="147"/>
      <c r="AD642" s="147"/>
      <c r="AE642" s="147"/>
      <c r="AF642" s="147"/>
      <c r="AG642" s="147" t="s">
        <v>270</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
      <c r="A643" s="166">
        <v>133</v>
      </c>
      <c r="B643" s="167" t="s">
        <v>945</v>
      </c>
      <c r="C643" s="175" t="s">
        <v>946</v>
      </c>
      <c r="D643" s="168" t="s">
        <v>285</v>
      </c>
      <c r="E643" s="169">
        <v>132.44</v>
      </c>
      <c r="F643" s="170"/>
      <c r="G643" s="171">
        <f>ROUND(E643*F643,2)</f>
        <v>0</v>
      </c>
      <c r="H643" s="170"/>
      <c r="I643" s="171">
        <f>ROUND(E643*H643,2)</f>
        <v>0</v>
      </c>
      <c r="J643" s="170"/>
      <c r="K643" s="171">
        <f>ROUND(E643*J643,2)</f>
        <v>0</v>
      </c>
      <c r="L643" s="171">
        <v>21</v>
      </c>
      <c r="M643" s="171">
        <f>G643*(1+L643/100)</f>
        <v>0</v>
      </c>
      <c r="N643" s="169">
        <v>0</v>
      </c>
      <c r="O643" s="169">
        <f>ROUND(E643*N643,2)</f>
        <v>0</v>
      </c>
      <c r="P643" s="169">
        <v>8.0000000000000002E-3</v>
      </c>
      <c r="Q643" s="169">
        <f>ROUND(E643*P643,2)</f>
        <v>1.06</v>
      </c>
      <c r="R643" s="171" t="s">
        <v>939</v>
      </c>
      <c r="S643" s="171" t="s">
        <v>222</v>
      </c>
      <c r="T643" s="172" t="s">
        <v>222</v>
      </c>
      <c r="U643" s="157">
        <v>6.6000000000000003E-2</v>
      </c>
      <c r="V643" s="157">
        <f>ROUND(E643*U643,2)</f>
        <v>8.74</v>
      </c>
      <c r="W643" s="157"/>
      <c r="X643" s="157" t="s">
        <v>251</v>
      </c>
      <c r="Y643" s="157" t="s">
        <v>225</v>
      </c>
      <c r="Z643" s="147"/>
      <c r="AA643" s="147"/>
      <c r="AB643" s="147"/>
      <c r="AC643" s="147"/>
      <c r="AD643" s="147"/>
      <c r="AE643" s="147"/>
      <c r="AF643" s="147"/>
      <c r="AG643" s="147" t="s">
        <v>252</v>
      </c>
      <c r="AH643" s="147"/>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2" x14ac:dyDescent="0.2">
      <c r="A644" s="154"/>
      <c r="B644" s="155"/>
      <c r="C644" s="190" t="s">
        <v>940</v>
      </c>
      <c r="D644" s="179"/>
      <c r="E644" s="180">
        <v>104.88</v>
      </c>
      <c r="F644" s="157"/>
      <c r="G644" s="157"/>
      <c r="H644" s="157"/>
      <c r="I644" s="157"/>
      <c r="J644" s="157"/>
      <c r="K644" s="157"/>
      <c r="L644" s="157"/>
      <c r="M644" s="157"/>
      <c r="N644" s="156"/>
      <c r="O644" s="156"/>
      <c r="P644" s="156"/>
      <c r="Q644" s="156"/>
      <c r="R644" s="157"/>
      <c r="S644" s="157"/>
      <c r="T644" s="157"/>
      <c r="U644" s="157"/>
      <c r="V644" s="157"/>
      <c r="W644" s="157"/>
      <c r="X644" s="157"/>
      <c r="Y644" s="157"/>
      <c r="Z644" s="147"/>
      <c r="AA644" s="147"/>
      <c r="AB644" s="147"/>
      <c r="AC644" s="147"/>
      <c r="AD644" s="147"/>
      <c r="AE644" s="147"/>
      <c r="AF644" s="147"/>
      <c r="AG644" s="147" t="s">
        <v>270</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3" x14ac:dyDescent="0.2">
      <c r="A645" s="154"/>
      <c r="B645" s="155"/>
      <c r="C645" s="190" t="s">
        <v>941</v>
      </c>
      <c r="D645" s="179"/>
      <c r="E645" s="180">
        <v>56.11</v>
      </c>
      <c r="F645" s="157"/>
      <c r="G645" s="157"/>
      <c r="H645" s="157"/>
      <c r="I645" s="157"/>
      <c r="J645" s="157"/>
      <c r="K645" s="157"/>
      <c r="L645" s="157"/>
      <c r="M645" s="157"/>
      <c r="N645" s="156"/>
      <c r="O645" s="156"/>
      <c r="P645" s="156"/>
      <c r="Q645" s="156"/>
      <c r="R645" s="157"/>
      <c r="S645" s="157"/>
      <c r="T645" s="157"/>
      <c r="U645" s="157"/>
      <c r="V645" s="157"/>
      <c r="W645" s="157"/>
      <c r="X645" s="157"/>
      <c r="Y645" s="157"/>
      <c r="Z645" s="147"/>
      <c r="AA645" s="147"/>
      <c r="AB645" s="147"/>
      <c r="AC645" s="147"/>
      <c r="AD645" s="147"/>
      <c r="AE645" s="147"/>
      <c r="AF645" s="147"/>
      <c r="AG645" s="147" t="s">
        <v>270</v>
      </c>
      <c r="AH645" s="147">
        <v>0</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3" x14ac:dyDescent="0.2">
      <c r="A646" s="154"/>
      <c r="B646" s="155"/>
      <c r="C646" s="190" t="s">
        <v>942</v>
      </c>
      <c r="D646" s="179"/>
      <c r="E646" s="180">
        <v>-8.99</v>
      </c>
      <c r="F646" s="157"/>
      <c r="G646" s="157"/>
      <c r="H646" s="157"/>
      <c r="I646" s="157"/>
      <c r="J646" s="157"/>
      <c r="K646" s="157"/>
      <c r="L646" s="157"/>
      <c r="M646" s="157"/>
      <c r="N646" s="156"/>
      <c r="O646" s="156"/>
      <c r="P646" s="156"/>
      <c r="Q646" s="156"/>
      <c r="R646" s="157"/>
      <c r="S646" s="157"/>
      <c r="T646" s="157"/>
      <c r="U646" s="157"/>
      <c r="V646" s="157"/>
      <c r="W646" s="157"/>
      <c r="X646" s="157"/>
      <c r="Y646" s="157"/>
      <c r="Z646" s="147"/>
      <c r="AA646" s="147"/>
      <c r="AB646" s="147"/>
      <c r="AC646" s="147"/>
      <c r="AD646" s="147"/>
      <c r="AE646" s="147"/>
      <c r="AF646" s="147"/>
      <c r="AG646" s="147" t="s">
        <v>270</v>
      </c>
      <c r="AH646" s="147">
        <v>0</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3" x14ac:dyDescent="0.2">
      <c r="A647" s="154"/>
      <c r="B647" s="155"/>
      <c r="C647" s="190" t="s">
        <v>943</v>
      </c>
      <c r="D647" s="179"/>
      <c r="E647" s="180">
        <v>-4.08</v>
      </c>
      <c r="F647" s="157"/>
      <c r="G647" s="157"/>
      <c r="H647" s="157"/>
      <c r="I647" s="157"/>
      <c r="J647" s="157"/>
      <c r="K647" s="157"/>
      <c r="L647" s="157"/>
      <c r="M647" s="157"/>
      <c r="N647" s="156"/>
      <c r="O647" s="156"/>
      <c r="P647" s="156"/>
      <c r="Q647" s="156"/>
      <c r="R647" s="157"/>
      <c r="S647" s="157"/>
      <c r="T647" s="157"/>
      <c r="U647" s="157"/>
      <c r="V647" s="157"/>
      <c r="W647" s="157"/>
      <c r="X647" s="157"/>
      <c r="Y647" s="157"/>
      <c r="Z647" s="147"/>
      <c r="AA647" s="147"/>
      <c r="AB647" s="147"/>
      <c r="AC647" s="147"/>
      <c r="AD647" s="147"/>
      <c r="AE647" s="147"/>
      <c r="AF647" s="147"/>
      <c r="AG647" s="147" t="s">
        <v>270</v>
      </c>
      <c r="AH647" s="147">
        <v>0</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3" x14ac:dyDescent="0.2">
      <c r="A648" s="154"/>
      <c r="B648" s="155"/>
      <c r="C648" s="190" t="s">
        <v>944</v>
      </c>
      <c r="D648" s="179"/>
      <c r="E648" s="180">
        <v>-15.48</v>
      </c>
      <c r="F648" s="157"/>
      <c r="G648" s="157"/>
      <c r="H648" s="157"/>
      <c r="I648" s="157"/>
      <c r="J648" s="157"/>
      <c r="K648" s="157"/>
      <c r="L648" s="157"/>
      <c r="M648" s="157"/>
      <c r="N648" s="156"/>
      <c r="O648" s="156"/>
      <c r="P648" s="156"/>
      <c r="Q648" s="156"/>
      <c r="R648" s="157"/>
      <c r="S648" s="157"/>
      <c r="T648" s="157"/>
      <c r="U648" s="157"/>
      <c r="V648" s="157"/>
      <c r="W648" s="157"/>
      <c r="X648" s="157"/>
      <c r="Y648" s="157"/>
      <c r="Z648" s="147"/>
      <c r="AA648" s="147"/>
      <c r="AB648" s="147"/>
      <c r="AC648" s="147"/>
      <c r="AD648" s="147"/>
      <c r="AE648" s="147"/>
      <c r="AF648" s="147"/>
      <c r="AG648" s="147" t="s">
        <v>270</v>
      </c>
      <c r="AH648" s="147">
        <v>0</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ht="22.5" outlineLevel="1" x14ac:dyDescent="0.2">
      <c r="A649" s="166">
        <v>134</v>
      </c>
      <c r="B649" s="167" t="s">
        <v>947</v>
      </c>
      <c r="C649" s="175" t="s">
        <v>948</v>
      </c>
      <c r="D649" s="168" t="s">
        <v>365</v>
      </c>
      <c r="E649" s="169">
        <v>197.6</v>
      </c>
      <c r="F649" s="170"/>
      <c r="G649" s="171">
        <f>ROUND(E649*F649,2)</f>
        <v>0</v>
      </c>
      <c r="H649" s="170"/>
      <c r="I649" s="171">
        <f>ROUND(E649*H649,2)</f>
        <v>0</v>
      </c>
      <c r="J649" s="170"/>
      <c r="K649" s="171">
        <f>ROUND(E649*J649,2)</f>
        <v>0</v>
      </c>
      <c r="L649" s="171">
        <v>21</v>
      </c>
      <c r="M649" s="171">
        <f>G649*(1+L649/100)</f>
        <v>0</v>
      </c>
      <c r="N649" s="169">
        <v>2.0000000000000002E-5</v>
      </c>
      <c r="O649" s="169">
        <f>ROUND(E649*N649,2)</f>
        <v>0</v>
      </c>
      <c r="P649" s="169">
        <v>0</v>
      </c>
      <c r="Q649" s="169">
        <f>ROUND(E649*P649,2)</f>
        <v>0</v>
      </c>
      <c r="R649" s="171" t="s">
        <v>939</v>
      </c>
      <c r="S649" s="171" t="s">
        <v>222</v>
      </c>
      <c r="T649" s="172" t="s">
        <v>222</v>
      </c>
      <c r="U649" s="157">
        <v>0.49</v>
      </c>
      <c r="V649" s="157">
        <f>ROUND(E649*U649,2)</f>
        <v>96.82</v>
      </c>
      <c r="W649" s="157"/>
      <c r="X649" s="157" t="s">
        <v>251</v>
      </c>
      <c r="Y649" s="157" t="s">
        <v>225</v>
      </c>
      <c r="Z649" s="147"/>
      <c r="AA649" s="147"/>
      <c r="AB649" s="147"/>
      <c r="AC649" s="147"/>
      <c r="AD649" s="147"/>
      <c r="AE649" s="147"/>
      <c r="AF649" s="147"/>
      <c r="AG649" s="147" t="s">
        <v>252</v>
      </c>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2" x14ac:dyDescent="0.2">
      <c r="A650" s="154"/>
      <c r="B650" s="155"/>
      <c r="C650" s="190" t="s">
        <v>949</v>
      </c>
      <c r="D650" s="179"/>
      <c r="E650" s="180">
        <v>85.8</v>
      </c>
      <c r="F650" s="157"/>
      <c r="G650" s="157"/>
      <c r="H650" s="157"/>
      <c r="I650" s="157"/>
      <c r="J650" s="157"/>
      <c r="K650" s="157"/>
      <c r="L650" s="157"/>
      <c r="M650" s="157"/>
      <c r="N650" s="156"/>
      <c r="O650" s="156"/>
      <c r="P650" s="156"/>
      <c r="Q650" s="156"/>
      <c r="R650" s="157"/>
      <c r="S650" s="157"/>
      <c r="T650" s="157"/>
      <c r="U650" s="157"/>
      <c r="V650" s="157"/>
      <c r="W650" s="157"/>
      <c r="X650" s="157"/>
      <c r="Y650" s="157"/>
      <c r="Z650" s="147"/>
      <c r="AA650" s="147"/>
      <c r="AB650" s="147"/>
      <c r="AC650" s="147"/>
      <c r="AD650" s="147"/>
      <c r="AE650" s="147"/>
      <c r="AF650" s="147"/>
      <c r="AG650" s="147" t="s">
        <v>270</v>
      </c>
      <c r="AH650" s="147">
        <v>0</v>
      </c>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3" x14ac:dyDescent="0.2">
      <c r="A651" s="154"/>
      <c r="B651" s="155"/>
      <c r="C651" s="190" t="s">
        <v>950</v>
      </c>
      <c r="D651" s="179"/>
      <c r="E651" s="180">
        <v>16.8</v>
      </c>
      <c r="F651" s="157"/>
      <c r="G651" s="157"/>
      <c r="H651" s="157"/>
      <c r="I651" s="157"/>
      <c r="J651" s="157"/>
      <c r="K651" s="157"/>
      <c r="L651" s="157"/>
      <c r="M651" s="157"/>
      <c r="N651" s="156"/>
      <c r="O651" s="156"/>
      <c r="P651" s="156"/>
      <c r="Q651" s="156"/>
      <c r="R651" s="157"/>
      <c r="S651" s="157"/>
      <c r="T651" s="157"/>
      <c r="U651" s="157"/>
      <c r="V651" s="157"/>
      <c r="W651" s="157"/>
      <c r="X651" s="157"/>
      <c r="Y651" s="157"/>
      <c r="Z651" s="147"/>
      <c r="AA651" s="147"/>
      <c r="AB651" s="147"/>
      <c r="AC651" s="147"/>
      <c r="AD651" s="147"/>
      <c r="AE651" s="147"/>
      <c r="AF651" s="147"/>
      <c r="AG651" s="147" t="s">
        <v>270</v>
      </c>
      <c r="AH651" s="147">
        <v>0</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3" x14ac:dyDescent="0.2">
      <c r="A652" s="154"/>
      <c r="B652" s="155"/>
      <c r="C652" s="190" t="s">
        <v>369</v>
      </c>
      <c r="D652" s="179"/>
      <c r="E652" s="180">
        <v>21</v>
      </c>
      <c r="F652" s="157"/>
      <c r="G652" s="157"/>
      <c r="H652" s="157"/>
      <c r="I652" s="157"/>
      <c r="J652" s="157"/>
      <c r="K652" s="157"/>
      <c r="L652" s="157"/>
      <c r="M652" s="157"/>
      <c r="N652" s="156"/>
      <c r="O652" s="156"/>
      <c r="P652" s="156"/>
      <c r="Q652" s="156"/>
      <c r="R652" s="157"/>
      <c r="S652" s="157"/>
      <c r="T652" s="157"/>
      <c r="U652" s="157"/>
      <c r="V652" s="157"/>
      <c r="W652" s="157"/>
      <c r="X652" s="157"/>
      <c r="Y652" s="157"/>
      <c r="Z652" s="147"/>
      <c r="AA652" s="147"/>
      <c r="AB652" s="147"/>
      <c r="AC652" s="147"/>
      <c r="AD652" s="147"/>
      <c r="AE652" s="147"/>
      <c r="AF652" s="147"/>
      <c r="AG652" s="147" t="s">
        <v>270</v>
      </c>
      <c r="AH652" s="147">
        <v>0</v>
      </c>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3" x14ac:dyDescent="0.2">
      <c r="A653" s="154"/>
      <c r="B653" s="155"/>
      <c r="C653" s="190" t="s">
        <v>951</v>
      </c>
      <c r="D653" s="179"/>
      <c r="E653" s="180">
        <v>74</v>
      </c>
      <c r="F653" s="157"/>
      <c r="G653" s="157"/>
      <c r="H653" s="157"/>
      <c r="I653" s="157"/>
      <c r="J653" s="157"/>
      <c r="K653" s="157"/>
      <c r="L653" s="157"/>
      <c r="M653" s="157"/>
      <c r="N653" s="156"/>
      <c r="O653" s="156"/>
      <c r="P653" s="156"/>
      <c r="Q653" s="156"/>
      <c r="R653" s="157"/>
      <c r="S653" s="157"/>
      <c r="T653" s="157"/>
      <c r="U653" s="157"/>
      <c r="V653" s="157"/>
      <c r="W653" s="157"/>
      <c r="X653" s="157"/>
      <c r="Y653" s="157"/>
      <c r="Z653" s="147"/>
      <c r="AA653" s="147"/>
      <c r="AB653" s="147"/>
      <c r="AC653" s="147"/>
      <c r="AD653" s="147"/>
      <c r="AE653" s="147"/>
      <c r="AF653" s="147"/>
      <c r="AG653" s="147" t="s">
        <v>270</v>
      </c>
      <c r="AH653" s="147">
        <v>0</v>
      </c>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ht="22.5" outlineLevel="1" x14ac:dyDescent="0.2">
      <c r="A654" s="166">
        <v>135</v>
      </c>
      <c r="B654" s="167" t="s">
        <v>952</v>
      </c>
      <c r="C654" s="175" t="s">
        <v>953</v>
      </c>
      <c r="D654" s="168" t="s">
        <v>365</v>
      </c>
      <c r="E654" s="169">
        <v>11.3</v>
      </c>
      <c r="F654" s="170"/>
      <c r="G654" s="171">
        <f>ROUND(E654*F654,2)</f>
        <v>0</v>
      </c>
      <c r="H654" s="170"/>
      <c r="I654" s="171">
        <f>ROUND(E654*H654,2)</f>
        <v>0</v>
      </c>
      <c r="J654" s="170"/>
      <c r="K654" s="171">
        <f>ROUND(E654*J654,2)</f>
        <v>0</v>
      </c>
      <c r="L654" s="171">
        <v>21</v>
      </c>
      <c r="M654" s="171">
        <f>G654*(1+L654/100)</f>
        <v>0</v>
      </c>
      <c r="N654" s="169">
        <v>2.0000000000000002E-5</v>
      </c>
      <c r="O654" s="169">
        <f>ROUND(E654*N654,2)</f>
        <v>0</v>
      </c>
      <c r="P654" s="169">
        <v>0</v>
      </c>
      <c r="Q654" s="169">
        <f>ROUND(E654*P654,2)</f>
        <v>0</v>
      </c>
      <c r="R654" s="171" t="s">
        <v>939</v>
      </c>
      <c r="S654" s="171" t="s">
        <v>222</v>
      </c>
      <c r="T654" s="172" t="s">
        <v>222</v>
      </c>
      <c r="U654" s="157">
        <v>0.75700000000000001</v>
      </c>
      <c r="V654" s="157">
        <f>ROUND(E654*U654,2)</f>
        <v>8.5500000000000007</v>
      </c>
      <c r="W654" s="157"/>
      <c r="X654" s="157" t="s">
        <v>251</v>
      </c>
      <c r="Y654" s="157" t="s">
        <v>225</v>
      </c>
      <c r="Z654" s="147"/>
      <c r="AA654" s="147"/>
      <c r="AB654" s="147"/>
      <c r="AC654" s="147"/>
      <c r="AD654" s="147"/>
      <c r="AE654" s="147"/>
      <c r="AF654" s="147"/>
      <c r="AG654" s="147" t="s">
        <v>252</v>
      </c>
      <c r="AH654" s="147"/>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2" x14ac:dyDescent="0.2">
      <c r="A655" s="154"/>
      <c r="B655" s="155"/>
      <c r="C655" s="190" t="s">
        <v>954</v>
      </c>
      <c r="D655" s="179"/>
      <c r="E655" s="180">
        <v>11.3</v>
      </c>
      <c r="F655" s="157"/>
      <c r="G655" s="157"/>
      <c r="H655" s="157"/>
      <c r="I655" s="157"/>
      <c r="J655" s="157"/>
      <c r="K655" s="157"/>
      <c r="L655" s="157"/>
      <c r="M655" s="157"/>
      <c r="N655" s="156"/>
      <c r="O655" s="156"/>
      <c r="P655" s="156"/>
      <c r="Q655" s="156"/>
      <c r="R655" s="157"/>
      <c r="S655" s="157"/>
      <c r="T655" s="157"/>
      <c r="U655" s="157"/>
      <c r="V655" s="157"/>
      <c r="W655" s="157"/>
      <c r="X655" s="157"/>
      <c r="Y655" s="157"/>
      <c r="Z655" s="147"/>
      <c r="AA655" s="147"/>
      <c r="AB655" s="147"/>
      <c r="AC655" s="147"/>
      <c r="AD655" s="147"/>
      <c r="AE655" s="147"/>
      <c r="AF655" s="147"/>
      <c r="AG655" s="147" t="s">
        <v>270</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1" x14ac:dyDescent="0.2">
      <c r="A656" s="183">
        <v>136</v>
      </c>
      <c r="B656" s="184" t="s">
        <v>955</v>
      </c>
      <c r="C656" s="191" t="s">
        <v>956</v>
      </c>
      <c r="D656" s="185" t="s">
        <v>957</v>
      </c>
      <c r="E656" s="186">
        <v>13</v>
      </c>
      <c r="F656" s="187"/>
      <c r="G656" s="188">
        <f t="shared" ref="G656:G661" si="0">ROUND(E656*F656,2)</f>
        <v>0</v>
      </c>
      <c r="H656" s="187"/>
      <c r="I656" s="188">
        <f t="shared" ref="I656:I661" si="1">ROUND(E656*H656,2)</f>
        <v>0</v>
      </c>
      <c r="J656" s="187"/>
      <c r="K656" s="188">
        <f t="shared" ref="K656:K661" si="2">ROUND(E656*J656,2)</f>
        <v>0</v>
      </c>
      <c r="L656" s="188">
        <v>21</v>
      </c>
      <c r="M656" s="188">
        <f t="shared" ref="M656:M661" si="3">G656*(1+L656/100)</f>
        <v>0</v>
      </c>
      <c r="N656" s="186">
        <v>4.2999999999999997E-2</v>
      </c>
      <c r="O656" s="186">
        <f t="shared" ref="O656:O661" si="4">ROUND(E656*N656,2)</f>
        <v>0.56000000000000005</v>
      </c>
      <c r="P656" s="186">
        <v>0</v>
      </c>
      <c r="Q656" s="186">
        <f t="shared" ref="Q656:Q661" si="5">ROUND(E656*P656,2)</f>
        <v>0</v>
      </c>
      <c r="R656" s="188"/>
      <c r="S656" s="188" t="s">
        <v>250</v>
      </c>
      <c r="T656" s="189" t="s">
        <v>223</v>
      </c>
      <c r="U656" s="157">
        <v>0</v>
      </c>
      <c r="V656" s="157">
        <f t="shared" ref="V656:V661" si="6">ROUND(E656*U656,2)</f>
        <v>0</v>
      </c>
      <c r="W656" s="157"/>
      <c r="X656" s="157" t="s">
        <v>348</v>
      </c>
      <c r="Y656" s="157" t="s">
        <v>225</v>
      </c>
      <c r="Z656" s="147"/>
      <c r="AA656" s="147"/>
      <c r="AB656" s="147"/>
      <c r="AC656" s="147"/>
      <c r="AD656" s="147"/>
      <c r="AE656" s="147"/>
      <c r="AF656" s="147"/>
      <c r="AG656" s="147" t="s">
        <v>349</v>
      </c>
      <c r="AH656" s="147"/>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x14ac:dyDescent="0.2">
      <c r="A657" s="183">
        <v>137</v>
      </c>
      <c r="B657" s="184" t="s">
        <v>958</v>
      </c>
      <c r="C657" s="191" t="s">
        <v>959</v>
      </c>
      <c r="D657" s="185" t="s">
        <v>957</v>
      </c>
      <c r="E657" s="186">
        <v>4</v>
      </c>
      <c r="F657" s="187"/>
      <c r="G657" s="188">
        <f t="shared" si="0"/>
        <v>0</v>
      </c>
      <c r="H657" s="187"/>
      <c r="I657" s="188">
        <f t="shared" si="1"/>
        <v>0</v>
      </c>
      <c r="J657" s="187"/>
      <c r="K657" s="188">
        <f t="shared" si="2"/>
        <v>0</v>
      </c>
      <c r="L657" s="188">
        <v>21</v>
      </c>
      <c r="M657" s="188">
        <f t="shared" si="3"/>
        <v>0</v>
      </c>
      <c r="N657" s="186">
        <v>2.1999999999999999E-2</v>
      </c>
      <c r="O657" s="186">
        <f t="shared" si="4"/>
        <v>0.09</v>
      </c>
      <c r="P657" s="186">
        <v>0</v>
      </c>
      <c r="Q657" s="186">
        <f t="shared" si="5"/>
        <v>0</v>
      </c>
      <c r="R657" s="188"/>
      <c r="S657" s="188" t="s">
        <v>250</v>
      </c>
      <c r="T657" s="189" t="s">
        <v>223</v>
      </c>
      <c r="U657" s="157">
        <v>0</v>
      </c>
      <c r="V657" s="157">
        <f t="shared" si="6"/>
        <v>0</v>
      </c>
      <c r="W657" s="157"/>
      <c r="X657" s="157" t="s">
        <v>348</v>
      </c>
      <c r="Y657" s="157" t="s">
        <v>225</v>
      </c>
      <c r="Z657" s="147"/>
      <c r="AA657" s="147"/>
      <c r="AB657" s="147"/>
      <c r="AC657" s="147"/>
      <c r="AD657" s="147"/>
      <c r="AE657" s="147"/>
      <c r="AF657" s="147"/>
      <c r="AG657" s="147" t="s">
        <v>349</v>
      </c>
      <c r="AH657" s="147"/>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1" x14ac:dyDescent="0.2">
      <c r="A658" s="183">
        <v>138</v>
      </c>
      <c r="B658" s="184" t="s">
        <v>960</v>
      </c>
      <c r="C658" s="191" t="s">
        <v>961</v>
      </c>
      <c r="D658" s="185" t="s">
        <v>957</v>
      </c>
      <c r="E658" s="186">
        <v>7</v>
      </c>
      <c r="F658" s="187"/>
      <c r="G658" s="188">
        <f t="shared" si="0"/>
        <v>0</v>
      </c>
      <c r="H658" s="187"/>
      <c r="I658" s="188">
        <f t="shared" si="1"/>
        <v>0</v>
      </c>
      <c r="J658" s="187"/>
      <c r="K658" s="188">
        <f t="shared" si="2"/>
        <v>0</v>
      </c>
      <c r="L658" s="188">
        <v>21</v>
      </c>
      <c r="M658" s="188">
        <f t="shared" si="3"/>
        <v>0</v>
      </c>
      <c r="N658" s="186">
        <v>0</v>
      </c>
      <c r="O658" s="186">
        <f t="shared" si="4"/>
        <v>0</v>
      </c>
      <c r="P658" s="186">
        <v>0</v>
      </c>
      <c r="Q658" s="186">
        <f t="shared" si="5"/>
        <v>0</v>
      </c>
      <c r="R658" s="188"/>
      <c r="S658" s="188" t="s">
        <v>250</v>
      </c>
      <c r="T658" s="189" t="s">
        <v>223</v>
      </c>
      <c r="U658" s="157">
        <v>0</v>
      </c>
      <c r="V658" s="157">
        <f t="shared" si="6"/>
        <v>0</v>
      </c>
      <c r="W658" s="157"/>
      <c r="X658" s="157" t="s">
        <v>348</v>
      </c>
      <c r="Y658" s="157" t="s">
        <v>225</v>
      </c>
      <c r="Z658" s="147"/>
      <c r="AA658" s="147"/>
      <c r="AB658" s="147"/>
      <c r="AC658" s="147"/>
      <c r="AD658" s="147"/>
      <c r="AE658" s="147"/>
      <c r="AF658" s="147"/>
      <c r="AG658" s="147" t="s">
        <v>349</v>
      </c>
      <c r="AH658" s="147"/>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1" x14ac:dyDescent="0.2">
      <c r="A659" s="183">
        <v>139</v>
      </c>
      <c r="B659" s="184" t="s">
        <v>962</v>
      </c>
      <c r="C659" s="191" t="s">
        <v>963</v>
      </c>
      <c r="D659" s="185" t="s">
        <v>957</v>
      </c>
      <c r="E659" s="186">
        <v>10</v>
      </c>
      <c r="F659" s="187"/>
      <c r="G659" s="188">
        <f t="shared" si="0"/>
        <v>0</v>
      </c>
      <c r="H659" s="187"/>
      <c r="I659" s="188">
        <f t="shared" si="1"/>
        <v>0</v>
      </c>
      <c r="J659" s="187"/>
      <c r="K659" s="188">
        <f t="shared" si="2"/>
        <v>0</v>
      </c>
      <c r="L659" s="188">
        <v>21</v>
      </c>
      <c r="M659" s="188">
        <f t="shared" si="3"/>
        <v>0</v>
      </c>
      <c r="N659" s="186">
        <v>6.7000000000000004E-2</v>
      </c>
      <c r="O659" s="186">
        <f t="shared" si="4"/>
        <v>0.67</v>
      </c>
      <c r="P659" s="186">
        <v>0</v>
      </c>
      <c r="Q659" s="186">
        <f t="shared" si="5"/>
        <v>0</v>
      </c>
      <c r="R659" s="188"/>
      <c r="S659" s="188" t="s">
        <v>250</v>
      </c>
      <c r="T659" s="189" t="s">
        <v>223</v>
      </c>
      <c r="U659" s="157">
        <v>0</v>
      </c>
      <c r="V659" s="157">
        <f t="shared" si="6"/>
        <v>0</v>
      </c>
      <c r="W659" s="157"/>
      <c r="X659" s="157" t="s">
        <v>348</v>
      </c>
      <c r="Y659" s="157" t="s">
        <v>225</v>
      </c>
      <c r="Z659" s="147"/>
      <c r="AA659" s="147"/>
      <c r="AB659" s="147"/>
      <c r="AC659" s="147"/>
      <c r="AD659" s="147"/>
      <c r="AE659" s="147"/>
      <c r="AF659" s="147"/>
      <c r="AG659" s="147" t="s">
        <v>349</v>
      </c>
      <c r="AH659" s="147"/>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ht="22.5" outlineLevel="1" x14ac:dyDescent="0.2">
      <c r="A660" s="183">
        <v>140</v>
      </c>
      <c r="B660" s="184" t="s">
        <v>964</v>
      </c>
      <c r="C660" s="191" t="s">
        <v>965</v>
      </c>
      <c r="D660" s="185" t="s">
        <v>957</v>
      </c>
      <c r="E660" s="186">
        <v>1</v>
      </c>
      <c r="F660" s="187"/>
      <c r="G660" s="188">
        <f t="shared" si="0"/>
        <v>0</v>
      </c>
      <c r="H660" s="187"/>
      <c r="I660" s="188">
        <f t="shared" si="1"/>
        <v>0</v>
      </c>
      <c r="J660" s="187"/>
      <c r="K660" s="188">
        <f t="shared" si="2"/>
        <v>0</v>
      </c>
      <c r="L660" s="188">
        <v>21</v>
      </c>
      <c r="M660" s="188">
        <f t="shared" si="3"/>
        <v>0</v>
      </c>
      <c r="N660" s="186">
        <v>0.157</v>
      </c>
      <c r="O660" s="186">
        <f t="shared" si="4"/>
        <v>0.16</v>
      </c>
      <c r="P660" s="186">
        <v>0</v>
      </c>
      <c r="Q660" s="186">
        <f t="shared" si="5"/>
        <v>0</v>
      </c>
      <c r="R660" s="188"/>
      <c r="S660" s="188" t="s">
        <v>250</v>
      </c>
      <c r="T660" s="189" t="s">
        <v>223</v>
      </c>
      <c r="U660" s="157">
        <v>0</v>
      </c>
      <c r="V660" s="157">
        <f t="shared" si="6"/>
        <v>0</v>
      </c>
      <c r="W660" s="157"/>
      <c r="X660" s="157" t="s">
        <v>348</v>
      </c>
      <c r="Y660" s="157" t="s">
        <v>225</v>
      </c>
      <c r="Z660" s="147"/>
      <c r="AA660" s="147"/>
      <c r="AB660" s="147"/>
      <c r="AC660" s="147"/>
      <c r="AD660" s="147"/>
      <c r="AE660" s="147"/>
      <c r="AF660" s="147"/>
      <c r="AG660" s="147" t="s">
        <v>349</v>
      </c>
      <c r="AH660" s="147"/>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x14ac:dyDescent="0.2">
      <c r="A661" s="166">
        <v>141</v>
      </c>
      <c r="B661" s="167" t="s">
        <v>966</v>
      </c>
      <c r="C661" s="175" t="s">
        <v>967</v>
      </c>
      <c r="D661" s="168" t="s">
        <v>329</v>
      </c>
      <c r="E661" s="169">
        <v>1.47818</v>
      </c>
      <c r="F661" s="170"/>
      <c r="G661" s="171">
        <f t="shared" si="0"/>
        <v>0</v>
      </c>
      <c r="H661" s="170"/>
      <c r="I661" s="171">
        <f t="shared" si="1"/>
        <v>0</v>
      </c>
      <c r="J661" s="170"/>
      <c r="K661" s="171">
        <f t="shared" si="2"/>
        <v>0</v>
      </c>
      <c r="L661" s="171">
        <v>21</v>
      </c>
      <c r="M661" s="171">
        <f t="shared" si="3"/>
        <v>0</v>
      </c>
      <c r="N661" s="169">
        <v>0</v>
      </c>
      <c r="O661" s="169">
        <f t="shared" si="4"/>
        <v>0</v>
      </c>
      <c r="P661" s="169">
        <v>0</v>
      </c>
      <c r="Q661" s="169">
        <f t="shared" si="5"/>
        <v>0</v>
      </c>
      <c r="R661" s="171" t="s">
        <v>939</v>
      </c>
      <c r="S661" s="171" t="s">
        <v>222</v>
      </c>
      <c r="T661" s="172" t="s">
        <v>222</v>
      </c>
      <c r="U661" s="157">
        <v>2.4470000000000001</v>
      </c>
      <c r="V661" s="157">
        <f t="shared" si="6"/>
        <v>3.62</v>
      </c>
      <c r="W661" s="157"/>
      <c r="X661" s="157" t="s">
        <v>697</v>
      </c>
      <c r="Y661" s="157" t="s">
        <v>225</v>
      </c>
      <c r="Z661" s="147"/>
      <c r="AA661" s="147"/>
      <c r="AB661" s="147"/>
      <c r="AC661" s="147"/>
      <c r="AD661" s="147"/>
      <c r="AE661" s="147"/>
      <c r="AF661" s="147"/>
      <c r="AG661" s="147" t="s">
        <v>698</v>
      </c>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2" x14ac:dyDescent="0.2">
      <c r="A662" s="154"/>
      <c r="B662" s="155"/>
      <c r="C662" s="260" t="s">
        <v>747</v>
      </c>
      <c r="D662" s="261"/>
      <c r="E662" s="261"/>
      <c r="F662" s="261"/>
      <c r="G662" s="261"/>
      <c r="H662" s="157"/>
      <c r="I662" s="157"/>
      <c r="J662" s="157"/>
      <c r="K662" s="157"/>
      <c r="L662" s="157"/>
      <c r="M662" s="157"/>
      <c r="N662" s="156"/>
      <c r="O662" s="156"/>
      <c r="P662" s="156"/>
      <c r="Q662" s="156"/>
      <c r="R662" s="157"/>
      <c r="S662" s="157"/>
      <c r="T662" s="157"/>
      <c r="U662" s="157"/>
      <c r="V662" s="157"/>
      <c r="W662" s="157"/>
      <c r="X662" s="157"/>
      <c r="Y662" s="157"/>
      <c r="Z662" s="147"/>
      <c r="AA662" s="147"/>
      <c r="AB662" s="147"/>
      <c r="AC662" s="147"/>
      <c r="AD662" s="147"/>
      <c r="AE662" s="147"/>
      <c r="AF662" s="147"/>
      <c r="AG662" s="147" t="s">
        <v>268</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x14ac:dyDescent="0.2">
      <c r="A663" s="159" t="s">
        <v>217</v>
      </c>
      <c r="B663" s="160" t="s">
        <v>171</v>
      </c>
      <c r="C663" s="174" t="s">
        <v>172</v>
      </c>
      <c r="D663" s="161"/>
      <c r="E663" s="162"/>
      <c r="F663" s="163"/>
      <c r="G663" s="163">
        <f>SUMIF(AG664:AG664,"&lt;&gt;NOR",G664:G664)</f>
        <v>0</v>
      </c>
      <c r="H663" s="163"/>
      <c r="I663" s="163">
        <f>SUM(I664:I664)</f>
        <v>0</v>
      </c>
      <c r="J663" s="163"/>
      <c r="K663" s="163">
        <f>SUM(K664:K664)</f>
        <v>0</v>
      </c>
      <c r="L663" s="163"/>
      <c r="M663" s="163">
        <f>SUM(M664:M664)</f>
        <v>0</v>
      </c>
      <c r="N663" s="162"/>
      <c r="O663" s="162">
        <f>SUM(O664:O664)</f>
        <v>0</v>
      </c>
      <c r="P663" s="162"/>
      <c r="Q663" s="162">
        <f>SUM(Q664:Q664)</f>
        <v>0</v>
      </c>
      <c r="R663" s="163"/>
      <c r="S663" s="163"/>
      <c r="T663" s="164"/>
      <c r="U663" s="158"/>
      <c r="V663" s="158">
        <f>SUM(V664:V664)</f>
        <v>0</v>
      </c>
      <c r="W663" s="158"/>
      <c r="X663" s="158"/>
      <c r="Y663" s="158"/>
      <c r="AG663" t="s">
        <v>218</v>
      </c>
    </row>
    <row r="664" spans="1:60" ht="22.5" outlineLevel="1" x14ac:dyDescent="0.2">
      <c r="A664" s="183">
        <v>142</v>
      </c>
      <c r="B664" s="184" t="s">
        <v>968</v>
      </c>
      <c r="C664" s="191" t="s">
        <v>969</v>
      </c>
      <c r="D664" s="185" t="s">
        <v>390</v>
      </c>
      <c r="E664" s="186">
        <v>12</v>
      </c>
      <c r="F664" s="187"/>
      <c r="G664" s="188">
        <f>ROUND(E664*F664,2)</f>
        <v>0</v>
      </c>
      <c r="H664" s="187"/>
      <c r="I664" s="188">
        <f>ROUND(E664*H664,2)</f>
        <v>0</v>
      </c>
      <c r="J664" s="187"/>
      <c r="K664" s="188">
        <f>ROUND(E664*J664,2)</f>
        <v>0</v>
      </c>
      <c r="L664" s="188">
        <v>21</v>
      </c>
      <c r="M664" s="188">
        <f>G664*(1+L664/100)</f>
        <v>0</v>
      </c>
      <c r="N664" s="186">
        <v>0</v>
      </c>
      <c r="O664" s="186">
        <f>ROUND(E664*N664,2)</f>
        <v>0</v>
      </c>
      <c r="P664" s="186">
        <v>0</v>
      </c>
      <c r="Q664" s="186">
        <f>ROUND(E664*P664,2)</f>
        <v>0</v>
      </c>
      <c r="R664" s="188"/>
      <c r="S664" s="188" t="s">
        <v>250</v>
      </c>
      <c r="T664" s="189" t="s">
        <v>223</v>
      </c>
      <c r="U664" s="157">
        <v>0</v>
      </c>
      <c r="V664" s="157">
        <f>ROUND(E664*U664,2)</f>
        <v>0</v>
      </c>
      <c r="W664" s="157"/>
      <c r="X664" s="157" t="s">
        <v>251</v>
      </c>
      <c r="Y664" s="157" t="s">
        <v>225</v>
      </c>
      <c r="Z664" s="147"/>
      <c r="AA664" s="147"/>
      <c r="AB664" s="147"/>
      <c r="AC664" s="147"/>
      <c r="AD664" s="147"/>
      <c r="AE664" s="147"/>
      <c r="AF664" s="147"/>
      <c r="AG664" s="147" t="s">
        <v>252</v>
      </c>
      <c r="AH664" s="147"/>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x14ac:dyDescent="0.2">
      <c r="A665" s="159" t="s">
        <v>217</v>
      </c>
      <c r="B665" s="160" t="s">
        <v>175</v>
      </c>
      <c r="C665" s="174" t="s">
        <v>176</v>
      </c>
      <c r="D665" s="161"/>
      <c r="E665" s="162"/>
      <c r="F665" s="163"/>
      <c r="G665" s="163">
        <f>SUMIF(AG666:AG680,"&lt;&gt;NOR",G666:G680)</f>
        <v>0</v>
      </c>
      <c r="H665" s="163"/>
      <c r="I665" s="163">
        <f>SUM(I666:I680)</f>
        <v>0</v>
      </c>
      <c r="J665" s="163"/>
      <c r="K665" s="163">
        <f>SUM(K666:K680)</f>
        <v>0</v>
      </c>
      <c r="L665" s="163"/>
      <c r="M665" s="163">
        <f>SUM(M666:M680)</f>
        <v>0</v>
      </c>
      <c r="N665" s="162"/>
      <c r="O665" s="162">
        <f>SUM(O666:O680)</f>
        <v>0.04</v>
      </c>
      <c r="P665" s="162"/>
      <c r="Q665" s="162">
        <f>SUM(Q666:Q680)</f>
        <v>0</v>
      </c>
      <c r="R665" s="163"/>
      <c r="S665" s="163"/>
      <c r="T665" s="164"/>
      <c r="U665" s="158"/>
      <c r="V665" s="158">
        <f>SUM(V666:V680)</f>
        <v>14.59</v>
      </c>
      <c r="W665" s="158"/>
      <c r="X665" s="158"/>
      <c r="Y665" s="158"/>
      <c r="AG665" t="s">
        <v>218</v>
      </c>
    </row>
    <row r="666" spans="1:60" ht="22.5" outlineLevel="1" x14ac:dyDescent="0.2">
      <c r="A666" s="166">
        <v>143</v>
      </c>
      <c r="B666" s="167" t="s">
        <v>970</v>
      </c>
      <c r="C666" s="175" t="s">
        <v>971</v>
      </c>
      <c r="D666" s="168" t="s">
        <v>285</v>
      </c>
      <c r="E666" s="169">
        <v>103.08499999999999</v>
      </c>
      <c r="F666" s="170"/>
      <c r="G666" s="171">
        <f>ROUND(E666*F666,2)</f>
        <v>0</v>
      </c>
      <c r="H666" s="170"/>
      <c r="I666" s="171">
        <f>ROUND(E666*H666,2)</f>
        <v>0</v>
      </c>
      <c r="J666" s="170"/>
      <c r="K666" s="171">
        <f>ROUND(E666*J666,2)</f>
        <v>0</v>
      </c>
      <c r="L666" s="171">
        <v>21</v>
      </c>
      <c r="M666" s="171">
        <f>G666*(1+L666/100)</f>
        <v>0</v>
      </c>
      <c r="N666" s="169">
        <v>4.0999999999999999E-4</v>
      </c>
      <c r="O666" s="169">
        <f>ROUND(E666*N666,2)</f>
        <v>0.04</v>
      </c>
      <c r="P666" s="169">
        <v>0</v>
      </c>
      <c r="Q666" s="169">
        <f>ROUND(E666*P666,2)</f>
        <v>0</v>
      </c>
      <c r="R666" s="171" t="s">
        <v>806</v>
      </c>
      <c r="S666" s="171" t="s">
        <v>222</v>
      </c>
      <c r="T666" s="172" t="s">
        <v>222</v>
      </c>
      <c r="U666" s="157">
        <v>0.14149999999999999</v>
      </c>
      <c r="V666" s="157">
        <f>ROUND(E666*U666,2)</f>
        <v>14.59</v>
      </c>
      <c r="W666" s="157"/>
      <c r="X666" s="157" t="s">
        <v>279</v>
      </c>
      <c r="Y666" s="157" t="s">
        <v>225</v>
      </c>
      <c r="Z666" s="147"/>
      <c r="AA666" s="147"/>
      <c r="AB666" s="147"/>
      <c r="AC666" s="147"/>
      <c r="AD666" s="147"/>
      <c r="AE666" s="147"/>
      <c r="AF666" s="147"/>
      <c r="AG666" s="147" t="s">
        <v>280</v>
      </c>
      <c r="AH666" s="147"/>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2" x14ac:dyDescent="0.2">
      <c r="A667" s="154"/>
      <c r="B667" s="155"/>
      <c r="C667" s="190" t="s">
        <v>375</v>
      </c>
      <c r="D667" s="179"/>
      <c r="E667" s="180">
        <v>42.12</v>
      </c>
      <c r="F667" s="157"/>
      <c r="G667" s="157"/>
      <c r="H667" s="157"/>
      <c r="I667" s="157"/>
      <c r="J667" s="157"/>
      <c r="K667" s="157"/>
      <c r="L667" s="157"/>
      <c r="M667" s="157"/>
      <c r="N667" s="156"/>
      <c r="O667" s="156"/>
      <c r="P667" s="156"/>
      <c r="Q667" s="156"/>
      <c r="R667" s="157"/>
      <c r="S667" s="157"/>
      <c r="T667" s="157"/>
      <c r="U667" s="157"/>
      <c r="V667" s="157"/>
      <c r="W667" s="157"/>
      <c r="X667" s="157"/>
      <c r="Y667" s="157"/>
      <c r="Z667" s="147"/>
      <c r="AA667" s="147"/>
      <c r="AB667" s="147"/>
      <c r="AC667" s="147"/>
      <c r="AD667" s="147"/>
      <c r="AE667" s="147"/>
      <c r="AF667" s="147"/>
      <c r="AG667" s="147" t="s">
        <v>270</v>
      </c>
      <c r="AH667" s="147">
        <v>0</v>
      </c>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3" x14ac:dyDescent="0.2">
      <c r="A668" s="154"/>
      <c r="B668" s="155"/>
      <c r="C668" s="190" t="s">
        <v>376</v>
      </c>
      <c r="D668" s="179"/>
      <c r="E668" s="180">
        <v>-28.08</v>
      </c>
      <c r="F668" s="157"/>
      <c r="G668" s="157"/>
      <c r="H668" s="157"/>
      <c r="I668" s="157"/>
      <c r="J668" s="157"/>
      <c r="K668" s="157"/>
      <c r="L668" s="157"/>
      <c r="M668" s="157"/>
      <c r="N668" s="156"/>
      <c r="O668" s="156"/>
      <c r="P668" s="156"/>
      <c r="Q668" s="156"/>
      <c r="R668" s="157"/>
      <c r="S668" s="157"/>
      <c r="T668" s="157"/>
      <c r="U668" s="157"/>
      <c r="V668" s="157"/>
      <c r="W668" s="157"/>
      <c r="X668" s="157"/>
      <c r="Y668" s="157"/>
      <c r="Z668" s="147"/>
      <c r="AA668" s="147"/>
      <c r="AB668" s="147"/>
      <c r="AC668" s="147"/>
      <c r="AD668" s="147"/>
      <c r="AE668" s="147"/>
      <c r="AF668" s="147"/>
      <c r="AG668" s="147" t="s">
        <v>270</v>
      </c>
      <c r="AH668" s="147">
        <v>0</v>
      </c>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3" x14ac:dyDescent="0.2">
      <c r="A669" s="154"/>
      <c r="B669" s="155"/>
      <c r="C669" s="190" t="s">
        <v>377</v>
      </c>
      <c r="D669" s="179"/>
      <c r="E669" s="180">
        <v>10.92</v>
      </c>
      <c r="F669" s="157"/>
      <c r="G669" s="157"/>
      <c r="H669" s="157"/>
      <c r="I669" s="157"/>
      <c r="J669" s="157"/>
      <c r="K669" s="157"/>
      <c r="L669" s="157"/>
      <c r="M669" s="157"/>
      <c r="N669" s="156"/>
      <c r="O669" s="156"/>
      <c r="P669" s="156"/>
      <c r="Q669" s="156"/>
      <c r="R669" s="157"/>
      <c r="S669" s="157"/>
      <c r="T669" s="157"/>
      <c r="U669" s="157"/>
      <c r="V669" s="157"/>
      <c r="W669" s="157"/>
      <c r="X669" s="157"/>
      <c r="Y669" s="157"/>
      <c r="Z669" s="147"/>
      <c r="AA669" s="147"/>
      <c r="AB669" s="147"/>
      <c r="AC669" s="147"/>
      <c r="AD669" s="147"/>
      <c r="AE669" s="147"/>
      <c r="AF669" s="147"/>
      <c r="AG669" s="147" t="s">
        <v>270</v>
      </c>
      <c r="AH669" s="147">
        <v>0</v>
      </c>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3" x14ac:dyDescent="0.2">
      <c r="A670" s="154"/>
      <c r="B670" s="155"/>
      <c r="C670" s="190" t="s">
        <v>378</v>
      </c>
      <c r="D670" s="179"/>
      <c r="E670" s="180">
        <v>7.2</v>
      </c>
      <c r="F670" s="157"/>
      <c r="G670" s="157"/>
      <c r="H670" s="157"/>
      <c r="I670" s="157"/>
      <c r="J670" s="157"/>
      <c r="K670" s="157"/>
      <c r="L670" s="157"/>
      <c r="M670" s="157"/>
      <c r="N670" s="156"/>
      <c r="O670" s="156"/>
      <c r="P670" s="156"/>
      <c r="Q670" s="156"/>
      <c r="R670" s="157"/>
      <c r="S670" s="157"/>
      <c r="T670" s="157"/>
      <c r="U670" s="157"/>
      <c r="V670" s="157"/>
      <c r="W670" s="157"/>
      <c r="X670" s="157"/>
      <c r="Y670" s="157"/>
      <c r="Z670" s="147"/>
      <c r="AA670" s="147"/>
      <c r="AB670" s="147"/>
      <c r="AC670" s="147"/>
      <c r="AD670" s="147"/>
      <c r="AE670" s="147"/>
      <c r="AF670" s="147"/>
      <c r="AG670" s="147" t="s">
        <v>270</v>
      </c>
      <c r="AH670" s="147">
        <v>0</v>
      </c>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3" x14ac:dyDescent="0.2">
      <c r="A671" s="154"/>
      <c r="B671" s="155"/>
      <c r="C671" s="190" t="s">
        <v>379</v>
      </c>
      <c r="D671" s="179"/>
      <c r="E671" s="180">
        <v>-4.32</v>
      </c>
      <c r="F671" s="157"/>
      <c r="G671" s="157"/>
      <c r="H671" s="157"/>
      <c r="I671" s="157"/>
      <c r="J671" s="157"/>
      <c r="K671" s="157"/>
      <c r="L671" s="157"/>
      <c r="M671" s="157"/>
      <c r="N671" s="156"/>
      <c r="O671" s="156"/>
      <c r="P671" s="156"/>
      <c r="Q671" s="156"/>
      <c r="R671" s="157"/>
      <c r="S671" s="157"/>
      <c r="T671" s="157"/>
      <c r="U671" s="157"/>
      <c r="V671" s="157"/>
      <c r="W671" s="157"/>
      <c r="X671" s="157"/>
      <c r="Y671" s="157"/>
      <c r="Z671" s="147"/>
      <c r="AA671" s="147"/>
      <c r="AB671" s="147"/>
      <c r="AC671" s="147"/>
      <c r="AD671" s="147"/>
      <c r="AE671" s="147"/>
      <c r="AF671" s="147"/>
      <c r="AG671" s="147" t="s">
        <v>270</v>
      </c>
      <c r="AH671" s="147">
        <v>0</v>
      </c>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3" x14ac:dyDescent="0.2">
      <c r="A672" s="154"/>
      <c r="B672" s="155"/>
      <c r="C672" s="190" t="s">
        <v>380</v>
      </c>
      <c r="D672" s="179"/>
      <c r="E672" s="180">
        <v>2.4</v>
      </c>
      <c r="F672" s="157"/>
      <c r="G672" s="157"/>
      <c r="H672" s="157"/>
      <c r="I672" s="157"/>
      <c r="J672" s="157"/>
      <c r="K672" s="157"/>
      <c r="L672" s="157"/>
      <c r="M672" s="157"/>
      <c r="N672" s="156"/>
      <c r="O672" s="156"/>
      <c r="P672" s="156"/>
      <c r="Q672" s="156"/>
      <c r="R672" s="157"/>
      <c r="S672" s="157"/>
      <c r="T672" s="157"/>
      <c r="U672" s="157"/>
      <c r="V672" s="157"/>
      <c r="W672" s="157"/>
      <c r="X672" s="157"/>
      <c r="Y672" s="157"/>
      <c r="Z672" s="147"/>
      <c r="AA672" s="147"/>
      <c r="AB672" s="147"/>
      <c r="AC672" s="147"/>
      <c r="AD672" s="147"/>
      <c r="AE672" s="147"/>
      <c r="AF672" s="147"/>
      <c r="AG672" s="147" t="s">
        <v>270</v>
      </c>
      <c r="AH672" s="147">
        <v>0</v>
      </c>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3" x14ac:dyDescent="0.2">
      <c r="A673" s="154"/>
      <c r="B673" s="155"/>
      <c r="C673" s="190" t="s">
        <v>381</v>
      </c>
      <c r="D673" s="179"/>
      <c r="E673" s="180">
        <v>7.56</v>
      </c>
      <c r="F673" s="157"/>
      <c r="G673" s="157"/>
      <c r="H673" s="157"/>
      <c r="I673" s="157"/>
      <c r="J673" s="157"/>
      <c r="K673" s="157"/>
      <c r="L673" s="157"/>
      <c r="M673" s="157"/>
      <c r="N673" s="156"/>
      <c r="O673" s="156"/>
      <c r="P673" s="156"/>
      <c r="Q673" s="156"/>
      <c r="R673" s="157"/>
      <c r="S673" s="157"/>
      <c r="T673" s="157"/>
      <c r="U673" s="157"/>
      <c r="V673" s="157"/>
      <c r="W673" s="157"/>
      <c r="X673" s="157"/>
      <c r="Y673" s="157"/>
      <c r="Z673" s="147"/>
      <c r="AA673" s="147"/>
      <c r="AB673" s="147"/>
      <c r="AC673" s="147"/>
      <c r="AD673" s="147"/>
      <c r="AE673" s="147"/>
      <c r="AF673" s="147"/>
      <c r="AG673" s="147" t="s">
        <v>270</v>
      </c>
      <c r="AH673" s="147">
        <v>0</v>
      </c>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3" x14ac:dyDescent="0.2">
      <c r="A674" s="154"/>
      <c r="B674" s="155"/>
      <c r="C674" s="190" t="s">
        <v>382</v>
      </c>
      <c r="D674" s="179"/>
      <c r="E674" s="180">
        <v>-3.78</v>
      </c>
      <c r="F674" s="157"/>
      <c r="G674" s="157"/>
      <c r="H674" s="157"/>
      <c r="I674" s="157"/>
      <c r="J674" s="157"/>
      <c r="K674" s="157"/>
      <c r="L674" s="157"/>
      <c r="M674" s="157"/>
      <c r="N674" s="156"/>
      <c r="O674" s="156"/>
      <c r="P674" s="156"/>
      <c r="Q674" s="156"/>
      <c r="R674" s="157"/>
      <c r="S674" s="157"/>
      <c r="T674" s="157"/>
      <c r="U674" s="157"/>
      <c r="V674" s="157"/>
      <c r="W674" s="157"/>
      <c r="X674" s="157"/>
      <c r="Y674" s="157"/>
      <c r="Z674" s="147"/>
      <c r="AA674" s="147"/>
      <c r="AB674" s="147"/>
      <c r="AC674" s="147"/>
      <c r="AD674" s="147"/>
      <c r="AE674" s="147"/>
      <c r="AF674" s="147"/>
      <c r="AG674" s="147" t="s">
        <v>270</v>
      </c>
      <c r="AH674" s="147">
        <v>0</v>
      </c>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3" x14ac:dyDescent="0.2">
      <c r="A675" s="154"/>
      <c r="B675" s="155"/>
      <c r="C675" s="190" t="s">
        <v>383</v>
      </c>
      <c r="D675" s="179"/>
      <c r="E675" s="180">
        <v>3.36</v>
      </c>
      <c r="F675" s="157"/>
      <c r="G675" s="157"/>
      <c r="H675" s="157"/>
      <c r="I675" s="157"/>
      <c r="J675" s="157"/>
      <c r="K675" s="157"/>
      <c r="L675" s="157"/>
      <c r="M675" s="157"/>
      <c r="N675" s="156"/>
      <c r="O675" s="156"/>
      <c r="P675" s="156"/>
      <c r="Q675" s="156"/>
      <c r="R675" s="157"/>
      <c r="S675" s="157"/>
      <c r="T675" s="157"/>
      <c r="U675" s="157"/>
      <c r="V675" s="157"/>
      <c r="W675" s="157"/>
      <c r="X675" s="157"/>
      <c r="Y675" s="157"/>
      <c r="Z675" s="147"/>
      <c r="AA675" s="147"/>
      <c r="AB675" s="147"/>
      <c r="AC675" s="147"/>
      <c r="AD675" s="147"/>
      <c r="AE675" s="147"/>
      <c r="AF675" s="147"/>
      <c r="AG675" s="147" t="s">
        <v>270</v>
      </c>
      <c r="AH675" s="147">
        <v>0</v>
      </c>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3" x14ac:dyDescent="0.2">
      <c r="A676" s="154"/>
      <c r="B676" s="155"/>
      <c r="C676" s="190" t="s">
        <v>384</v>
      </c>
      <c r="D676" s="179"/>
      <c r="E676" s="180">
        <v>64.8</v>
      </c>
      <c r="F676" s="157"/>
      <c r="G676" s="157"/>
      <c r="H676" s="157"/>
      <c r="I676" s="157"/>
      <c r="J676" s="157"/>
      <c r="K676" s="157"/>
      <c r="L676" s="157"/>
      <c r="M676" s="157"/>
      <c r="N676" s="156"/>
      <c r="O676" s="156"/>
      <c r="P676" s="156"/>
      <c r="Q676" s="156"/>
      <c r="R676" s="157"/>
      <c r="S676" s="157"/>
      <c r="T676" s="157"/>
      <c r="U676" s="157"/>
      <c r="V676" s="157"/>
      <c r="W676" s="157"/>
      <c r="X676" s="157"/>
      <c r="Y676" s="157"/>
      <c r="Z676" s="147"/>
      <c r="AA676" s="147"/>
      <c r="AB676" s="147"/>
      <c r="AC676" s="147"/>
      <c r="AD676" s="147"/>
      <c r="AE676" s="147"/>
      <c r="AF676" s="147"/>
      <c r="AG676" s="147" t="s">
        <v>270</v>
      </c>
      <c r="AH676" s="147">
        <v>0</v>
      </c>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3" x14ac:dyDescent="0.2">
      <c r="A677" s="154"/>
      <c r="B677" s="155"/>
      <c r="C677" s="190" t="s">
        <v>385</v>
      </c>
      <c r="D677" s="179"/>
      <c r="E677" s="180">
        <v>-33.6</v>
      </c>
      <c r="F677" s="157"/>
      <c r="G677" s="157"/>
      <c r="H677" s="157"/>
      <c r="I677" s="157"/>
      <c r="J677" s="157"/>
      <c r="K677" s="157"/>
      <c r="L677" s="157"/>
      <c r="M677" s="157"/>
      <c r="N677" s="156"/>
      <c r="O677" s="156"/>
      <c r="P677" s="156"/>
      <c r="Q677" s="156"/>
      <c r="R677" s="157"/>
      <c r="S677" s="157"/>
      <c r="T677" s="157"/>
      <c r="U677" s="157"/>
      <c r="V677" s="157"/>
      <c r="W677" s="157"/>
      <c r="X677" s="157"/>
      <c r="Y677" s="157"/>
      <c r="Z677" s="147"/>
      <c r="AA677" s="147"/>
      <c r="AB677" s="147"/>
      <c r="AC677" s="147"/>
      <c r="AD677" s="147"/>
      <c r="AE677" s="147"/>
      <c r="AF677" s="147"/>
      <c r="AG677" s="147" t="s">
        <v>270</v>
      </c>
      <c r="AH677" s="147">
        <v>0</v>
      </c>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3" x14ac:dyDescent="0.2">
      <c r="A678" s="154"/>
      <c r="B678" s="155"/>
      <c r="C678" s="190" t="s">
        <v>386</v>
      </c>
      <c r="D678" s="179"/>
      <c r="E678" s="180">
        <v>11.6</v>
      </c>
      <c r="F678" s="157"/>
      <c r="G678" s="157"/>
      <c r="H678" s="157"/>
      <c r="I678" s="157"/>
      <c r="J678" s="157"/>
      <c r="K678" s="157"/>
      <c r="L678" s="157"/>
      <c r="M678" s="157"/>
      <c r="N678" s="156"/>
      <c r="O678" s="156"/>
      <c r="P678" s="156"/>
      <c r="Q678" s="156"/>
      <c r="R678" s="157"/>
      <c r="S678" s="157"/>
      <c r="T678" s="157"/>
      <c r="U678" s="157"/>
      <c r="V678" s="157"/>
      <c r="W678" s="157"/>
      <c r="X678" s="157"/>
      <c r="Y678" s="157"/>
      <c r="Z678" s="147"/>
      <c r="AA678" s="147"/>
      <c r="AB678" s="147"/>
      <c r="AC678" s="147"/>
      <c r="AD678" s="147"/>
      <c r="AE678" s="147"/>
      <c r="AF678" s="147"/>
      <c r="AG678" s="147" t="s">
        <v>270</v>
      </c>
      <c r="AH678" s="147">
        <v>0</v>
      </c>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3" x14ac:dyDescent="0.2">
      <c r="A679" s="154"/>
      <c r="B679" s="155"/>
      <c r="C679" s="190" t="s">
        <v>387</v>
      </c>
      <c r="D679" s="179"/>
      <c r="E679" s="180">
        <v>1.62</v>
      </c>
      <c r="F679" s="157"/>
      <c r="G679" s="157"/>
      <c r="H679" s="157"/>
      <c r="I679" s="157"/>
      <c r="J679" s="157"/>
      <c r="K679" s="157"/>
      <c r="L679" s="157"/>
      <c r="M679" s="157"/>
      <c r="N679" s="156"/>
      <c r="O679" s="156"/>
      <c r="P679" s="156"/>
      <c r="Q679" s="156"/>
      <c r="R679" s="157"/>
      <c r="S679" s="157"/>
      <c r="T679" s="157"/>
      <c r="U679" s="157"/>
      <c r="V679" s="157"/>
      <c r="W679" s="157"/>
      <c r="X679" s="157"/>
      <c r="Y679" s="157"/>
      <c r="Z679" s="147"/>
      <c r="AA679" s="147"/>
      <c r="AB679" s="147"/>
      <c r="AC679" s="147"/>
      <c r="AD679" s="147"/>
      <c r="AE679" s="147"/>
      <c r="AF679" s="147"/>
      <c r="AG679" s="147" t="s">
        <v>270</v>
      </c>
      <c r="AH679" s="147">
        <v>0</v>
      </c>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3" x14ac:dyDescent="0.2">
      <c r="A680" s="154"/>
      <c r="B680" s="155"/>
      <c r="C680" s="190" t="s">
        <v>972</v>
      </c>
      <c r="D680" s="179"/>
      <c r="E680" s="180">
        <v>21.285</v>
      </c>
      <c r="F680" s="157"/>
      <c r="G680" s="157"/>
      <c r="H680" s="157"/>
      <c r="I680" s="157"/>
      <c r="J680" s="157"/>
      <c r="K680" s="157"/>
      <c r="L680" s="157"/>
      <c r="M680" s="157"/>
      <c r="N680" s="156"/>
      <c r="O680" s="156"/>
      <c r="P680" s="156"/>
      <c r="Q680" s="156"/>
      <c r="R680" s="157"/>
      <c r="S680" s="157"/>
      <c r="T680" s="157"/>
      <c r="U680" s="157"/>
      <c r="V680" s="157"/>
      <c r="W680" s="157"/>
      <c r="X680" s="157"/>
      <c r="Y680" s="157"/>
      <c r="Z680" s="147"/>
      <c r="AA680" s="147"/>
      <c r="AB680" s="147"/>
      <c r="AC680" s="147"/>
      <c r="AD680" s="147"/>
      <c r="AE680" s="147"/>
      <c r="AF680" s="147"/>
      <c r="AG680" s="147" t="s">
        <v>270</v>
      </c>
      <c r="AH680" s="147">
        <v>0</v>
      </c>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x14ac:dyDescent="0.2">
      <c r="A681" s="159" t="s">
        <v>217</v>
      </c>
      <c r="B681" s="160" t="s">
        <v>183</v>
      </c>
      <c r="C681" s="174" t="s">
        <v>184</v>
      </c>
      <c r="D681" s="161"/>
      <c r="E681" s="162"/>
      <c r="F681" s="163"/>
      <c r="G681" s="163">
        <f>SUMIF(AG682:AG691,"&lt;&gt;NOR",G682:G691)</f>
        <v>0</v>
      </c>
      <c r="H681" s="163"/>
      <c r="I681" s="163">
        <f>SUM(I682:I691)</f>
        <v>0</v>
      </c>
      <c r="J681" s="163"/>
      <c r="K681" s="163">
        <f>SUM(K682:K691)</f>
        <v>0</v>
      </c>
      <c r="L681" s="163"/>
      <c r="M681" s="163">
        <f>SUM(M682:M691)</f>
        <v>0</v>
      </c>
      <c r="N681" s="162"/>
      <c r="O681" s="162">
        <f>SUM(O682:O691)</f>
        <v>0</v>
      </c>
      <c r="P681" s="162"/>
      <c r="Q681" s="162">
        <f>SUM(Q682:Q691)</f>
        <v>0</v>
      </c>
      <c r="R681" s="163"/>
      <c r="S681" s="163"/>
      <c r="T681" s="164"/>
      <c r="U681" s="158"/>
      <c r="V681" s="158">
        <f>SUM(V682:V691)</f>
        <v>360.03999999999996</v>
      </c>
      <c r="W681" s="158"/>
      <c r="X681" s="158"/>
      <c r="Y681" s="158"/>
      <c r="AG681" t="s">
        <v>218</v>
      </c>
    </row>
    <row r="682" spans="1:60" outlineLevel="1" x14ac:dyDescent="0.2">
      <c r="A682" s="166">
        <v>144</v>
      </c>
      <c r="B682" s="167" t="s">
        <v>973</v>
      </c>
      <c r="C682" s="175" t="s">
        <v>974</v>
      </c>
      <c r="D682" s="168" t="s">
        <v>329</v>
      </c>
      <c r="E682" s="169">
        <v>26.219650000000001</v>
      </c>
      <c r="F682" s="170"/>
      <c r="G682" s="171">
        <f>ROUND(E682*F682,2)</f>
        <v>0</v>
      </c>
      <c r="H682" s="170"/>
      <c r="I682" s="171">
        <f>ROUND(E682*H682,2)</f>
        <v>0</v>
      </c>
      <c r="J682" s="170"/>
      <c r="K682" s="171">
        <f>ROUND(E682*J682,2)</f>
        <v>0</v>
      </c>
      <c r="L682" s="171">
        <v>21</v>
      </c>
      <c r="M682" s="171">
        <f>G682*(1+L682/100)</f>
        <v>0</v>
      </c>
      <c r="N682" s="169">
        <v>0</v>
      </c>
      <c r="O682" s="169">
        <f>ROUND(E682*N682,2)</f>
        <v>0</v>
      </c>
      <c r="P682" s="169">
        <v>0</v>
      </c>
      <c r="Q682" s="169">
        <f>ROUND(E682*P682,2)</f>
        <v>0</v>
      </c>
      <c r="R682" s="171"/>
      <c r="S682" s="171" t="s">
        <v>250</v>
      </c>
      <c r="T682" s="172" t="s">
        <v>223</v>
      </c>
      <c r="U682" s="157">
        <v>0</v>
      </c>
      <c r="V682" s="157">
        <f>ROUND(E682*U682,2)</f>
        <v>0</v>
      </c>
      <c r="W682" s="157"/>
      <c r="X682" s="157" t="s">
        <v>251</v>
      </c>
      <c r="Y682" s="157" t="s">
        <v>225</v>
      </c>
      <c r="Z682" s="147"/>
      <c r="AA682" s="147"/>
      <c r="AB682" s="147"/>
      <c r="AC682" s="147"/>
      <c r="AD682" s="147"/>
      <c r="AE682" s="147"/>
      <c r="AF682" s="147"/>
      <c r="AG682" s="147" t="s">
        <v>252</v>
      </c>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2" x14ac:dyDescent="0.2">
      <c r="A683" s="154"/>
      <c r="B683" s="155"/>
      <c r="C683" s="190" t="s">
        <v>975</v>
      </c>
      <c r="D683" s="179"/>
      <c r="E683" s="180">
        <v>26.219650000000001</v>
      </c>
      <c r="F683" s="157"/>
      <c r="G683" s="157"/>
      <c r="H683" s="157"/>
      <c r="I683" s="157"/>
      <c r="J683" s="157"/>
      <c r="K683" s="157"/>
      <c r="L683" s="157"/>
      <c r="M683" s="157"/>
      <c r="N683" s="156"/>
      <c r="O683" s="156"/>
      <c r="P683" s="156"/>
      <c r="Q683" s="156"/>
      <c r="R683" s="157"/>
      <c r="S683" s="157"/>
      <c r="T683" s="157"/>
      <c r="U683" s="157"/>
      <c r="V683" s="157"/>
      <c r="W683" s="157"/>
      <c r="X683" s="157"/>
      <c r="Y683" s="157"/>
      <c r="Z683" s="147"/>
      <c r="AA683" s="147"/>
      <c r="AB683" s="147"/>
      <c r="AC683" s="147"/>
      <c r="AD683" s="147"/>
      <c r="AE683" s="147"/>
      <c r="AF683" s="147"/>
      <c r="AG683" s="147" t="s">
        <v>270</v>
      </c>
      <c r="AH683" s="147">
        <v>0</v>
      </c>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1" x14ac:dyDescent="0.2">
      <c r="A684" s="166">
        <v>145</v>
      </c>
      <c r="B684" s="167" t="s">
        <v>976</v>
      </c>
      <c r="C684" s="175" t="s">
        <v>977</v>
      </c>
      <c r="D684" s="168" t="s">
        <v>329</v>
      </c>
      <c r="E684" s="169">
        <v>78.658950000000004</v>
      </c>
      <c r="F684" s="170"/>
      <c r="G684" s="171">
        <f>ROUND(E684*F684,2)</f>
        <v>0</v>
      </c>
      <c r="H684" s="170"/>
      <c r="I684" s="171">
        <f>ROUND(E684*H684,2)</f>
        <v>0</v>
      </c>
      <c r="J684" s="170"/>
      <c r="K684" s="171">
        <f>ROUND(E684*J684,2)</f>
        <v>0</v>
      </c>
      <c r="L684" s="171">
        <v>21</v>
      </c>
      <c r="M684" s="171">
        <f>G684*(1+L684/100)</f>
        <v>0</v>
      </c>
      <c r="N684" s="169">
        <v>0</v>
      </c>
      <c r="O684" s="169">
        <f>ROUND(E684*N684,2)</f>
        <v>0</v>
      </c>
      <c r="P684" s="169">
        <v>0</v>
      </c>
      <c r="Q684" s="169">
        <f>ROUND(E684*P684,2)</f>
        <v>0</v>
      </c>
      <c r="R684" s="171" t="s">
        <v>654</v>
      </c>
      <c r="S684" s="171" t="s">
        <v>222</v>
      </c>
      <c r="T684" s="172" t="s">
        <v>222</v>
      </c>
      <c r="U684" s="157">
        <v>0</v>
      </c>
      <c r="V684" s="157">
        <f>ROUND(E684*U684,2)</f>
        <v>0</v>
      </c>
      <c r="W684" s="157"/>
      <c r="X684" s="157" t="s">
        <v>251</v>
      </c>
      <c r="Y684" s="157" t="s">
        <v>225</v>
      </c>
      <c r="Z684" s="147"/>
      <c r="AA684" s="147"/>
      <c r="AB684" s="147"/>
      <c r="AC684" s="147"/>
      <c r="AD684" s="147"/>
      <c r="AE684" s="147"/>
      <c r="AF684" s="147"/>
      <c r="AG684" s="147" t="s">
        <v>252</v>
      </c>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2" x14ac:dyDescent="0.2">
      <c r="A685" s="154"/>
      <c r="B685" s="155"/>
      <c r="C685" s="190" t="s">
        <v>978</v>
      </c>
      <c r="D685" s="179"/>
      <c r="E685" s="180">
        <v>78.658950000000004</v>
      </c>
      <c r="F685" s="157"/>
      <c r="G685" s="157"/>
      <c r="H685" s="157"/>
      <c r="I685" s="157"/>
      <c r="J685" s="157"/>
      <c r="K685" s="157"/>
      <c r="L685" s="157"/>
      <c r="M685" s="157"/>
      <c r="N685" s="156"/>
      <c r="O685" s="156"/>
      <c r="P685" s="156"/>
      <c r="Q685" s="156"/>
      <c r="R685" s="157"/>
      <c r="S685" s="157"/>
      <c r="T685" s="157"/>
      <c r="U685" s="157"/>
      <c r="V685" s="157"/>
      <c r="W685" s="157"/>
      <c r="X685" s="157"/>
      <c r="Y685" s="157"/>
      <c r="Z685" s="147"/>
      <c r="AA685" s="147"/>
      <c r="AB685" s="147"/>
      <c r="AC685" s="147"/>
      <c r="AD685" s="147"/>
      <c r="AE685" s="147"/>
      <c r="AF685" s="147"/>
      <c r="AG685" s="147" t="s">
        <v>270</v>
      </c>
      <c r="AH685" s="147">
        <v>0</v>
      </c>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ht="22.5" outlineLevel="1" x14ac:dyDescent="0.2">
      <c r="A686" s="183">
        <v>146</v>
      </c>
      <c r="B686" s="184" t="s">
        <v>979</v>
      </c>
      <c r="C686" s="191" t="s">
        <v>980</v>
      </c>
      <c r="D686" s="185" t="s">
        <v>329</v>
      </c>
      <c r="E686" s="186">
        <v>104.87858</v>
      </c>
      <c r="F686" s="187"/>
      <c r="G686" s="188">
        <f>ROUND(E686*F686,2)</f>
        <v>0</v>
      </c>
      <c r="H686" s="187"/>
      <c r="I686" s="188">
        <f>ROUND(E686*H686,2)</f>
        <v>0</v>
      </c>
      <c r="J686" s="187"/>
      <c r="K686" s="188">
        <f>ROUND(E686*J686,2)</f>
        <v>0</v>
      </c>
      <c r="L686" s="188">
        <v>21</v>
      </c>
      <c r="M686" s="188">
        <f>G686*(1+L686/100)</f>
        <v>0</v>
      </c>
      <c r="N686" s="186">
        <v>0</v>
      </c>
      <c r="O686" s="186">
        <f>ROUND(E686*N686,2)</f>
        <v>0</v>
      </c>
      <c r="P686" s="186">
        <v>0</v>
      </c>
      <c r="Q686" s="186">
        <f>ROUND(E686*P686,2)</f>
        <v>0</v>
      </c>
      <c r="R686" s="188" t="s">
        <v>654</v>
      </c>
      <c r="S686" s="188" t="s">
        <v>222</v>
      </c>
      <c r="T686" s="189" t="s">
        <v>222</v>
      </c>
      <c r="U686" s="157">
        <v>0.93300000000000005</v>
      </c>
      <c r="V686" s="157">
        <f>ROUND(E686*U686,2)</f>
        <v>97.85</v>
      </c>
      <c r="W686" s="157"/>
      <c r="X686" s="157" t="s">
        <v>981</v>
      </c>
      <c r="Y686" s="157" t="s">
        <v>225</v>
      </c>
      <c r="Z686" s="147"/>
      <c r="AA686" s="147"/>
      <c r="AB686" s="147"/>
      <c r="AC686" s="147"/>
      <c r="AD686" s="147"/>
      <c r="AE686" s="147"/>
      <c r="AF686" s="147"/>
      <c r="AG686" s="147" t="s">
        <v>982</v>
      </c>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1" x14ac:dyDescent="0.2">
      <c r="A687" s="183">
        <v>147</v>
      </c>
      <c r="B687" s="184" t="s">
        <v>983</v>
      </c>
      <c r="C687" s="191" t="s">
        <v>984</v>
      </c>
      <c r="D687" s="185" t="s">
        <v>329</v>
      </c>
      <c r="E687" s="186">
        <v>209.75715</v>
      </c>
      <c r="F687" s="187"/>
      <c r="G687" s="188">
        <f>ROUND(E687*F687,2)</f>
        <v>0</v>
      </c>
      <c r="H687" s="187"/>
      <c r="I687" s="188">
        <f>ROUND(E687*H687,2)</f>
        <v>0</v>
      </c>
      <c r="J687" s="187"/>
      <c r="K687" s="188">
        <f>ROUND(E687*J687,2)</f>
        <v>0</v>
      </c>
      <c r="L687" s="188">
        <v>21</v>
      </c>
      <c r="M687" s="188">
        <f>G687*(1+L687/100)</f>
        <v>0</v>
      </c>
      <c r="N687" s="186">
        <v>0</v>
      </c>
      <c r="O687" s="186">
        <f>ROUND(E687*N687,2)</f>
        <v>0</v>
      </c>
      <c r="P687" s="186">
        <v>0</v>
      </c>
      <c r="Q687" s="186">
        <f>ROUND(E687*P687,2)</f>
        <v>0</v>
      </c>
      <c r="R687" s="188" t="s">
        <v>654</v>
      </c>
      <c r="S687" s="188" t="s">
        <v>222</v>
      </c>
      <c r="T687" s="189" t="s">
        <v>222</v>
      </c>
      <c r="U687" s="157">
        <v>0.65300000000000002</v>
      </c>
      <c r="V687" s="157">
        <f>ROUND(E687*U687,2)</f>
        <v>136.97</v>
      </c>
      <c r="W687" s="157"/>
      <c r="X687" s="157" t="s">
        <v>981</v>
      </c>
      <c r="Y687" s="157" t="s">
        <v>225</v>
      </c>
      <c r="Z687" s="147"/>
      <c r="AA687" s="147"/>
      <c r="AB687" s="147"/>
      <c r="AC687" s="147"/>
      <c r="AD687" s="147"/>
      <c r="AE687" s="147"/>
      <c r="AF687" s="147"/>
      <c r="AG687" s="147" t="s">
        <v>982</v>
      </c>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1" x14ac:dyDescent="0.2">
      <c r="A688" s="166">
        <v>148</v>
      </c>
      <c r="B688" s="167" t="s">
        <v>985</v>
      </c>
      <c r="C688" s="175" t="s">
        <v>986</v>
      </c>
      <c r="D688" s="168" t="s">
        <v>329</v>
      </c>
      <c r="E688" s="169">
        <v>104.87858</v>
      </c>
      <c r="F688" s="170"/>
      <c r="G688" s="171">
        <f>ROUND(E688*F688,2)</f>
        <v>0</v>
      </c>
      <c r="H688" s="170"/>
      <c r="I688" s="171">
        <f>ROUND(E688*H688,2)</f>
        <v>0</v>
      </c>
      <c r="J688" s="170"/>
      <c r="K688" s="171">
        <f>ROUND(E688*J688,2)</f>
        <v>0</v>
      </c>
      <c r="L688" s="171">
        <v>21</v>
      </c>
      <c r="M688" s="171">
        <f>G688*(1+L688/100)</f>
        <v>0</v>
      </c>
      <c r="N688" s="169">
        <v>0</v>
      </c>
      <c r="O688" s="169">
        <f>ROUND(E688*N688,2)</f>
        <v>0</v>
      </c>
      <c r="P688" s="169">
        <v>0</v>
      </c>
      <c r="Q688" s="169">
        <f>ROUND(E688*P688,2)</f>
        <v>0</v>
      </c>
      <c r="R688" s="171" t="s">
        <v>987</v>
      </c>
      <c r="S688" s="171" t="s">
        <v>222</v>
      </c>
      <c r="T688" s="172" t="s">
        <v>222</v>
      </c>
      <c r="U688" s="157">
        <v>4.2000000000000003E-2</v>
      </c>
      <c r="V688" s="157">
        <f>ROUND(E688*U688,2)</f>
        <v>4.4000000000000004</v>
      </c>
      <c r="W688" s="157"/>
      <c r="X688" s="157" t="s">
        <v>981</v>
      </c>
      <c r="Y688" s="157" t="s">
        <v>225</v>
      </c>
      <c r="Z688" s="147"/>
      <c r="AA688" s="147"/>
      <c r="AB688" s="147"/>
      <c r="AC688" s="147"/>
      <c r="AD688" s="147"/>
      <c r="AE688" s="147"/>
      <c r="AF688" s="147"/>
      <c r="AG688" s="147" t="s">
        <v>982</v>
      </c>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2" x14ac:dyDescent="0.2">
      <c r="A689" s="154"/>
      <c r="B689" s="155"/>
      <c r="C689" s="260" t="s">
        <v>988</v>
      </c>
      <c r="D689" s="261"/>
      <c r="E689" s="261"/>
      <c r="F689" s="261"/>
      <c r="G689" s="261"/>
      <c r="H689" s="157"/>
      <c r="I689" s="157"/>
      <c r="J689" s="157"/>
      <c r="K689" s="157"/>
      <c r="L689" s="157"/>
      <c r="M689" s="157"/>
      <c r="N689" s="156"/>
      <c r="O689" s="156"/>
      <c r="P689" s="156"/>
      <c r="Q689" s="156"/>
      <c r="R689" s="157"/>
      <c r="S689" s="157"/>
      <c r="T689" s="157"/>
      <c r="U689" s="157"/>
      <c r="V689" s="157"/>
      <c r="W689" s="157"/>
      <c r="X689" s="157"/>
      <c r="Y689" s="157"/>
      <c r="Z689" s="147"/>
      <c r="AA689" s="147"/>
      <c r="AB689" s="147"/>
      <c r="AC689" s="147"/>
      <c r="AD689" s="147"/>
      <c r="AE689" s="147"/>
      <c r="AF689" s="147"/>
      <c r="AG689" s="147" t="s">
        <v>268</v>
      </c>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1" x14ac:dyDescent="0.2">
      <c r="A690" s="183">
        <v>149</v>
      </c>
      <c r="B690" s="184" t="s">
        <v>989</v>
      </c>
      <c r="C690" s="191" t="s">
        <v>990</v>
      </c>
      <c r="D690" s="185" t="s">
        <v>329</v>
      </c>
      <c r="E690" s="186">
        <v>104.87858</v>
      </c>
      <c r="F690" s="187"/>
      <c r="G690" s="188">
        <f>ROUND(E690*F690,2)</f>
        <v>0</v>
      </c>
      <c r="H690" s="187"/>
      <c r="I690" s="188">
        <f>ROUND(E690*H690,2)</f>
        <v>0</v>
      </c>
      <c r="J690" s="187"/>
      <c r="K690" s="188">
        <f>ROUND(E690*J690,2)</f>
        <v>0</v>
      </c>
      <c r="L690" s="188">
        <v>21</v>
      </c>
      <c r="M690" s="188">
        <f>G690*(1+L690/100)</f>
        <v>0</v>
      </c>
      <c r="N690" s="186">
        <v>0</v>
      </c>
      <c r="O690" s="186">
        <f>ROUND(E690*N690,2)</f>
        <v>0</v>
      </c>
      <c r="P690" s="186">
        <v>0</v>
      </c>
      <c r="Q690" s="186">
        <f>ROUND(E690*P690,2)</f>
        <v>0</v>
      </c>
      <c r="R690" s="188" t="s">
        <v>654</v>
      </c>
      <c r="S690" s="188" t="s">
        <v>222</v>
      </c>
      <c r="T690" s="189" t="s">
        <v>222</v>
      </c>
      <c r="U690" s="157">
        <v>0.94199999999999995</v>
      </c>
      <c r="V690" s="157">
        <f>ROUND(E690*U690,2)</f>
        <v>98.8</v>
      </c>
      <c r="W690" s="157"/>
      <c r="X690" s="157" t="s">
        <v>981</v>
      </c>
      <c r="Y690" s="157" t="s">
        <v>225</v>
      </c>
      <c r="Z690" s="147"/>
      <c r="AA690" s="147"/>
      <c r="AB690" s="147"/>
      <c r="AC690" s="147"/>
      <c r="AD690" s="147"/>
      <c r="AE690" s="147"/>
      <c r="AF690" s="147"/>
      <c r="AG690" s="147" t="s">
        <v>982</v>
      </c>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ht="22.5" outlineLevel="1" x14ac:dyDescent="0.2">
      <c r="A691" s="166">
        <v>150</v>
      </c>
      <c r="B691" s="167" t="s">
        <v>991</v>
      </c>
      <c r="C691" s="175" t="s">
        <v>992</v>
      </c>
      <c r="D691" s="168" t="s">
        <v>329</v>
      </c>
      <c r="E691" s="169">
        <v>209.75715</v>
      </c>
      <c r="F691" s="170"/>
      <c r="G691" s="171">
        <f>ROUND(E691*F691,2)</f>
        <v>0</v>
      </c>
      <c r="H691" s="170"/>
      <c r="I691" s="171">
        <f>ROUND(E691*H691,2)</f>
        <v>0</v>
      </c>
      <c r="J691" s="170"/>
      <c r="K691" s="171">
        <f>ROUND(E691*J691,2)</f>
        <v>0</v>
      </c>
      <c r="L691" s="171">
        <v>21</v>
      </c>
      <c r="M691" s="171">
        <f>G691*(1+L691/100)</f>
        <v>0</v>
      </c>
      <c r="N691" s="169">
        <v>0</v>
      </c>
      <c r="O691" s="169">
        <f>ROUND(E691*N691,2)</f>
        <v>0</v>
      </c>
      <c r="P691" s="169">
        <v>0</v>
      </c>
      <c r="Q691" s="169">
        <f>ROUND(E691*P691,2)</f>
        <v>0</v>
      </c>
      <c r="R691" s="171" t="s">
        <v>654</v>
      </c>
      <c r="S691" s="171" t="s">
        <v>222</v>
      </c>
      <c r="T691" s="172" t="s">
        <v>222</v>
      </c>
      <c r="U691" s="157">
        <v>0.105</v>
      </c>
      <c r="V691" s="157">
        <f>ROUND(E691*U691,2)</f>
        <v>22.02</v>
      </c>
      <c r="W691" s="157"/>
      <c r="X691" s="157" t="s">
        <v>981</v>
      </c>
      <c r="Y691" s="157" t="s">
        <v>225</v>
      </c>
      <c r="Z691" s="147"/>
      <c r="AA691" s="147"/>
      <c r="AB691" s="147"/>
      <c r="AC691" s="147"/>
      <c r="AD691" s="147"/>
      <c r="AE691" s="147"/>
      <c r="AF691" s="147"/>
      <c r="AG691" s="147" t="s">
        <v>982</v>
      </c>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x14ac:dyDescent="0.2">
      <c r="A692" s="3"/>
      <c r="B692" s="4"/>
      <c r="C692" s="176"/>
      <c r="D692" s="6"/>
      <c r="E692" s="3"/>
      <c r="F692" s="3"/>
      <c r="G692" s="3"/>
      <c r="H692" s="3"/>
      <c r="I692" s="3"/>
      <c r="J692" s="3"/>
      <c r="K692" s="3"/>
      <c r="L692" s="3"/>
      <c r="M692" s="3"/>
      <c r="N692" s="3"/>
      <c r="O692" s="3"/>
      <c r="P692" s="3"/>
      <c r="Q692" s="3"/>
      <c r="R692" s="3"/>
      <c r="S692" s="3"/>
      <c r="T692" s="3"/>
      <c r="U692" s="3"/>
      <c r="V692" s="3"/>
      <c r="W692" s="3"/>
      <c r="X692" s="3"/>
      <c r="Y692" s="3"/>
      <c r="AE692">
        <v>15</v>
      </c>
      <c r="AF692">
        <v>21</v>
      </c>
      <c r="AG692" t="s">
        <v>203</v>
      </c>
    </row>
    <row r="693" spans="1:60" x14ac:dyDescent="0.2">
      <c r="A693" s="150"/>
      <c r="B693" s="151" t="s">
        <v>29</v>
      </c>
      <c r="C693" s="177"/>
      <c r="D693" s="152"/>
      <c r="E693" s="153"/>
      <c r="F693" s="153"/>
      <c r="G693" s="165">
        <f>G8+G32+G44+G53+G68+G100+G289+G323+G330+G337+G342+G366+G411+G414+G423+G451+G500+G508+G611+G636+G663+G665+G681</f>
        <v>0</v>
      </c>
      <c r="H693" s="3"/>
      <c r="I693" s="3"/>
      <c r="J693" s="3"/>
      <c r="K693" s="3"/>
      <c r="L693" s="3"/>
      <c r="M693" s="3"/>
      <c r="N693" s="3"/>
      <c r="O693" s="3"/>
      <c r="P693" s="3"/>
      <c r="Q693" s="3"/>
      <c r="R693" s="3"/>
      <c r="S693" s="3"/>
      <c r="T693" s="3"/>
      <c r="U693" s="3"/>
      <c r="V693" s="3"/>
      <c r="W693" s="3"/>
      <c r="X693" s="3"/>
      <c r="Y693" s="3"/>
      <c r="AE693">
        <f>SUMIF(L7:L691,AE692,G7:G691)</f>
        <v>0</v>
      </c>
      <c r="AF693">
        <f>SUMIF(L7:L691,AF692,G7:G691)</f>
        <v>0</v>
      </c>
      <c r="AG693" t="s">
        <v>260</v>
      </c>
    </row>
    <row r="694" spans="1:60" x14ac:dyDescent="0.2">
      <c r="C694" s="178"/>
      <c r="D694" s="10"/>
      <c r="AG694" t="s">
        <v>261</v>
      </c>
    </row>
    <row r="695" spans="1:60" x14ac:dyDescent="0.2">
      <c r="D695" s="10"/>
    </row>
    <row r="696" spans="1:60" x14ac:dyDescent="0.2">
      <c r="D696" s="10"/>
    </row>
    <row r="697" spans="1:60" x14ac:dyDescent="0.2">
      <c r="D697" s="10"/>
    </row>
    <row r="698" spans="1:60" x14ac:dyDescent="0.2">
      <c r="D698" s="10"/>
    </row>
    <row r="699" spans="1:60" x14ac:dyDescent="0.2">
      <c r="D699" s="10"/>
    </row>
    <row r="700" spans="1:60" x14ac:dyDescent="0.2">
      <c r="D700" s="10"/>
    </row>
    <row r="701" spans="1:60" x14ac:dyDescent="0.2">
      <c r="D701" s="10"/>
    </row>
    <row r="702" spans="1:60" x14ac:dyDescent="0.2">
      <c r="D702" s="10"/>
    </row>
    <row r="703" spans="1:60" x14ac:dyDescent="0.2">
      <c r="D703" s="10"/>
    </row>
    <row r="704" spans="1:60"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rTi/fPeCyonlbYBWAFedHT+yMqdRS3IJSgFmTApYeAC2Jv44lVmTEJj8oawgE4xH1oNE2o87BPblJYleUq9wg==" saltValue="9Pm0PfVYFr1KknWF7chHwg==" spinCount="100000" sheet="1" formatRows="0"/>
  <mergeCells count="84">
    <mergeCell ref="C40:G40"/>
    <mergeCell ref="A1:G1"/>
    <mergeCell ref="C2:G2"/>
    <mergeCell ref="C3:G3"/>
    <mergeCell ref="C4:G4"/>
    <mergeCell ref="C10:G10"/>
    <mergeCell ref="C14:G14"/>
    <mergeCell ref="C20:G20"/>
    <mergeCell ref="C23:G23"/>
    <mergeCell ref="C27:G27"/>
    <mergeCell ref="C30:G30"/>
    <mergeCell ref="C34:G34"/>
    <mergeCell ref="C135:G135"/>
    <mergeCell ref="C51:G51"/>
    <mergeCell ref="C57:G57"/>
    <mergeCell ref="C60:G60"/>
    <mergeCell ref="C63:G63"/>
    <mergeCell ref="C70:G70"/>
    <mergeCell ref="C77:G77"/>
    <mergeCell ref="C84:G84"/>
    <mergeCell ref="C99:G99"/>
    <mergeCell ref="C102:G102"/>
    <mergeCell ref="C107:G107"/>
    <mergeCell ref="C109:G109"/>
    <mergeCell ref="C274:G274"/>
    <mergeCell ref="C136:G136"/>
    <mergeCell ref="C146:G146"/>
    <mergeCell ref="C147:G147"/>
    <mergeCell ref="C197:G197"/>
    <mergeCell ref="C198:G198"/>
    <mergeCell ref="C204:G204"/>
    <mergeCell ref="C205:G205"/>
    <mergeCell ref="C209:G209"/>
    <mergeCell ref="C210:G210"/>
    <mergeCell ref="C238:G238"/>
    <mergeCell ref="C239:G239"/>
    <mergeCell ref="C370:G370"/>
    <mergeCell ref="C275:G275"/>
    <mergeCell ref="C281:G281"/>
    <mergeCell ref="C284:G284"/>
    <mergeCell ref="C287:G287"/>
    <mergeCell ref="C325:G325"/>
    <mergeCell ref="C334:G334"/>
    <mergeCell ref="C336:G336"/>
    <mergeCell ref="C339:G339"/>
    <mergeCell ref="C344:G344"/>
    <mergeCell ref="C345:G345"/>
    <mergeCell ref="C350:G350"/>
    <mergeCell ref="C416:G416"/>
    <mergeCell ref="C375:G375"/>
    <mergeCell ref="C379:G379"/>
    <mergeCell ref="C383:G383"/>
    <mergeCell ref="C385:G385"/>
    <mergeCell ref="C388:G388"/>
    <mergeCell ref="C391:G391"/>
    <mergeCell ref="C394:G394"/>
    <mergeCell ref="C397:G397"/>
    <mergeCell ref="C409:G409"/>
    <mergeCell ref="C410:G410"/>
    <mergeCell ref="C413:G413"/>
    <mergeCell ref="C557:G557"/>
    <mergeCell ref="C422:G422"/>
    <mergeCell ref="C425:G425"/>
    <mergeCell ref="C450:G450"/>
    <mergeCell ref="C486:G486"/>
    <mergeCell ref="C499:G499"/>
    <mergeCell ref="C504:G504"/>
    <mergeCell ref="C510:G510"/>
    <mergeCell ref="C511:G511"/>
    <mergeCell ref="C524:G524"/>
    <mergeCell ref="C538:G538"/>
    <mergeCell ref="C541:G541"/>
    <mergeCell ref="C689:G689"/>
    <mergeCell ref="C560:G560"/>
    <mergeCell ref="C562:G562"/>
    <mergeCell ref="C567:G567"/>
    <mergeCell ref="C568:G568"/>
    <mergeCell ref="C608:G608"/>
    <mergeCell ref="C610:G610"/>
    <mergeCell ref="C613:G613"/>
    <mergeCell ref="C626:G626"/>
    <mergeCell ref="C632:G632"/>
    <mergeCell ref="C635:G635"/>
    <mergeCell ref="C662:G66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FF4C0-368D-4B87-812B-2192F4662F1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3" t="s">
        <v>262</v>
      </c>
      <c r="B1" s="253"/>
      <c r="C1" s="253"/>
      <c r="D1" s="253"/>
      <c r="E1" s="253"/>
      <c r="F1" s="253"/>
      <c r="G1" s="253"/>
      <c r="AG1" t="s">
        <v>189</v>
      </c>
    </row>
    <row r="2" spans="1:60" ht="24.95" customHeight="1" x14ac:dyDescent="0.2">
      <c r="A2" s="139" t="s">
        <v>7</v>
      </c>
      <c r="B2" s="49" t="s">
        <v>44</v>
      </c>
      <c r="C2" s="254" t="s">
        <v>45</v>
      </c>
      <c r="D2" s="255"/>
      <c r="E2" s="255"/>
      <c r="F2" s="255"/>
      <c r="G2" s="256"/>
      <c r="AG2" t="s">
        <v>190</v>
      </c>
    </row>
    <row r="3" spans="1:60" ht="24.95" customHeight="1" x14ac:dyDescent="0.2">
      <c r="A3" s="139" t="s">
        <v>8</v>
      </c>
      <c r="B3" s="49" t="s">
        <v>50</v>
      </c>
      <c r="C3" s="254" t="s">
        <v>51</v>
      </c>
      <c r="D3" s="255"/>
      <c r="E3" s="255"/>
      <c r="F3" s="255"/>
      <c r="G3" s="256"/>
      <c r="AC3" s="120" t="s">
        <v>190</v>
      </c>
      <c r="AG3" t="s">
        <v>193</v>
      </c>
    </row>
    <row r="4" spans="1:60" ht="24.95" customHeight="1" x14ac:dyDescent="0.2">
      <c r="A4" s="140" t="s">
        <v>9</v>
      </c>
      <c r="B4" s="141" t="s">
        <v>53</v>
      </c>
      <c r="C4" s="257" t="s">
        <v>54</v>
      </c>
      <c r="D4" s="258"/>
      <c r="E4" s="258"/>
      <c r="F4" s="258"/>
      <c r="G4" s="259"/>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81</v>
      </c>
      <c r="C8" s="174" t="s">
        <v>82</v>
      </c>
      <c r="D8" s="161"/>
      <c r="E8" s="162"/>
      <c r="F8" s="163"/>
      <c r="G8" s="163">
        <f>SUMIF(AG9:AG42,"&lt;&gt;NOR",G9:G42)</f>
        <v>0</v>
      </c>
      <c r="H8" s="163"/>
      <c r="I8" s="163">
        <f>SUM(I9:I42)</f>
        <v>0</v>
      </c>
      <c r="J8" s="163"/>
      <c r="K8" s="163">
        <f>SUM(K9:K42)</f>
        <v>0</v>
      </c>
      <c r="L8" s="163"/>
      <c r="M8" s="163">
        <f>SUM(M9:M42)</f>
        <v>0</v>
      </c>
      <c r="N8" s="162"/>
      <c r="O8" s="162">
        <f>SUM(O9:O42)</f>
        <v>91.73</v>
      </c>
      <c r="P8" s="162"/>
      <c r="Q8" s="162">
        <f>SUM(Q9:Q42)</f>
        <v>0</v>
      </c>
      <c r="R8" s="163"/>
      <c r="S8" s="163"/>
      <c r="T8" s="164"/>
      <c r="U8" s="158"/>
      <c r="V8" s="158">
        <f>SUM(V9:V42)</f>
        <v>282.31</v>
      </c>
      <c r="W8" s="158"/>
      <c r="X8" s="158"/>
      <c r="Y8" s="158"/>
      <c r="AG8" t="s">
        <v>218</v>
      </c>
    </row>
    <row r="9" spans="1:60" outlineLevel="1" x14ac:dyDescent="0.2">
      <c r="A9" s="166">
        <v>1</v>
      </c>
      <c r="B9" s="167" t="s">
        <v>993</v>
      </c>
      <c r="C9" s="175" t="s">
        <v>994</v>
      </c>
      <c r="D9" s="168" t="s">
        <v>265</v>
      </c>
      <c r="E9" s="169">
        <v>51.53134</v>
      </c>
      <c r="F9" s="170"/>
      <c r="G9" s="171">
        <f>ROUND(E9*F9,2)</f>
        <v>0</v>
      </c>
      <c r="H9" s="170"/>
      <c r="I9" s="171">
        <f>ROUND(E9*H9,2)</f>
        <v>0</v>
      </c>
      <c r="J9" s="170"/>
      <c r="K9" s="171">
        <f>ROUND(E9*J9,2)</f>
        <v>0</v>
      </c>
      <c r="L9" s="171">
        <v>21</v>
      </c>
      <c r="M9" s="171">
        <f>G9*(1+L9/100)</f>
        <v>0</v>
      </c>
      <c r="N9" s="169">
        <v>0</v>
      </c>
      <c r="O9" s="169">
        <f>ROUND(E9*N9,2)</f>
        <v>0</v>
      </c>
      <c r="P9" s="169">
        <v>0</v>
      </c>
      <c r="Q9" s="169">
        <f>ROUND(E9*P9,2)</f>
        <v>0</v>
      </c>
      <c r="R9" s="171" t="s">
        <v>266</v>
      </c>
      <c r="S9" s="171" t="s">
        <v>222</v>
      </c>
      <c r="T9" s="172" t="s">
        <v>222</v>
      </c>
      <c r="U9" s="157">
        <v>0.36499999999999999</v>
      </c>
      <c r="V9" s="157">
        <f>ROUND(E9*U9,2)</f>
        <v>18.809999999999999</v>
      </c>
      <c r="W9" s="157"/>
      <c r="X9" s="157" t="s">
        <v>251</v>
      </c>
      <c r="Y9" s="157" t="s">
        <v>225</v>
      </c>
      <c r="Z9" s="147"/>
      <c r="AA9" s="147"/>
      <c r="AB9" s="147"/>
      <c r="AC9" s="147"/>
      <c r="AD9" s="147"/>
      <c r="AE9" s="147"/>
      <c r="AF9" s="147"/>
      <c r="AG9" s="147" t="s">
        <v>252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2" x14ac:dyDescent="0.2">
      <c r="A10" s="154"/>
      <c r="B10" s="155"/>
      <c r="C10" s="260" t="s">
        <v>267</v>
      </c>
      <c r="D10" s="261"/>
      <c r="E10" s="261"/>
      <c r="F10" s="261"/>
      <c r="G10" s="261"/>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268</v>
      </c>
      <c r="AH10" s="147"/>
      <c r="AI10" s="147"/>
      <c r="AJ10" s="147"/>
      <c r="AK10" s="147"/>
      <c r="AL10" s="147"/>
      <c r="AM10" s="147"/>
      <c r="AN10" s="147"/>
      <c r="AO10" s="147"/>
      <c r="AP10" s="147"/>
      <c r="AQ10" s="147"/>
      <c r="AR10" s="147"/>
      <c r="AS10" s="147"/>
      <c r="AT10" s="147"/>
      <c r="AU10" s="147"/>
      <c r="AV10" s="147"/>
      <c r="AW10" s="147"/>
      <c r="AX10" s="147"/>
      <c r="AY10" s="147"/>
      <c r="AZ10" s="147"/>
      <c r="BA10" s="17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47"/>
      <c r="BC10" s="147"/>
      <c r="BD10" s="147"/>
      <c r="BE10" s="147"/>
      <c r="BF10" s="147"/>
      <c r="BG10" s="147"/>
      <c r="BH10" s="147"/>
    </row>
    <row r="11" spans="1:60" outlineLevel="2" x14ac:dyDescent="0.2">
      <c r="A11" s="154"/>
      <c r="B11" s="155"/>
      <c r="C11" s="190" t="s">
        <v>995</v>
      </c>
      <c r="D11" s="179"/>
      <c r="E11" s="180">
        <v>18.15437</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270</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3" x14ac:dyDescent="0.2">
      <c r="A12" s="154"/>
      <c r="B12" s="155"/>
      <c r="C12" s="190" t="s">
        <v>996</v>
      </c>
      <c r="D12" s="179"/>
      <c r="E12" s="180">
        <v>29.25947</v>
      </c>
      <c r="F12" s="157"/>
      <c r="G12" s="157"/>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270</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3" x14ac:dyDescent="0.2">
      <c r="A13" s="154"/>
      <c r="B13" s="155"/>
      <c r="C13" s="190" t="s">
        <v>997</v>
      </c>
      <c r="D13" s="179"/>
      <c r="E13" s="180">
        <v>4.1174999999999997</v>
      </c>
      <c r="F13" s="157"/>
      <c r="G13" s="157"/>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270</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66">
        <v>2</v>
      </c>
      <c r="B14" s="167" t="s">
        <v>998</v>
      </c>
      <c r="C14" s="175" t="s">
        <v>999</v>
      </c>
      <c r="D14" s="168" t="s">
        <v>265</v>
      </c>
      <c r="E14" s="169">
        <v>51.531300000000002</v>
      </c>
      <c r="F14" s="170"/>
      <c r="G14" s="171">
        <f>ROUND(E14*F14,2)</f>
        <v>0</v>
      </c>
      <c r="H14" s="170"/>
      <c r="I14" s="171">
        <f>ROUND(E14*H14,2)</f>
        <v>0</v>
      </c>
      <c r="J14" s="170"/>
      <c r="K14" s="171">
        <f>ROUND(E14*J14,2)</f>
        <v>0</v>
      </c>
      <c r="L14" s="171">
        <v>21</v>
      </c>
      <c r="M14" s="171">
        <f>G14*(1+L14/100)</f>
        <v>0</v>
      </c>
      <c r="N14" s="169">
        <v>0</v>
      </c>
      <c r="O14" s="169">
        <f>ROUND(E14*N14,2)</f>
        <v>0</v>
      </c>
      <c r="P14" s="169">
        <v>0</v>
      </c>
      <c r="Q14" s="169">
        <f>ROUND(E14*P14,2)</f>
        <v>0</v>
      </c>
      <c r="R14" s="171" t="s">
        <v>266</v>
      </c>
      <c r="S14" s="171" t="s">
        <v>222</v>
      </c>
      <c r="T14" s="172" t="s">
        <v>222</v>
      </c>
      <c r="U14" s="157">
        <v>8.4000000000000005E-2</v>
      </c>
      <c r="V14" s="157">
        <f>ROUND(E14*U14,2)</f>
        <v>4.33</v>
      </c>
      <c r="W14" s="157"/>
      <c r="X14" s="157" t="s">
        <v>251</v>
      </c>
      <c r="Y14" s="157" t="s">
        <v>225</v>
      </c>
      <c r="Z14" s="147"/>
      <c r="AA14" s="147"/>
      <c r="AB14" s="147"/>
      <c r="AC14" s="147"/>
      <c r="AD14" s="147"/>
      <c r="AE14" s="147"/>
      <c r="AF14" s="147"/>
      <c r="AG14" s="147" t="s">
        <v>252</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33.75" outlineLevel="2" x14ac:dyDescent="0.2">
      <c r="A15" s="154"/>
      <c r="B15" s="155"/>
      <c r="C15" s="260" t="s">
        <v>267</v>
      </c>
      <c r="D15" s="261"/>
      <c r="E15" s="261"/>
      <c r="F15" s="261"/>
      <c r="G15" s="261"/>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268</v>
      </c>
      <c r="AH15" s="147"/>
      <c r="AI15" s="147"/>
      <c r="AJ15" s="147"/>
      <c r="AK15" s="147"/>
      <c r="AL15" s="147"/>
      <c r="AM15" s="147"/>
      <c r="AN15" s="147"/>
      <c r="AO15" s="147"/>
      <c r="AP15" s="147"/>
      <c r="AQ15" s="147"/>
      <c r="AR15" s="147"/>
      <c r="AS15" s="147"/>
      <c r="AT15" s="147"/>
      <c r="AU15" s="147"/>
      <c r="AV15" s="147"/>
      <c r="AW15" s="147"/>
      <c r="AX15" s="147"/>
      <c r="AY15" s="147"/>
      <c r="AZ15" s="147"/>
      <c r="BA15" s="173" t="str">
        <f>C15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5" s="147"/>
      <c r="BC15" s="147"/>
      <c r="BD15" s="147"/>
      <c r="BE15" s="147"/>
      <c r="BF15" s="147"/>
      <c r="BG15" s="147"/>
      <c r="BH15" s="147"/>
    </row>
    <row r="16" spans="1:60" outlineLevel="1" x14ac:dyDescent="0.2">
      <c r="A16" s="166">
        <v>3</v>
      </c>
      <c r="B16" s="167" t="s">
        <v>1000</v>
      </c>
      <c r="C16" s="175" t="s">
        <v>1001</v>
      </c>
      <c r="D16" s="168" t="s">
        <v>265</v>
      </c>
      <c r="E16" s="169">
        <v>51.53134</v>
      </c>
      <c r="F16" s="170"/>
      <c r="G16" s="171">
        <f>ROUND(E16*F16,2)</f>
        <v>0</v>
      </c>
      <c r="H16" s="170"/>
      <c r="I16" s="171">
        <f>ROUND(E16*H16,2)</f>
        <v>0</v>
      </c>
      <c r="J16" s="170"/>
      <c r="K16" s="171">
        <f>ROUND(E16*J16,2)</f>
        <v>0</v>
      </c>
      <c r="L16" s="171">
        <v>21</v>
      </c>
      <c r="M16" s="171">
        <f>G16*(1+L16/100)</f>
        <v>0</v>
      </c>
      <c r="N16" s="169">
        <v>0</v>
      </c>
      <c r="O16" s="169">
        <f>ROUND(E16*N16,2)</f>
        <v>0</v>
      </c>
      <c r="P16" s="169">
        <v>0</v>
      </c>
      <c r="Q16" s="169">
        <f>ROUND(E16*P16,2)</f>
        <v>0</v>
      </c>
      <c r="R16" s="171" t="s">
        <v>266</v>
      </c>
      <c r="S16" s="171" t="s">
        <v>222</v>
      </c>
      <c r="T16" s="172" t="s">
        <v>222</v>
      </c>
      <c r="U16" s="157">
        <v>0.48499999999999999</v>
      </c>
      <c r="V16" s="157">
        <f>ROUND(E16*U16,2)</f>
        <v>24.99</v>
      </c>
      <c r="W16" s="157"/>
      <c r="X16" s="157" t="s">
        <v>251</v>
      </c>
      <c r="Y16" s="157" t="s">
        <v>225</v>
      </c>
      <c r="Z16" s="147"/>
      <c r="AA16" s="147"/>
      <c r="AB16" s="147"/>
      <c r="AC16" s="147"/>
      <c r="AD16" s="147"/>
      <c r="AE16" s="147"/>
      <c r="AF16" s="147"/>
      <c r="AG16" s="147" t="s">
        <v>252</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33.75" outlineLevel="2" x14ac:dyDescent="0.2">
      <c r="A17" s="154"/>
      <c r="B17" s="155"/>
      <c r="C17" s="260" t="s">
        <v>267</v>
      </c>
      <c r="D17" s="261"/>
      <c r="E17" s="261"/>
      <c r="F17" s="261"/>
      <c r="G17" s="261"/>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268</v>
      </c>
      <c r="AH17" s="147"/>
      <c r="AI17" s="147"/>
      <c r="AJ17" s="147"/>
      <c r="AK17" s="147"/>
      <c r="AL17" s="147"/>
      <c r="AM17" s="147"/>
      <c r="AN17" s="147"/>
      <c r="AO17" s="147"/>
      <c r="AP17" s="147"/>
      <c r="AQ17" s="147"/>
      <c r="AR17" s="147"/>
      <c r="AS17" s="147"/>
      <c r="AT17" s="147"/>
      <c r="AU17" s="147"/>
      <c r="AV17" s="147"/>
      <c r="AW17" s="147"/>
      <c r="AX17" s="147"/>
      <c r="AY17" s="147"/>
      <c r="AZ17" s="147"/>
      <c r="BA17" s="173"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147"/>
      <c r="BC17" s="147"/>
      <c r="BD17" s="147"/>
      <c r="BE17" s="147"/>
      <c r="BF17" s="147"/>
      <c r="BG17" s="147"/>
      <c r="BH17" s="147"/>
    </row>
    <row r="18" spans="1:60" outlineLevel="2" x14ac:dyDescent="0.2">
      <c r="A18" s="154"/>
      <c r="B18" s="155"/>
      <c r="C18" s="190" t="s">
        <v>995</v>
      </c>
      <c r="D18" s="179"/>
      <c r="E18" s="180">
        <v>18.15437</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270</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3" x14ac:dyDescent="0.2">
      <c r="A19" s="154"/>
      <c r="B19" s="155"/>
      <c r="C19" s="190" t="s">
        <v>996</v>
      </c>
      <c r="D19" s="179"/>
      <c r="E19" s="180">
        <v>29.25947</v>
      </c>
      <c r="F19" s="157"/>
      <c r="G19" s="157"/>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270</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3" x14ac:dyDescent="0.2">
      <c r="A20" s="154"/>
      <c r="B20" s="155"/>
      <c r="C20" s="190" t="s">
        <v>997</v>
      </c>
      <c r="D20" s="179"/>
      <c r="E20" s="180">
        <v>4.1174999999999997</v>
      </c>
      <c r="F20" s="157"/>
      <c r="G20" s="157"/>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270</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6">
        <v>4</v>
      </c>
      <c r="B21" s="167" t="s">
        <v>1002</v>
      </c>
      <c r="C21" s="175" t="s">
        <v>1003</v>
      </c>
      <c r="D21" s="168" t="s">
        <v>265</v>
      </c>
      <c r="E21" s="169">
        <v>51.531300000000002</v>
      </c>
      <c r="F21" s="170"/>
      <c r="G21" s="171">
        <f>ROUND(E21*F21,2)</f>
        <v>0</v>
      </c>
      <c r="H21" s="170"/>
      <c r="I21" s="171">
        <f>ROUND(E21*H21,2)</f>
        <v>0</v>
      </c>
      <c r="J21" s="170"/>
      <c r="K21" s="171">
        <f>ROUND(E21*J21,2)</f>
        <v>0</v>
      </c>
      <c r="L21" s="171">
        <v>21</v>
      </c>
      <c r="M21" s="171">
        <f>G21*(1+L21/100)</f>
        <v>0</v>
      </c>
      <c r="N21" s="169">
        <v>0</v>
      </c>
      <c r="O21" s="169">
        <f>ROUND(E21*N21,2)</f>
        <v>0</v>
      </c>
      <c r="P21" s="169">
        <v>0</v>
      </c>
      <c r="Q21" s="169">
        <f>ROUND(E21*P21,2)</f>
        <v>0</v>
      </c>
      <c r="R21" s="171" t="s">
        <v>266</v>
      </c>
      <c r="S21" s="171" t="s">
        <v>222</v>
      </c>
      <c r="T21" s="172" t="s">
        <v>222</v>
      </c>
      <c r="U21" s="157">
        <v>0.14829999999999999</v>
      </c>
      <c r="V21" s="157">
        <f>ROUND(E21*U21,2)</f>
        <v>7.64</v>
      </c>
      <c r="W21" s="157"/>
      <c r="X21" s="157" t="s">
        <v>251</v>
      </c>
      <c r="Y21" s="157" t="s">
        <v>225</v>
      </c>
      <c r="Z21" s="147"/>
      <c r="AA21" s="147"/>
      <c r="AB21" s="147"/>
      <c r="AC21" s="147"/>
      <c r="AD21" s="147"/>
      <c r="AE21" s="147"/>
      <c r="AF21" s="147"/>
      <c r="AG21" s="147" t="s">
        <v>252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33.75" outlineLevel="2" x14ac:dyDescent="0.2">
      <c r="A22" s="154"/>
      <c r="B22" s="155"/>
      <c r="C22" s="260" t="s">
        <v>267</v>
      </c>
      <c r="D22" s="261"/>
      <c r="E22" s="261"/>
      <c r="F22" s="261"/>
      <c r="G22" s="261"/>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268</v>
      </c>
      <c r="AH22" s="147"/>
      <c r="AI22" s="147"/>
      <c r="AJ22" s="147"/>
      <c r="AK22" s="147"/>
      <c r="AL22" s="147"/>
      <c r="AM22" s="147"/>
      <c r="AN22" s="147"/>
      <c r="AO22" s="147"/>
      <c r="AP22" s="147"/>
      <c r="AQ22" s="147"/>
      <c r="AR22" s="147"/>
      <c r="AS22" s="147"/>
      <c r="AT22" s="147"/>
      <c r="AU22" s="147"/>
      <c r="AV22" s="147"/>
      <c r="AW22" s="147"/>
      <c r="AX22" s="147"/>
      <c r="AY22" s="147"/>
      <c r="AZ22" s="147"/>
      <c r="BA22" s="173" t="str">
        <f>C22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2" s="147"/>
      <c r="BC22" s="147"/>
      <c r="BD22" s="147"/>
      <c r="BE22" s="147"/>
      <c r="BF22" s="147"/>
      <c r="BG22" s="147"/>
      <c r="BH22" s="147"/>
    </row>
    <row r="23" spans="1:60" outlineLevel="1" x14ac:dyDescent="0.2">
      <c r="A23" s="166">
        <v>5</v>
      </c>
      <c r="B23" s="167" t="s">
        <v>1004</v>
      </c>
      <c r="C23" s="175" t="s">
        <v>1005</v>
      </c>
      <c r="D23" s="168" t="s">
        <v>265</v>
      </c>
      <c r="E23" s="169">
        <v>7.6</v>
      </c>
      <c r="F23" s="170"/>
      <c r="G23" s="171">
        <f>ROUND(E23*F23,2)</f>
        <v>0</v>
      </c>
      <c r="H23" s="170"/>
      <c r="I23" s="171">
        <f>ROUND(E23*H23,2)</f>
        <v>0</v>
      </c>
      <c r="J23" s="170"/>
      <c r="K23" s="171">
        <f>ROUND(E23*J23,2)</f>
        <v>0</v>
      </c>
      <c r="L23" s="171">
        <v>21</v>
      </c>
      <c r="M23" s="171">
        <f>G23*(1+L23/100)</f>
        <v>0</v>
      </c>
      <c r="N23" s="169">
        <v>0</v>
      </c>
      <c r="O23" s="169">
        <f>ROUND(E23*N23,2)</f>
        <v>0</v>
      </c>
      <c r="P23" s="169">
        <v>0</v>
      </c>
      <c r="Q23" s="169">
        <f>ROUND(E23*P23,2)</f>
        <v>0</v>
      </c>
      <c r="R23" s="171" t="s">
        <v>266</v>
      </c>
      <c r="S23" s="171" t="s">
        <v>222</v>
      </c>
      <c r="T23" s="172" t="s">
        <v>222</v>
      </c>
      <c r="U23" s="157">
        <v>0.26666000000000001</v>
      </c>
      <c r="V23" s="157">
        <f>ROUND(E23*U23,2)</f>
        <v>2.0299999999999998</v>
      </c>
      <c r="W23" s="157"/>
      <c r="X23" s="157" t="s">
        <v>251</v>
      </c>
      <c r="Y23" s="157" t="s">
        <v>225</v>
      </c>
      <c r="Z23" s="147"/>
      <c r="AA23" s="147"/>
      <c r="AB23" s="147"/>
      <c r="AC23" s="147"/>
      <c r="AD23" s="147"/>
      <c r="AE23" s="147"/>
      <c r="AF23" s="147"/>
      <c r="AG23" s="147" t="s">
        <v>252</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33.75" outlineLevel="2" x14ac:dyDescent="0.2">
      <c r="A24" s="154"/>
      <c r="B24" s="155"/>
      <c r="C24" s="260" t="s">
        <v>1006</v>
      </c>
      <c r="D24" s="261"/>
      <c r="E24" s="261"/>
      <c r="F24" s="261"/>
      <c r="G24" s="261"/>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268</v>
      </c>
      <c r="AH24" s="147"/>
      <c r="AI24" s="147"/>
      <c r="AJ24" s="147"/>
      <c r="AK24" s="147"/>
      <c r="AL24" s="147"/>
      <c r="AM24" s="147"/>
      <c r="AN24" s="147"/>
      <c r="AO24" s="147"/>
      <c r="AP24" s="147"/>
      <c r="AQ24" s="147"/>
      <c r="AR24" s="147"/>
      <c r="AS24" s="147"/>
      <c r="AT24" s="147"/>
      <c r="AU24" s="147"/>
      <c r="AV24" s="147"/>
      <c r="AW24" s="147"/>
      <c r="AX24" s="147"/>
      <c r="AY24" s="147"/>
      <c r="AZ24" s="147"/>
      <c r="BA24" s="173"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4" s="147"/>
      <c r="BC24" s="147"/>
      <c r="BD24" s="147"/>
      <c r="BE24" s="147"/>
      <c r="BF24" s="147"/>
      <c r="BG24" s="147"/>
      <c r="BH24" s="147"/>
    </row>
    <row r="25" spans="1:60" outlineLevel="2" x14ac:dyDescent="0.2">
      <c r="A25" s="154"/>
      <c r="B25" s="155"/>
      <c r="C25" s="190" t="s">
        <v>1007</v>
      </c>
      <c r="D25" s="179"/>
      <c r="E25" s="180">
        <v>7.6</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270</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6">
        <v>6</v>
      </c>
      <c r="B26" s="167" t="s">
        <v>1008</v>
      </c>
      <c r="C26" s="175" t="s">
        <v>1009</v>
      </c>
      <c r="D26" s="168" t="s">
        <v>265</v>
      </c>
      <c r="E26" s="169">
        <v>59.131300000000003</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1" t="s">
        <v>266</v>
      </c>
      <c r="S26" s="171" t="s">
        <v>222</v>
      </c>
      <c r="T26" s="172" t="s">
        <v>222</v>
      </c>
      <c r="U26" s="157">
        <v>1.548</v>
      </c>
      <c r="V26" s="157">
        <f>ROUND(E26*U26,2)</f>
        <v>91.54</v>
      </c>
      <c r="W26" s="157"/>
      <c r="X26" s="157" t="s">
        <v>251</v>
      </c>
      <c r="Y26" s="157" t="s">
        <v>225</v>
      </c>
      <c r="Z26" s="147"/>
      <c r="AA26" s="147"/>
      <c r="AB26" s="147"/>
      <c r="AC26" s="147"/>
      <c r="AD26" s="147"/>
      <c r="AE26" s="147"/>
      <c r="AF26" s="147"/>
      <c r="AG26" s="147" t="s">
        <v>252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260" t="s">
        <v>1010</v>
      </c>
      <c r="D27" s="261"/>
      <c r="E27" s="261"/>
      <c r="F27" s="261"/>
      <c r="G27" s="261"/>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268</v>
      </c>
      <c r="AH27" s="147"/>
      <c r="AI27" s="147"/>
      <c r="AJ27" s="147"/>
      <c r="AK27" s="147"/>
      <c r="AL27" s="147"/>
      <c r="AM27" s="147"/>
      <c r="AN27" s="147"/>
      <c r="AO27" s="147"/>
      <c r="AP27" s="147"/>
      <c r="AQ27" s="147"/>
      <c r="AR27" s="147"/>
      <c r="AS27" s="147"/>
      <c r="AT27" s="147"/>
      <c r="AU27" s="147"/>
      <c r="AV27" s="147"/>
      <c r="AW27" s="147"/>
      <c r="AX27" s="147"/>
      <c r="AY27" s="147"/>
      <c r="AZ27" s="147"/>
      <c r="BA27" s="173" t="str">
        <f>C27</f>
        <v>příplatek k cenám vykopávek za ztížení vykopávky v blízkosti podzemního vedení nebo výbušnin v horninách jakékoliv třídy,</v>
      </c>
      <c r="BB27" s="147"/>
      <c r="BC27" s="147"/>
      <c r="BD27" s="147"/>
      <c r="BE27" s="147"/>
      <c r="BF27" s="147"/>
      <c r="BG27" s="147"/>
      <c r="BH27" s="147"/>
    </row>
    <row r="28" spans="1:60" outlineLevel="2" x14ac:dyDescent="0.2">
      <c r="A28" s="154"/>
      <c r="B28" s="155"/>
      <c r="C28" s="190" t="s">
        <v>1011</v>
      </c>
      <c r="D28" s="179"/>
      <c r="E28" s="180">
        <v>59.131300000000003</v>
      </c>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270</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66">
        <v>7</v>
      </c>
      <c r="B29" s="167" t="s">
        <v>271</v>
      </c>
      <c r="C29" s="175" t="s">
        <v>272</v>
      </c>
      <c r="D29" s="168" t="s">
        <v>265</v>
      </c>
      <c r="E29" s="169">
        <v>55.661299999999997</v>
      </c>
      <c r="F29" s="170"/>
      <c r="G29" s="171">
        <f>ROUND(E29*F29,2)</f>
        <v>0</v>
      </c>
      <c r="H29" s="170"/>
      <c r="I29" s="171">
        <f>ROUND(E29*H29,2)</f>
        <v>0</v>
      </c>
      <c r="J29" s="170"/>
      <c r="K29" s="171">
        <f>ROUND(E29*J29,2)</f>
        <v>0</v>
      </c>
      <c r="L29" s="171">
        <v>21</v>
      </c>
      <c r="M29" s="171">
        <f>G29*(1+L29/100)</f>
        <v>0</v>
      </c>
      <c r="N29" s="169">
        <v>0</v>
      </c>
      <c r="O29" s="169">
        <f>ROUND(E29*N29,2)</f>
        <v>0</v>
      </c>
      <c r="P29" s="169">
        <v>0</v>
      </c>
      <c r="Q29" s="169">
        <f>ROUND(E29*P29,2)</f>
        <v>0</v>
      </c>
      <c r="R29" s="171" t="s">
        <v>266</v>
      </c>
      <c r="S29" s="171" t="s">
        <v>222</v>
      </c>
      <c r="T29" s="172" t="s">
        <v>222</v>
      </c>
      <c r="U29" s="157">
        <v>0.65</v>
      </c>
      <c r="V29" s="157">
        <f>ROUND(E29*U29,2)</f>
        <v>36.18</v>
      </c>
      <c r="W29" s="157"/>
      <c r="X29" s="157" t="s">
        <v>251</v>
      </c>
      <c r="Y29" s="157" t="s">
        <v>225</v>
      </c>
      <c r="Z29" s="147"/>
      <c r="AA29" s="147"/>
      <c r="AB29" s="147"/>
      <c r="AC29" s="147"/>
      <c r="AD29" s="147"/>
      <c r="AE29" s="147"/>
      <c r="AF29" s="147"/>
      <c r="AG29" s="147" t="s">
        <v>252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190" t="s">
        <v>1012</v>
      </c>
      <c r="D30" s="179"/>
      <c r="E30" s="180">
        <v>55.661299999999997</v>
      </c>
      <c r="F30" s="157"/>
      <c r="G30" s="1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270</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ht="22.5" outlineLevel="1" x14ac:dyDescent="0.2">
      <c r="A31" s="166">
        <v>8</v>
      </c>
      <c r="B31" s="167" t="s">
        <v>273</v>
      </c>
      <c r="C31" s="175" t="s">
        <v>274</v>
      </c>
      <c r="D31" s="168" t="s">
        <v>265</v>
      </c>
      <c r="E31" s="169">
        <v>55.001300000000001</v>
      </c>
      <c r="F31" s="170"/>
      <c r="G31" s="171">
        <f>ROUND(E31*F31,2)</f>
        <v>0</v>
      </c>
      <c r="H31" s="170"/>
      <c r="I31" s="171">
        <f>ROUND(E31*H31,2)</f>
        <v>0</v>
      </c>
      <c r="J31" s="170"/>
      <c r="K31" s="171">
        <f>ROUND(E31*J31,2)</f>
        <v>0</v>
      </c>
      <c r="L31" s="171">
        <v>21</v>
      </c>
      <c r="M31" s="171">
        <f>G31*(1+L31/100)</f>
        <v>0</v>
      </c>
      <c r="N31" s="169">
        <v>0</v>
      </c>
      <c r="O31" s="169">
        <f>ROUND(E31*N31,2)</f>
        <v>0</v>
      </c>
      <c r="P31" s="169">
        <v>0</v>
      </c>
      <c r="Q31" s="169">
        <f>ROUND(E31*P31,2)</f>
        <v>0</v>
      </c>
      <c r="R31" s="171" t="s">
        <v>266</v>
      </c>
      <c r="S31" s="171" t="s">
        <v>222</v>
      </c>
      <c r="T31" s="172" t="s">
        <v>222</v>
      </c>
      <c r="U31" s="157">
        <v>0.2</v>
      </c>
      <c r="V31" s="157">
        <f>ROUND(E31*U31,2)</f>
        <v>11</v>
      </c>
      <c r="W31" s="157"/>
      <c r="X31" s="157" t="s">
        <v>251</v>
      </c>
      <c r="Y31" s="157" t="s">
        <v>225</v>
      </c>
      <c r="Z31" s="147"/>
      <c r="AA31" s="147"/>
      <c r="AB31" s="147"/>
      <c r="AC31" s="147"/>
      <c r="AD31" s="147"/>
      <c r="AE31" s="147"/>
      <c r="AF31" s="147"/>
      <c r="AG31" s="147" t="s">
        <v>252</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2" x14ac:dyDescent="0.2">
      <c r="A32" s="154"/>
      <c r="B32" s="155"/>
      <c r="C32" s="260" t="s">
        <v>275</v>
      </c>
      <c r="D32" s="261"/>
      <c r="E32" s="261"/>
      <c r="F32" s="261"/>
      <c r="G32" s="261"/>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268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
      <c r="A33" s="154"/>
      <c r="B33" s="155"/>
      <c r="C33" s="190" t="s">
        <v>1013</v>
      </c>
      <c r="D33" s="179"/>
      <c r="E33" s="180">
        <v>110.6626</v>
      </c>
      <c r="F33" s="157"/>
      <c r="G33" s="157"/>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270</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3" x14ac:dyDescent="0.2">
      <c r="A34" s="154"/>
      <c r="B34" s="155"/>
      <c r="C34" s="190" t="s">
        <v>1014</v>
      </c>
      <c r="D34" s="179"/>
      <c r="E34" s="180">
        <v>-55.661299999999997</v>
      </c>
      <c r="F34" s="157"/>
      <c r="G34" s="157"/>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270</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66">
        <v>9</v>
      </c>
      <c r="B35" s="167" t="s">
        <v>1015</v>
      </c>
      <c r="C35" s="175" t="s">
        <v>1016</v>
      </c>
      <c r="D35" s="168" t="s">
        <v>265</v>
      </c>
      <c r="E35" s="169">
        <v>53.957880000000003</v>
      </c>
      <c r="F35" s="170"/>
      <c r="G35" s="171">
        <f>ROUND(E35*F35,2)</f>
        <v>0</v>
      </c>
      <c r="H35" s="170"/>
      <c r="I35" s="171">
        <f>ROUND(E35*H35,2)</f>
        <v>0</v>
      </c>
      <c r="J35" s="170"/>
      <c r="K35" s="171">
        <f>ROUND(E35*J35,2)</f>
        <v>0</v>
      </c>
      <c r="L35" s="171">
        <v>21</v>
      </c>
      <c r="M35" s="171">
        <f>G35*(1+L35/100)</f>
        <v>0</v>
      </c>
      <c r="N35" s="169">
        <v>1.7</v>
      </c>
      <c r="O35" s="169">
        <f>ROUND(E35*N35,2)</f>
        <v>91.73</v>
      </c>
      <c r="P35" s="169">
        <v>0</v>
      </c>
      <c r="Q35" s="169">
        <f>ROUND(E35*P35,2)</f>
        <v>0</v>
      </c>
      <c r="R35" s="171" t="s">
        <v>266</v>
      </c>
      <c r="S35" s="171" t="s">
        <v>222</v>
      </c>
      <c r="T35" s="172" t="s">
        <v>222</v>
      </c>
      <c r="U35" s="157">
        <v>1.59</v>
      </c>
      <c r="V35" s="157">
        <f>ROUND(E35*U35,2)</f>
        <v>85.79</v>
      </c>
      <c r="W35" s="157"/>
      <c r="X35" s="157" t="s">
        <v>251</v>
      </c>
      <c r="Y35" s="157" t="s">
        <v>225</v>
      </c>
      <c r="Z35" s="147"/>
      <c r="AA35" s="147"/>
      <c r="AB35" s="147"/>
      <c r="AC35" s="147"/>
      <c r="AD35" s="147"/>
      <c r="AE35" s="147"/>
      <c r="AF35" s="147"/>
      <c r="AG35" s="147" t="s">
        <v>252</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2.5" outlineLevel="2" x14ac:dyDescent="0.2">
      <c r="A36" s="154"/>
      <c r="B36" s="155"/>
      <c r="C36" s="260" t="s">
        <v>1017</v>
      </c>
      <c r="D36" s="261"/>
      <c r="E36" s="261"/>
      <c r="F36" s="261"/>
      <c r="G36" s="261"/>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268</v>
      </c>
      <c r="AH36" s="147"/>
      <c r="AI36" s="147"/>
      <c r="AJ36" s="147"/>
      <c r="AK36" s="147"/>
      <c r="AL36" s="147"/>
      <c r="AM36" s="147"/>
      <c r="AN36" s="147"/>
      <c r="AO36" s="147"/>
      <c r="AP36" s="147"/>
      <c r="AQ36" s="147"/>
      <c r="AR36" s="147"/>
      <c r="AS36" s="147"/>
      <c r="AT36" s="147"/>
      <c r="AU36" s="147"/>
      <c r="AV36" s="147"/>
      <c r="AW36" s="147"/>
      <c r="AX36" s="147"/>
      <c r="AY36" s="147"/>
      <c r="AZ36" s="147"/>
      <c r="BA36" s="173" t="str">
        <f>C36</f>
        <v>sypaninou z vhodných hornin tř. 1 - 4 nebo materiálem připraveným podél výkopu ve vzdálenosti do 3 m od jeho kraje, pro jakoukoliv hloubku výkopu a jakoukoliv míru zhutnění,</v>
      </c>
      <c r="BB36" s="147"/>
      <c r="BC36" s="147"/>
      <c r="BD36" s="147"/>
      <c r="BE36" s="147"/>
      <c r="BF36" s="147"/>
      <c r="BG36" s="147"/>
      <c r="BH36" s="147"/>
    </row>
    <row r="37" spans="1:60" outlineLevel="2" x14ac:dyDescent="0.2">
      <c r="A37" s="154"/>
      <c r="B37" s="155"/>
      <c r="C37" s="190" t="s">
        <v>1018</v>
      </c>
      <c r="D37" s="179"/>
      <c r="E37" s="180">
        <v>21.15072</v>
      </c>
      <c r="F37" s="157"/>
      <c r="G37" s="15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270</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3" x14ac:dyDescent="0.2">
      <c r="A38" s="154"/>
      <c r="B38" s="155"/>
      <c r="C38" s="190" t="s">
        <v>1019</v>
      </c>
      <c r="D38" s="179"/>
      <c r="E38" s="180">
        <v>27.866160000000001</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270</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3" x14ac:dyDescent="0.2">
      <c r="A39" s="154"/>
      <c r="B39" s="155"/>
      <c r="C39" s="190" t="s">
        <v>1020</v>
      </c>
      <c r="D39" s="179"/>
      <c r="E39" s="180">
        <v>4.9409999999999998</v>
      </c>
      <c r="F39" s="157"/>
      <c r="G39" s="157"/>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270</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2.5" outlineLevel="1" x14ac:dyDescent="0.2">
      <c r="A40" s="166">
        <v>10</v>
      </c>
      <c r="B40" s="167" t="s">
        <v>277</v>
      </c>
      <c r="C40" s="175" t="s">
        <v>278</v>
      </c>
      <c r="D40" s="168" t="s">
        <v>265</v>
      </c>
      <c r="E40" s="169">
        <v>55.661299999999997</v>
      </c>
      <c r="F40" s="170"/>
      <c r="G40" s="171">
        <f>ROUND(E40*F40,2)</f>
        <v>0</v>
      </c>
      <c r="H40" s="170"/>
      <c r="I40" s="171">
        <f>ROUND(E40*H40,2)</f>
        <v>0</v>
      </c>
      <c r="J40" s="170"/>
      <c r="K40" s="171">
        <f>ROUND(E40*J40,2)</f>
        <v>0</v>
      </c>
      <c r="L40" s="171">
        <v>21</v>
      </c>
      <c r="M40" s="171">
        <f>G40*(1+L40/100)</f>
        <v>0</v>
      </c>
      <c r="N40" s="169">
        <v>0</v>
      </c>
      <c r="O40" s="169">
        <f>ROUND(E40*N40,2)</f>
        <v>0</v>
      </c>
      <c r="P40" s="169">
        <v>0</v>
      </c>
      <c r="Q40" s="169">
        <f>ROUND(E40*P40,2)</f>
        <v>0</v>
      </c>
      <c r="R40" s="171"/>
      <c r="S40" s="171" t="s">
        <v>250</v>
      </c>
      <c r="T40" s="172" t="s">
        <v>223</v>
      </c>
      <c r="U40" s="157">
        <v>0</v>
      </c>
      <c r="V40" s="157">
        <f>ROUND(E40*U40,2)</f>
        <v>0</v>
      </c>
      <c r="W40" s="157"/>
      <c r="X40" s="157" t="s">
        <v>279</v>
      </c>
      <c r="Y40" s="157" t="s">
        <v>225</v>
      </c>
      <c r="Z40" s="147"/>
      <c r="AA40" s="147"/>
      <c r="AB40" s="147"/>
      <c r="AC40" s="147"/>
      <c r="AD40" s="147"/>
      <c r="AE40" s="147"/>
      <c r="AF40" s="147"/>
      <c r="AG40" s="147" t="s">
        <v>280</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190" t="s">
        <v>1021</v>
      </c>
      <c r="D41" s="179"/>
      <c r="E41" s="180">
        <v>110.6626</v>
      </c>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270</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
      <c r="A42" s="154"/>
      <c r="B42" s="155"/>
      <c r="C42" s="190" t="s">
        <v>1022</v>
      </c>
      <c r="D42" s="179"/>
      <c r="E42" s="180">
        <v>-55.001300000000001</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270</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x14ac:dyDescent="0.2">
      <c r="A43" s="159" t="s">
        <v>217</v>
      </c>
      <c r="B43" s="160" t="s">
        <v>97</v>
      </c>
      <c r="C43" s="174" t="s">
        <v>98</v>
      </c>
      <c r="D43" s="161"/>
      <c r="E43" s="162"/>
      <c r="F43" s="163"/>
      <c r="G43" s="163">
        <f>SUMIF(AG44:AG102,"&lt;&gt;NOR",G44:G102)</f>
        <v>0</v>
      </c>
      <c r="H43" s="163"/>
      <c r="I43" s="163">
        <f>SUM(I44:I102)</f>
        <v>0</v>
      </c>
      <c r="J43" s="163"/>
      <c r="K43" s="163">
        <f>SUM(K44:K102)</f>
        <v>0</v>
      </c>
      <c r="L43" s="163"/>
      <c r="M43" s="163">
        <f>SUM(M44:M102)</f>
        <v>0</v>
      </c>
      <c r="N43" s="162"/>
      <c r="O43" s="162">
        <f>SUM(O44:O102)</f>
        <v>0.49000000000000005</v>
      </c>
      <c r="P43" s="162"/>
      <c r="Q43" s="162">
        <f>SUM(Q44:Q102)</f>
        <v>0</v>
      </c>
      <c r="R43" s="163"/>
      <c r="S43" s="163"/>
      <c r="T43" s="164"/>
      <c r="U43" s="158"/>
      <c r="V43" s="158">
        <f>SUM(V44:V102)</f>
        <v>75.919999999999987</v>
      </c>
      <c r="W43" s="158"/>
      <c r="X43" s="158"/>
      <c r="Y43" s="158"/>
      <c r="AG43" t="s">
        <v>218</v>
      </c>
    </row>
    <row r="44" spans="1:60" ht="22.5" outlineLevel="1" x14ac:dyDescent="0.2">
      <c r="A44" s="166">
        <v>11</v>
      </c>
      <c r="B44" s="167" t="s">
        <v>1023</v>
      </c>
      <c r="C44" s="175" t="s">
        <v>1024</v>
      </c>
      <c r="D44" s="168" t="s">
        <v>365</v>
      </c>
      <c r="E44" s="169">
        <v>35.74</v>
      </c>
      <c r="F44" s="170"/>
      <c r="G44" s="171">
        <f>ROUND(E44*F44,2)</f>
        <v>0</v>
      </c>
      <c r="H44" s="170"/>
      <c r="I44" s="171">
        <f>ROUND(E44*H44,2)</f>
        <v>0</v>
      </c>
      <c r="J44" s="170"/>
      <c r="K44" s="171">
        <f>ROUND(E44*J44,2)</f>
        <v>0</v>
      </c>
      <c r="L44" s="171">
        <v>21</v>
      </c>
      <c r="M44" s="171">
        <f>G44*(1+L44/100)</f>
        <v>0</v>
      </c>
      <c r="N44" s="169">
        <v>0</v>
      </c>
      <c r="O44" s="169">
        <f>ROUND(E44*N44,2)</f>
        <v>0</v>
      </c>
      <c r="P44" s="169">
        <v>0</v>
      </c>
      <c r="Q44" s="169">
        <f>ROUND(E44*P44,2)</f>
        <v>0</v>
      </c>
      <c r="R44" s="171" t="s">
        <v>1025</v>
      </c>
      <c r="S44" s="171" t="s">
        <v>222</v>
      </c>
      <c r="T44" s="172" t="s">
        <v>222</v>
      </c>
      <c r="U44" s="157">
        <v>0.05</v>
      </c>
      <c r="V44" s="157">
        <f>ROUND(E44*U44,2)</f>
        <v>1.79</v>
      </c>
      <c r="W44" s="157"/>
      <c r="X44" s="157" t="s">
        <v>251</v>
      </c>
      <c r="Y44" s="157" t="s">
        <v>225</v>
      </c>
      <c r="Z44" s="147"/>
      <c r="AA44" s="147"/>
      <c r="AB44" s="147"/>
      <c r="AC44" s="147"/>
      <c r="AD44" s="147"/>
      <c r="AE44" s="147"/>
      <c r="AF44" s="147"/>
      <c r="AG44" s="147" t="s">
        <v>252</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2" x14ac:dyDescent="0.2">
      <c r="A45" s="154"/>
      <c r="B45" s="155"/>
      <c r="C45" s="260" t="s">
        <v>1026</v>
      </c>
      <c r="D45" s="261"/>
      <c r="E45" s="261"/>
      <c r="F45" s="261"/>
      <c r="G45" s="261"/>
      <c r="H45" s="157"/>
      <c r="I45" s="157"/>
      <c r="J45" s="157"/>
      <c r="K45" s="157"/>
      <c r="L45" s="157"/>
      <c r="M45" s="157"/>
      <c r="N45" s="156"/>
      <c r="O45" s="156"/>
      <c r="P45" s="156"/>
      <c r="Q45" s="156"/>
      <c r="R45" s="157"/>
      <c r="S45" s="157"/>
      <c r="T45" s="157"/>
      <c r="U45" s="157"/>
      <c r="V45" s="157"/>
      <c r="W45" s="157"/>
      <c r="X45" s="157"/>
      <c r="Y45" s="157"/>
      <c r="Z45" s="147"/>
      <c r="AA45" s="147"/>
      <c r="AB45" s="147"/>
      <c r="AC45" s="147"/>
      <c r="AD45" s="147"/>
      <c r="AE45" s="147"/>
      <c r="AF45" s="147"/>
      <c r="AG45" s="147" t="s">
        <v>268</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90" t="s">
        <v>1027</v>
      </c>
      <c r="D46" s="179"/>
      <c r="E46" s="180">
        <v>35.74</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270</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2.5" outlineLevel="1" x14ac:dyDescent="0.2">
      <c r="A47" s="166">
        <v>12</v>
      </c>
      <c r="B47" s="167" t="s">
        <v>1028</v>
      </c>
      <c r="C47" s="175" t="s">
        <v>1029</v>
      </c>
      <c r="D47" s="168" t="s">
        <v>365</v>
      </c>
      <c r="E47" s="169">
        <v>53.69</v>
      </c>
      <c r="F47" s="170"/>
      <c r="G47" s="171">
        <f>ROUND(E47*F47,2)</f>
        <v>0</v>
      </c>
      <c r="H47" s="170"/>
      <c r="I47" s="171">
        <f>ROUND(E47*H47,2)</f>
        <v>0</v>
      </c>
      <c r="J47" s="170"/>
      <c r="K47" s="171">
        <f>ROUND(E47*J47,2)</f>
        <v>0</v>
      </c>
      <c r="L47" s="171">
        <v>21</v>
      </c>
      <c r="M47" s="171">
        <f>G47*(1+L47/100)</f>
        <v>0</v>
      </c>
      <c r="N47" s="169">
        <v>0</v>
      </c>
      <c r="O47" s="169">
        <f>ROUND(E47*N47,2)</f>
        <v>0</v>
      </c>
      <c r="P47" s="169">
        <v>0</v>
      </c>
      <c r="Q47" s="169">
        <f>ROUND(E47*P47,2)</f>
        <v>0</v>
      </c>
      <c r="R47" s="171" t="s">
        <v>1025</v>
      </c>
      <c r="S47" s="171" t="s">
        <v>222</v>
      </c>
      <c r="T47" s="172" t="s">
        <v>222</v>
      </c>
      <c r="U47" s="157">
        <v>0.06</v>
      </c>
      <c r="V47" s="157">
        <f>ROUND(E47*U47,2)</f>
        <v>3.22</v>
      </c>
      <c r="W47" s="157"/>
      <c r="X47" s="157" t="s">
        <v>251</v>
      </c>
      <c r="Y47" s="157" t="s">
        <v>225</v>
      </c>
      <c r="Z47" s="147"/>
      <c r="AA47" s="147"/>
      <c r="AB47" s="147"/>
      <c r="AC47" s="147"/>
      <c r="AD47" s="147"/>
      <c r="AE47" s="147"/>
      <c r="AF47" s="147"/>
      <c r="AG47" s="147" t="s">
        <v>252</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260" t="s">
        <v>1026</v>
      </c>
      <c r="D48" s="261"/>
      <c r="E48" s="261"/>
      <c r="F48" s="261"/>
      <c r="G48" s="261"/>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268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
      <c r="A49" s="154"/>
      <c r="B49" s="155"/>
      <c r="C49" s="190" t="s">
        <v>1030</v>
      </c>
      <c r="D49" s="179"/>
      <c r="E49" s="180">
        <v>53.69</v>
      </c>
      <c r="F49" s="157"/>
      <c r="G49" s="15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270</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ht="22.5" outlineLevel="1" x14ac:dyDescent="0.2">
      <c r="A50" s="166">
        <v>13</v>
      </c>
      <c r="B50" s="167" t="s">
        <v>1031</v>
      </c>
      <c r="C50" s="175" t="s">
        <v>1032</v>
      </c>
      <c r="D50" s="168" t="s">
        <v>365</v>
      </c>
      <c r="E50" s="169">
        <v>17.864999999999998</v>
      </c>
      <c r="F50" s="170"/>
      <c r="G50" s="171">
        <f>ROUND(E50*F50,2)</f>
        <v>0</v>
      </c>
      <c r="H50" s="170"/>
      <c r="I50" s="171">
        <f>ROUND(E50*H50,2)</f>
        <v>0</v>
      </c>
      <c r="J50" s="170"/>
      <c r="K50" s="171">
        <f>ROUND(E50*J50,2)</f>
        <v>0</v>
      </c>
      <c r="L50" s="171">
        <v>21</v>
      </c>
      <c r="M50" s="171">
        <f>G50*(1+L50/100)</f>
        <v>0</v>
      </c>
      <c r="N50" s="169">
        <v>0</v>
      </c>
      <c r="O50" s="169">
        <f>ROUND(E50*N50,2)</f>
        <v>0</v>
      </c>
      <c r="P50" s="169">
        <v>0</v>
      </c>
      <c r="Q50" s="169">
        <f>ROUND(E50*P50,2)</f>
        <v>0</v>
      </c>
      <c r="R50" s="171" t="s">
        <v>1025</v>
      </c>
      <c r="S50" s="171" t="s">
        <v>222</v>
      </c>
      <c r="T50" s="172" t="s">
        <v>222</v>
      </c>
      <c r="U50" s="157">
        <v>0.08</v>
      </c>
      <c r="V50" s="157">
        <f>ROUND(E50*U50,2)</f>
        <v>1.43</v>
      </c>
      <c r="W50" s="157"/>
      <c r="X50" s="157" t="s">
        <v>251</v>
      </c>
      <c r="Y50" s="157" t="s">
        <v>225</v>
      </c>
      <c r="Z50" s="147"/>
      <c r="AA50" s="147"/>
      <c r="AB50" s="147"/>
      <c r="AC50" s="147"/>
      <c r="AD50" s="147"/>
      <c r="AE50" s="147"/>
      <c r="AF50" s="147"/>
      <c r="AG50" s="147" t="s">
        <v>252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260" t="s">
        <v>1026</v>
      </c>
      <c r="D51" s="261"/>
      <c r="E51" s="261"/>
      <c r="F51" s="261"/>
      <c r="G51" s="261"/>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268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
      <c r="A52" s="154"/>
      <c r="B52" s="155"/>
      <c r="C52" s="190" t="s">
        <v>1033</v>
      </c>
      <c r="D52" s="179"/>
      <c r="E52" s="180">
        <v>17.864999999999998</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270</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22.5" outlineLevel="1" x14ac:dyDescent="0.2">
      <c r="A53" s="166">
        <v>14</v>
      </c>
      <c r="B53" s="167" t="s">
        <v>1034</v>
      </c>
      <c r="C53" s="175" t="s">
        <v>1035</v>
      </c>
      <c r="D53" s="168" t="s">
        <v>1036</v>
      </c>
      <c r="E53" s="169">
        <v>5</v>
      </c>
      <c r="F53" s="170"/>
      <c r="G53" s="171">
        <f>ROUND(E53*F53,2)</f>
        <v>0</v>
      </c>
      <c r="H53" s="170"/>
      <c r="I53" s="171">
        <f>ROUND(E53*H53,2)</f>
        <v>0</v>
      </c>
      <c r="J53" s="170"/>
      <c r="K53" s="171">
        <f>ROUND(E53*J53,2)</f>
        <v>0</v>
      </c>
      <c r="L53" s="171">
        <v>21</v>
      </c>
      <c r="M53" s="171">
        <f>G53*(1+L53/100)</f>
        <v>0</v>
      </c>
      <c r="N53" s="169">
        <v>1.1E-4</v>
      </c>
      <c r="O53" s="169">
        <f>ROUND(E53*N53,2)</f>
        <v>0</v>
      </c>
      <c r="P53" s="169">
        <v>0</v>
      </c>
      <c r="Q53" s="169">
        <f>ROUND(E53*P53,2)</f>
        <v>0</v>
      </c>
      <c r="R53" s="171" t="s">
        <v>1025</v>
      </c>
      <c r="S53" s="171" t="s">
        <v>222</v>
      </c>
      <c r="T53" s="172" t="s">
        <v>222</v>
      </c>
      <c r="U53" s="157">
        <v>6.6</v>
      </c>
      <c r="V53" s="157">
        <f>ROUND(E53*U53,2)</f>
        <v>33</v>
      </c>
      <c r="W53" s="157"/>
      <c r="X53" s="157" t="s">
        <v>251</v>
      </c>
      <c r="Y53" s="157" t="s">
        <v>225</v>
      </c>
      <c r="Z53" s="147"/>
      <c r="AA53" s="147"/>
      <c r="AB53" s="147"/>
      <c r="AC53" s="147"/>
      <c r="AD53" s="147"/>
      <c r="AE53" s="147"/>
      <c r="AF53" s="147"/>
      <c r="AG53" s="147" t="s">
        <v>252</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260" t="s">
        <v>1026</v>
      </c>
      <c r="D54" s="261"/>
      <c r="E54" s="261"/>
      <c r="F54" s="261"/>
      <c r="G54" s="261"/>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268</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66">
        <v>15</v>
      </c>
      <c r="B55" s="167" t="s">
        <v>1037</v>
      </c>
      <c r="C55" s="175" t="s">
        <v>1038</v>
      </c>
      <c r="D55" s="168" t="s">
        <v>1036</v>
      </c>
      <c r="E55" s="169">
        <v>2</v>
      </c>
      <c r="F55" s="170"/>
      <c r="G55" s="171">
        <f>ROUND(E55*F55,2)</f>
        <v>0</v>
      </c>
      <c r="H55" s="170"/>
      <c r="I55" s="171">
        <f>ROUND(E55*H55,2)</f>
        <v>0</v>
      </c>
      <c r="J55" s="170"/>
      <c r="K55" s="171">
        <f>ROUND(E55*J55,2)</f>
        <v>0</v>
      </c>
      <c r="L55" s="171">
        <v>21</v>
      </c>
      <c r="M55" s="171">
        <f>G55*(1+L55/100)</f>
        <v>0</v>
      </c>
      <c r="N55" s="169">
        <v>1.2999999999999999E-4</v>
      </c>
      <c r="O55" s="169">
        <f>ROUND(E55*N55,2)</f>
        <v>0</v>
      </c>
      <c r="P55" s="169">
        <v>0</v>
      </c>
      <c r="Q55" s="169">
        <f>ROUND(E55*P55,2)</f>
        <v>0</v>
      </c>
      <c r="R55" s="171" t="s">
        <v>1025</v>
      </c>
      <c r="S55" s="171" t="s">
        <v>222</v>
      </c>
      <c r="T55" s="172" t="s">
        <v>222</v>
      </c>
      <c r="U55" s="157">
        <v>7.5</v>
      </c>
      <c r="V55" s="157">
        <f>ROUND(E55*U55,2)</f>
        <v>15</v>
      </c>
      <c r="W55" s="157"/>
      <c r="X55" s="157" t="s">
        <v>251</v>
      </c>
      <c r="Y55" s="157" t="s">
        <v>225</v>
      </c>
      <c r="Z55" s="147"/>
      <c r="AA55" s="147"/>
      <c r="AB55" s="147"/>
      <c r="AC55" s="147"/>
      <c r="AD55" s="147"/>
      <c r="AE55" s="147"/>
      <c r="AF55" s="147"/>
      <c r="AG55" s="147" t="s">
        <v>252</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2" x14ac:dyDescent="0.2">
      <c r="A56" s="154"/>
      <c r="B56" s="155"/>
      <c r="C56" s="260" t="s">
        <v>1026</v>
      </c>
      <c r="D56" s="261"/>
      <c r="E56" s="261"/>
      <c r="F56" s="261"/>
      <c r="G56" s="261"/>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268</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66">
        <v>16</v>
      </c>
      <c r="B57" s="167" t="s">
        <v>1039</v>
      </c>
      <c r="C57" s="175" t="s">
        <v>1040</v>
      </c>
      <c r="D57" s="168" t="s">
        <v>365</v>
      </c>
      <c r="E57" s="169">
        <v>99.921999999999997</v>
      </c>
      <c r="F57" s="170"/>
      <c r="G57" s="171">
        <f>ROUND(E57*F57,2)</f>
        <v>0</v>
      </c>
      <c r="H57" s="170"/>
      <c r="I57" s="171">
        <f>ROUND(E57*H57,2)</f>
        <v>0</v>
      </c>
      <c r="J57" s="170"/>
      <c r="K57" s="171">
        <f>ROUND(E57*J57,2)</f>
        <v>0</v>
      </c>
      <c r="L57" s="171">
        <v>21</v>
      </c>
      <c r="M57" s="171">
        <f>G57*(1+L57/100)</f>
        <v>0</v>
      </c>
      <c r="N57" s="169">
        <v>0</v>
      </c>
      <c r="O57" s="169">
        <f>ROUND(E57*N57,2)</f>
        <v>0</v>
      </c>
      <c r="P57" s="169">
        <v>0</v>
      </c>
      <c r="Q57" s="169">
        <f>ROUND(E57*P57,2)</f>
        <v>0</v>
      </c>
      <c r="R57" s="171" t="s">
        <v>1025</v>
      </c>
      <c r="S57" s="171" t="s">
        <v>222</v>
      </c>
      <c r="T57" s="172" t="s">
        <v>222</v>
      </c>
      <c r="U57" s="157">
        <v>2.5999999999999999E-2</v>
      </c>
      <c r="V57" s="157">
        <f>ROUND(E57*U57,2)</f>
        <v>2.6</v>
      </c>
      <c r="W57" s="157"/>
      <c r="X57" s="157" t="s">
        <v>251</v>
      </c>
      <c r="Y57" s="157" t="s">
        <v>225</v>
      </c>
      <c r="Z57" s="147"/>
      <c r="AA57" s="147"/>
      <c r="AB57" s="147"/>
      <c r="AC57" s="147"/>
      <c r="AD57" s="147"/>
      <c r="AE57" s="147"/>
      <c r="AF57" s="147"/>
      <c r="AG57" s="147" t="s">
        <v>252</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2" x14ac:dyDescent="0.2">
      <c r="A58" s="154"/>
      <c r="B58" s="155"/>
      <c r="C58" s="190" t="s">
        <v>1041</v>
      </c>
      <c r="D58" s="179"/>
      <c r="E58" s="180">
        <v>39.167999999999999</v>
      </c>
      <c r="F58" s="157"/>
      <c r="G58" s="157"/>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270</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3" x14ac:dyDescent="0.2">
      <c r="A59" s="154"/>
      <c r="B59" s="155"/>
      <c r="C59" s="190" t="s">
        <v>1042</v>
      </c>
      <c r="D59" s="179"/>
      <c r="E59" s="180">
        <v>51.603999999999999</v>
      </c>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270</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90" t="s">
        <v>1043</v>
      </c>
      <c r="D60" s="179"/>
      <c r="E60" s="180">
        <v>9.15</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270</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66">
        <v>17</v>
      </c>
      <c r="B61" s="167" t="s">
        <v>1044</v>
      </c>
      <c r="C61" s="175" t="s">
        <v>1045</v>
      </c>
      <c r="D61" s="168" t="s">
        <v>365</v>
      </c>
      <c r="E61" s="169">
        <v>54.179000000000002</v>
      </c>
      <c r="F61" s="170"/>
      <c r="G61" s="171">
        <f>ROUND(E61*F61,2)</f>
        <v>0</v>
      </c>
      <c r="H61" s="170"/>
      <c r="I61" s="171">
        <f>ROUND(E61*H61,2)</f>
        <v>0</v>
      </c>
      <c r="J61" s="170"/>
      <c r="K61" s="171">
        <f>ROUND(E61*J61,2)</f>
        <v>0</v>
      </c>
      <c r="L61" s="171">
        <v>21</v>
      </c>
      <c r="M61" s="171">
        <f>G61*(1+L61/100)</f>
        <v>0</v>
      </c>
      <c r="N61" s="169">
        <v>0</v>
      </c>
      <c r="O61" s="169">
        <f>ROUND(E61*N61,2)</f>
        <v>0</v>
      </c>
      <c r="P61" s="169">
        <v>0</v>
      </c>
      <c r="Q61" s="169">
        <f>ROUND(E61*P61,2)</f>
        <v>0</v>
      </c>
      <c r="R61" s="171" t="s">
        <v>1025</v>
      </c>
      <c r="S61" s="171" t="s">
        <v>222</v>
      </c>
      <c r="T61" s="172" t="s">
        <v>222</v>
      </c>
      <c r="U61" s="157">
        <v>6.6000000000000003E-2</v>
      </c>
      <c r="V61" s="157">
        <f>ROUND(E61*U61,2)</f>
        <v>3.58</v>
      </c>
      <c r="W61" s="157"/>
      <c r="X61" s="157" t="s">
        <v>251</v>
      </c>
      <c r="Y61" s="157" t="s">
        <v>225</v>
      </c>
      <c r="Z61" s="147"/>
      <c r="AA61" s="147"/>
      <c r="AB61" s="147"/>
      <c r="AC61" s="147"/>
      <c r="AD61" s="147"/>
      <c r="AE61" s="147"/>
      <c r="AF61" s="147"/>
      <c r="AG61" s="147" t="s">
        <v>252</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
      <c r="A62" s="154"/>
      <c r="B62" s="155"/>
      <c r="C62" s="260" t="s">
        <v>1046</v>
      </c>
      <c r="D62" s="261"/>
      <c r="E62" s="261"/>
      <c r="F62" s="261"/>
      <c r="G62" s="261"/>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268</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
      <c r="A63" s="154"/>
      <c r="B63" s="155"/>
      <c r="C63" s="190" t="s">
        <v>1047</v>
      </c>
      <c r="D63" s="179"/>
      <c r="E63" s="180">
        <v>9.7080000000000002</v>
      </c>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270</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190" t="s">
        <v>1048</v>
      </c>
      <c r="D64" s="179"/>
      <c r="E64" s="180">
        <v>15.957000000000001</v>
      </c>
      <c r="F64" s="157"/>
      <c r="G64" s="157"/>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270</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3" x14ac:dyDescent="0.2">
      <c r="A65" s="154"/>
      <c r="B65" s="155"/>
      <c r="C65" s="190" t="s">
        <v>1049</v>
      </c>
      <c r="D65" s="179"/>
      <c r="E65" s="180">
        <v>10.074999999999999</v>
      </c>
      <c r="F65" s="157"/>
      <c r="G65" s="157"/>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270</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3" x14ac:dyDescent="0.2">
      <c r="A66" s="154"/>
      <c r="B66" s="155"/>
      <c r="C66" s="192" t="s">
        <v>430</v>
      </c>
      <c r="D66" s="181"/>
      <c r="E66" s="182">
        <v>35.74</v>
      </c>
      <c r="F66" s="157"/>
      <c r="G66" s="157"/>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270</v>
      </c>
      <c r="AH66" s="147">
        <v>1</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3" x14ac:dyDescent="0.2">
      <c r="A67" s="154"/>
      <c r="B67" s="155"/>
      <c r="C67" s="190" t="s">
        <v>1050</v>
      </c>
      <c r="D67" s="179"/>
      <c r="E67" s="180"/>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270</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3" x14ac:dyDescent="0.2">
      <c r="A68" s="154"/>
      <c r="B68" s="155"/>
      <c r="C68" s="190" t="s">
        <v>1051</v>
      </c>
      <c r="D68" s="179"/>
      <c r="E68" s="180">
        <v>18.439</v>
      </c>
      <c r="F68" s="157"/>
      <c r="G68" s="157"/>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270</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66">
        <v>18</v>
      </c>
      <c r="B69" s="167" t="s">
        <v>1052</v>
      </c>
      <c r="C69" s="175" t="s">
        <v>1053</v>
      </c>
      <c r="D69" s="168" t="s">
        <v>365</v>
      </c>
      <c r="E69" s="169">
        <v>35.250999999999998</v>
      </c>
      <c r="F69" s="170"/>
      <c r="G69" s="171">
        <f>ROUND(E69*F69,2)</f>
        <v>0</v>
      </c>
      <c r="H69" s="170"/>
      <c r="I69" s="171">
        <f>ROUND(E69*H69,2)</f>
        <v>0</v>
      </c>
      <c r="J69" s="170"/>
      <c r="K69" s="171">
        <f>ROUND(E69*J69,2)</f>
        <v>0</v>
      </c>
      <c r="L69" s="171">
        <v>21</v>
      </c>
      <c r="M69" s="171">
        <f>G69*(1+L69/100)</f>
        <v>0</v>
      </c>
      <c r="N69" s="169">
        <v>1.0000000000000001E-5</v>
      </c>
      <c r="O69" s="169">
        <f>ROUND(E69*N69,2)</f>
        <v>0</v>
      </c>
      <c r="P69" s="169">
        <v>0</v>
      </c>
      <c r="Q69" s="169">
        <f>ROUND(E69*P69,2)</f>
        <v>0</v>
      </c>
      <c r="R69" s="171" t="s">
        <v>1025</v>
      </c>
      <c r="S69" s="171" t="s">
        <v>222</v>
      </c>
      <c r="T69" s="172" t="s">
        <v>222</v>
      </c>
      <c r="U69" s="157">
        <v>0.08</v>
      </c>
      <c r="V69" s="157">
        <f>ROUND(E69*U69,2)</f>
        <v>2.82</v>
      </c>
      <c r="W69" s="157"/>
      <c r="X69" s="157" t="s">
        <v>251</v>
      </c>
      <c r="Y69" s="157" t="s">
        <v>225</v>
      </c>
      <c r="Z69" s="147"/>
      <c r="AA69" s="147"/>
      <c r="AB69" s="147"/>
      <c r="AC69" s="147"/>
      <c r="AD69" s="147"/>
      <c r="AE69" s="147"/>
      <c r="AF69" s="147"/>
      <c r="AG69" s="147" t="s">
        <v>252</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2" x14ac:dyDescent="0.2">
      <c r="A70" s="154"/>
      <c r="B70" s="155"/>
      <c r="C70" s="260" t="s">
        <v>1046</v>
      </c>
      <c r="D70" s="261"/>
      <c r="E70" s="261"/>
      <c r="F70" s="261"/>
      <c r="G70" s="261"/>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268</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
      <c r="A71" s="154"/>
      <c r="B71" s="155"/>
      <c r="C71" s="190" t="s">
        <v>1054</v>
      </c>
      <c r="D71" s="179"/>
      <c r="E71" s="180">
        <v>35.250999999999998</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270</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66">
        <v>19</v>
      </c>
      <c r="B72" s="167" t="s">
        <v>1055</v>
      </c>
      <c r="C72" s="175" t="s">
        <v>1056</v>
      </c>
      <c r="D72" s="168" t="s">
        <v>365</v>
      </c>
      <c r="E72" s="169">
        <v>17.864999999999998</v>
      </c>
      <c r="F72" s="170"/>
      <c r="G72" s="171">
        <f>ROUND(E72*F72,2)</f>
        <v>0</v>
      </c>
      <c r="H72" s="170"/>
      <c r="I72" s="171">
        <f>ROUND(E72*H72,2)</f>
        <v>0</v>
      </c>
      <c r="J72" s="170"/>
      <c r="K72" s="171">
        <f>ROUND(E72*J72,2)</f>
        <v>0</v>
      </c>
      <c r="L72" s="171">
        <v>21</v>
      </c>
      <c r="M72" s="171">
        <f>G72*(1+L72/100)</f>
        <v>0</v>
      </c>
      <c r="N72" s="169">
        <v>1.0000000000000001E-5</v>
      </c>
      <c r="O72" s="169">
        <f>ROUND(E72*N72,2)</f>
        <v>0</v>
      </c>
      <c r="P72" s="169">
        <v>0</v>
      </c>
      <c r="Q72" s="169">
        <f>ROUND(E72*P72,2)</f>
        <v>0</v>
      </c>
      <c r="R72" s="171" t="s">
        <v>1025</v>
      </c>
      <c r="S72" s="171" t="s">
        <v>222</v>
      </c>
      <c r="T72" s="172" t="s">
        <v>222</v>
      </c>
      <c r="U72" s="157">
        <v>9.7000000000000003E-2</v>
      </c>
      <c r="V72" s="157">
        <f>ROUND(E72*U72,2)</f>
        <v>1.73</v>
      </c>
      <c r="W72" s="157"/>
      <c r="X72" s="157" t="s">
        <v>251</v>
      </c>
      <c r="Y72" s="157" t="s">
        <v>225</v>
      </c>
      <c r="Z72" s="147"/>
      <c r="AA72" s="147"/>
      <c r="AB72" s="147"/>
      <c r="AC72" s="147"/>
      <c r="AD72" s="147"/>
      <c r="AE72" s="147"/>
      <c r="AF72" s="147"/>
      <c r="AG72" s="147" t="s">
        <v>252</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2" x14ac:dyDescent="0.2">
      <c r="A73" s="154"/>
      <c r="B73" s="155"/>
      <c r="C73" s="260" t="s">
        <v>1046</v>
      </c>
      <c r="D73" s="261"/>
      <c r="E73" s="261"/>
      <c r="F73" s="261"/>
      <c r="G73" s="261"/>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268</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2" x14ac:dyDescent="0.2">
      <c r="A74" s="154"/>
      <c r="B74" s="155"/>
      <c r="C74" s="190" t="s">
        <v>1057</v>
      </c>
      <c r="D74" s="179"/>
      <c r="E74" s="180">
        <v>5.76</v>
      </c>
      <c r="F74" s="157"/>
      <c r="G74" s="157"/>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270</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
      <c r="A75" s="154"/>
      <c r="B75" s="155"/>
      <c r="C75" s="190" t="s">
        <v>1058</v>
      </c>
      <c r="D75" s="179"/>
      <c r="E75" s="180">
        <v>12.105</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270</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22.5" outlineLevel="1" x14ac:dyDescent="0.2">
      <c r="A76" s="166">
        <v>20</v>
      </c>
      <c r="B76" s="167" t="s">
        <v>1059</v>
      </c>
      <c r="C76" s="175" t="s">
        <v>1060</v>
      </c>
      <c r="D76" s="168" t="s">
        <v>390</v>
      </c>
      <c r="E76" s="169">
        <v>33</v>
      </c>
      <c r="F76" s="170"/>
      <c r="G76" s="171">
        <f>ROUND(E76*F76,2)</f>
        <v>0</v>
      </c>
      <c r="H76" s="170"/>
      <c r="I76" s="171">
        <f>ROUND(E76*H76,2)</f>
        <v>0</v>
      </c>
      <c r="J76" s="170"/>
      <c r="K76" s="171">
        <f>ROUND(E76*J76,2)</f>
        <v>0</v>
      </c>
      <c r="L76" s="171">
        <v>21</v>
      </c>
      <c r="M76" s="171">
        <f>G76*(1+L76/100)</f>
        <v>0</v>
      </c>
      <c r="N76" s="169">
        <v>2.0000000000000002E-5</v>
      </c>
      <c r="O76" s="169">
        <f>ROUND(E76*N76,2)</f>
        <v>0</v>
      </c>
      <c r="P76" s="169">
        <v>0</v>
      </c>
      <c r="Q76" s="169">
        <f>ROUND(E76*P76,2)</f>
        <v>0</v>
      </c>
      <c r="R76" s="171" t="s">
        <v>1025</v>
      </c>
      <c r="S76" s="171" t="s">
        <v>222</v>
      </c>
      <c r="T76" s="172" t="s">
        <v>222</v>
      </c>
      <c r="U76" s="157">
        <v>0.20599999999999999</v>
      </c>
      <c r="V76" s="157">
        <f>ROUND(E76*U76,2)</f>
        <v>6.8</v>
      </c>
      <c r="W76" s="157"/>
      <c r="X76" s="157" t="s">
        <v>251</v>
      </c>
      <c r="Y76" s="157" t="s">
        <v>225</v>
      </c>
      <c r="Z76" s="147"/>
      <c r="AA76" s="147"/>
      <c r="AB76" s="147"/>
      <c r="AC76" s="147"/>
      <c r="AD76" s="147"/>
      <c r="AE76" s="147"/>
      <c r="AF76" s="147"/>
      <c r="AG76" s="147" t="s">
        <v>252</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2" x14ac:dyDescent="0.2">
      <c r="A77" s="154"/>
      <c r="B77" s="155"/>
      <c r="C77" s="260" t="s">
        <v>1061</v>
      </c>
      <c r="D77" s="261"/>
      <c r="E77" s="261"/>
      <c r="F77" s="261"/>
      <c r="G77" s="261"/>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268</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66">
        <v>21</v>
      </c>
      <c r="B78" s="167" t="s">
        <v>1062</v>
      </c>
      <c r="C78" s="175" t="s">
        <v>1063</v>
      </c>
      <c r="D78" s="168" t="s">
        <v>390</v>
      </c>
      <c r="E78" s="169">
        <v>6</v>
      </c>
      <c r="F78" s="170"/>
      <c r="G78" s="171">
        <f>ROUND(E78*F78,2)</f>
        <v>0</v>
      </c>
      <c r="H78" s="170"/>
      <c r="I78" s="171">
        <f>ROUND(E78*H78,2)</f>
        <v>0</v>
      </c>
      <c r="J78" s="170"/>
      <c r="K78" s="171">
        <f>ROUND(E78*J78,2)</f>
        <v>0</v>
      </c>
      <c r="L78" s="171">
        <v>21</v>
      </c>
      <c r="M78" s="171">
        <f>G78*(1+L78/100)</f>
        <v>0</v>
      </c>
      <c r="N78" s="169">
        <v>3.0000000000000001E-5</v>
      </c>
      <c r="O78" s="169">
        <f>ROUND(E78*N78,2)</f>
        <v>0</v>
      </c>
      <c r="P78" s="169">
        <v>0</v>
      </c>
      <c r="Q78" s="169">
        <f>ROUND(E78*P78,2)</f>
        <v>0</v>
      </c>
      <c r="R78" s="171" t="s">
        <v>1025</v>
      </c>
      <c r="S78" s="171" t="s">
        <v>222</v>
      </c>
      <c r="T78" s="172" t="s">
        <v>222</v>
      </c>
      <c r="U78" s="157">
        <v>0.24</v>
      </c>
      <c r="V78" s="157">
        <f>ROUND(E78*U78,2)</f>
        <v>1.44</v>
      </c>
      <c r="W78" s="157"/>
      <c r="X78" s="157" t="s">
        <v>251</v>
      </c>
      <c r="Y78" s="157" t="s">
        <v>225</v>
      </c>
      <c r="Z78" s="147"/>
      <c r="AA78" s="147"/>
      <c r="AB78" s="147"/>
      <c r="AC78" s="147"/>
      <c r="AD78" s="147"/>
      <c r="AE78" s="147"/>
      <c r="AF78" s="147"/>
      <c r="AG78" s="147" t="s">
        <v>252</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2" x14ac:dyDescent="0.2">
      <c r="A79" s="154"/>
      <c r="B79" s="155"/>
      <c r="C79" s="260" t="s">
        <v>1061</v>
      </c>
      <c r="D79" s="261"/>
      <c r="E79" s="261"/>
      <c r="F79" s="261"/>
      <c r="G79" s="261"/>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268</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1" x14ac:dyDescent="0.2">
      <c r="A80" s="166">
        <v>22</v>
      </c>
      <c r="B80" s="167" t="s">
        <v>1064</v>
      </c>
      <c r="C80" s="175" t="s">
        <v>1065</v>
      </c>
      <c r="D80" s="168" t="s">
        <v>390</v>
      </c>
      <c r="E80" s="169">
        <v>3</v>
      </c>
      <c r="F80" s="170"/>
      <c r="G80" s="171">
        <f>ROUND(E80*F80,2)</f>
        <v>0</v>
      </c>
      <c r="H80" s="170"/>
      <c r="I80" s="171">
        <f>ROUND(E80*H80,2)</f>
        <v>0</v>
      </c>
      <c r="J80" s="170"/>
      <c r="K80" s="171">
        <f>ROUND(E80*J80,2)</f>
        <v>0</v>
      </c>
      <c r="L80" s="171">
        <v>21</v>
      </c>
      <c r="M80" s="171">
        <f>G80*(1+L80/100)</f>
        <v>0</v>
      </c>
      <c r="N80" s="169">
        <v>3.0000000000000001E-5</v>
      </c>
      <c r="O80" s="169">
        <f>ROUND(E80*N80,2)</f>
        <v>0</v>
      </c>
      <c r="P80" s="169">
        <v>0</v>
      </c>
      <c r="Q80" s="169">
        <f>ROUND(E80*P80,2)</f>
        <v>0</v>
      </c>
      <c r="R80" s="171" t="s">
        <v>1025</v>
      </c>
      <c r="S80" s="171" t="s">
        <v>222</v>
      </c>
      <c r="T80" s="172" t="s">
        <v>222</v>
      </c>
      <c r="U80" s="157">
        <v>0.33</v>
      </c>
      <c r="V80" s="157">
        <f>ROUND(E80*U80,2)</f>
        <v>0.99</v>
      </c>
      <c r="W80" s="157"/>
      <c r="X80" s="157" t="s">
        <v>251</v>
      </c>
      <c r="Y80" s="157" t="s">
        <v>225</v>
      </c>
      <c r="Z80" s="147"/>
      <c r="AA80" s="147"/>
      <c r="AB80" s="147"/>
      <c r="AC80" s="147"/>
      <c r="AD80" s="147"/>
      <c r="AE80" s="147"/>
      <c r="AF80" s="147"/>
      <c r="AG80" s="147" t="s">
        <v>252</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2" x14ac:dyDescent="0.2">
      <c r="A81" s="154"/>
      <c r="B81" s="155"/>
      <c r="C81" s="260" t="s">
        <v>1061</v>
      </c>
      <c r="D81" s="261"/>
      <c r="E81" s="261"/>
      <c r="F81" s="261"/>
      <c r="G81" s="261"/>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268</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ht="22.5" outlineLevel="1" x14ac:dyDescent="0.2">
      <c r="A82" s="166">
        <v>23</v>
      </c>
      <c r="B82" s="167" t="s">
        <v>1066</v>
      </c>
      <c r="C82" s="175" t="s">
        <v>1067</v>
      </c>
      <c r="D82" s="168" t="s">
        <v>390</v>
      </c>
      <c r="E82" s="169">
        <v>4</v>
      </c>
      <c r="F82" s="170"/>
      <c r="G82" s="171">
        <f>ROUND(E82*F82,2)</f>
        <v>0</v>
      </c>
      <c r="H82" s="170"/>
      <c r="I82" s="171">
        <f>ROUND(E82*H82,2)</f>
        <v>0</v>
      </c>
      <c r="J82" s="170"/>
      <c r="K82" s="171">
        <f>ROUND(E82*J82,2)</f>
        <v>0</v>
      </c>
      <c r="L82" s="171">
        <v>21</v>
      </c>
      <c r="M82" s="171">
        <f>G82*(1+L82/100)</f>
        <v>0</v>
      </c>
      <c r="N82" s="169">
        <v>4.0000000000000003E-5</v>
      </c>
      <c r="O82" s="169">
        <f>ROUND(E82*N82,2)</f>
        <v>0</v>
      </c>
      <c r="P82" s="169">
        <v>0</v>
      </c>
      <c r="Q82" s="169">
        <f>ROUND(E82*P82,2)</f>
        <v>0</v>
      </c>
      <c r="R82" s="171" t="s">
        <v>1025</v>
      </c>
      <c r="S82" s="171" t="s">
        <v>222</v>
      </c>
      <c r="T82" s="172" t="s">
        <v>222</v>
      </c>
      <c r="U82" s="157">
        <v>0.38</v>
      </c>
      <c r="V82" s="157">
        <f>ROUND(E82*U82,2)</f>
        <v>1.52</v>
      </c>
      <c r="W82" s="157"/>
      <c r="X82" s="157" t="s">
        <v>251</v>
      </c>
      <c r="Y82" s="157" t="s">
        <v>225</v>
      </c>
      <c r="Z82" s="147"/>
      <c r="AA82" s="147"/>
      <c r="AB82" s="147"/>
      <c r="AC82" s="147"/>
      <c r="AD82" s="147"/>
      <c r="AE82" s="147"/>
      <c r="AF82" s="147"/>
      <c r="AG82" s="147" t="s">
        <v>252</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2" x14ac:dyDescent="0.2">
      <c r="A83" s="154"/>
      <c r="B83" s="155"/>
      <c r="C83" s="260" t="s">
        <v>1061</v>
      </c>
      <c r="D83" s="261"/>
      <c r="E83" s="261"/>
      <c r="F83" s="261"/>
      <c r="G83" s="261"/>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268</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83">
        <v>24</v>
      </c>
      <c r="B84" s="184" t="s">
        <v>1068</v>
      </c>
      <c r="C84" s="191" t="s">
        <v>1069</v>
      </c>
      <c r="D84" s="185" t="s">
        <v>390</v>
      </c>
      <c r="E84" s="186">
        <v>23</v>
      </c>
      <c r="F84" s="187"/>
      <c r="G84" s="188">
        <f t="shared" ref="G84:G102" si="0">ROUND(E84*F84,2)</f>
        <v>0</v>
      </c>
      <c r="H84" s="187"/>
      <c r="I84" s="188">
        <f t="shared" ref="I84:I102" si="1">ROUND(E84*H84,2)</f>
        <v>0</v>
      </c>
      <c r="J84" s="187"/>
      <c r="K84" s="188">
        <f t="shared" ref="K84:K102" si="2">ROUND(E84*J84,2)</f>
        <v>0</v>
      </c>
      <c r="L84" s="188">
        <v>21</v>
      </c>
      <c r="M84" s="188">
        <f t="shared" ref="M84:M102" si="3">G84*(1+L84/100)</f>
        <v>0</v>
      </c>
      <c r="N84" s="186">
        <v>2.8700000000000002E-3</v>
      </c>
      <c r="O84" s="186">
        <f t="shared" ref="O84:O102" si="4">ROUND(E84*N84,2)</f>
        <v>7.0000000000000007E-2</v>
      </c>
      <c r="P84" s="186">
        <v>0</v>
      </c>
      <c r="Q84" s="186">
        <f t="shared" ref="Q84:Q102" si="5">ROUND(E84*P84,2)</f>
        <v>0</v>
      </c>
      <c r="R84" s="188"/>
      <c r="S84" s="188" t="s">
        <v>250</v>
      </c>
      <c r="T84" s="189" t="s">
        <v>222</v>
      </c>
      <c r="U84" s="157">
        <v>0</v>
      </c>
      <c r="V84" s="157">
        <f t="shared" ref="V84:V102" si="6">ROUND(E84*U84,2)</f>
        <v>0</v>
      </c>
      <c r="W84" s="157"/>
      <c r="X84" s="157" t="s">
        <v>348</v>
      </c>
      <c r="Y84" s="157" t="s">
        <v>225</v>
      </c>
      <c r="Z84" s="147"/>
      <c r="AA84" s="147"/>
      <c r="AB84" s="147"/>
      <c r="AC84" s="147"/>
      <c r="AD84" s="147"/>
      <c r="AE84" s="147"/>
      <c r="AF84" s="147"/>
      <c r="AG84" s="147" t="s">
        <v>349</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83">
        <v>25</v>
      </c>
      <c r="B85" s="184" t="s">
        <v>1070</v>
      </c>
      <c r="C85" s="191" t="s">
        <v>1071</v>
      </c>
      <c r="D85" s="185" t="s">
        <v>390</v>
      </c>
      <c r="E85" s="186">
        <v>9</v>
      </c>
      <c r="F85" s="187"/>
      <c r="G85" s="188">
        <f t="shared" si="0"/>
        <v>0</v>
      </c>
      <c r="H85" s="187"/>
      <c r="I85" s="188">
        <f t="shared" si="1"/>
        <v>0</v>
      </c>
      <c r="J85" s="187"/>
      <c r="K85" s="188">
        <f t="shared" si="2"/>
        <v>0</v>
      </c>
      <c r="L85" s="188">
        <v>21</v>
      </c>
      <c r="M85" s="188">
        <f t="shared" si="3"/>
        <v>0</v>
      </c>
      <c r="N85" s="186">
        <v>5.4200000000000003E-3</v>
      </c>
      <c r="O85" s="186">
        <f t="shared" si="4"/>
        <v>0.05</v>
      </c>
      <c r="P85" s="186">
        <v>0</v>
      </c>
      <c r="Q85" s="186">
        <f t="shared" si="5"/>
        <v>0</v>
      </c>
      <c r="R85" s="188"/>
      <c r="S85" s="188" t="s">
        <v>250</v>
      </c>
      <c r="T85" s="189" t="s">
        <v>222</v>
      </c>
      <c r="U85" s="157">
        <v>0</v>
      </c>
      <c r="V85" s="157">
        <f t="shared" si="6"/>
        <v>0</v>
      </c>
      <c r="W85" s="157"/>
      <c r="X85" s="157" t="s">
        <v>348</v>
      </c>
      <c r="Y85" s="157" t="s">
        <v>225</v>
      </c>
      <c r="Z85" s="147"/>
      <c r="AA85" s="147"/>
      <c r="AB85" s="147"/>
      <c r="AC85" s="147"/>
      <c r="AD85" s="147"/>
      <c r="AE85" s="147"/>
      <c r="AF85" s="147"/>
      <c r="AG85" s="147" t="s">
        <v>349</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22.5" outlineLevel="1" x14ac:dyDescent="0.2">
      <c r="A86" s="183">
        <v>26</v>
      </c>
      <c r="B86" s="184" t="s">
        <v>1072</v>
      </c>
      <c r="C86" s="191" t="s">
        <v>1073</v>
      </c>
      <c r="D86" s="185" t="s">
        <v>390</v>
      </c>
      <c r="E86" s="186">
        <v>10</v>
      </c>
      <c r="F86" s="187"/>
      <c r="G86" s="188">
        <f t="shared" si="0"/>
        <v>0</v>
      </c>
      <c r="H86" s="187"/>
      <c r="I86" s="188">
        <f t="shared" si="1"/>
        <v>0</v>
      </c>
      <c r="J86" s="187"/>
      <c r="K86" s="188">
        <f t="shared" si="2"/>
        <v>0</v>
      </c>
      <c r="L86" s="188">
        <v>21</v>
      </c>
      <c r="M86" s="188">
        <f t="shared" si="3"/>
        <v>0</v>
      </c>
      <c r="N86" s="186">
        <v>5.4200000000000003E-3</v>
      </c>
      <c r="O86" s="186">
        <f t="shared" si="4"/>
        <v>0.05</v>
      </c>
      <c r="P86" s="186">
        <v>0</v>
      </c>
      <c r="Q86" s="186">
        <f t="shared" si="5"/>
        <v>0</v>
      </c>
      <c r="R86" s="188" t="s">
        <v>353</v>
      </c>
      <c r="S86" s="188" t="s">
        <v>222</v>
      </c>
      <c r="T86" s="189" t="s">
        <v>222</v>
      </c>
      <c r="U86" s="157">
        <v>0</v>
      </c>
      <c r="V86" s="157">
        <f t="shared" si="6"/>
        <v>0</v>
      </c>
      <c r="W86" s="157"/>
      <c r="X86" s="157" t="s">
        <v>348</v>
      </c>
      <c r="Y86" s="157" t="s">
        <v>225</v>
      </c>
      <c r="Z86" s="147"/>
      <c r="AA86" s="147"/>
      <c r="AB86" s="147"/>
      <c r="AC86" s="147"/>
      <c r="AD86" s="147"/>
      <c r="AE86" s="147"/>
      <c r="AF86" s="147"/>
      <c r="AG86" s="147" t="s">
        <v>349</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ht="22.5" outlineLevel="1" x14ac:dyDescent="0.2">
      <c r="A87" s="183">
        <v>27</v>
      </c>
      <c r="B87" s="184" t="s">
        <v>1074</v>
      </c>
      <c r="C87" s="191" t="s">
        <v>1075</v>
      </c>
      <c r="D87" s="185" t="s">
        <v>390</v>
      </c>
      <c r="E87" s="186">
        <v>5</v>
      </c>
      <c r="F87" s="187"/>
      <c r="G87" s="188">
        <f t="shared" si="0"/>
        <v>0</v>
      </c>
      <c r="H87" s="187"/>
      <c r="I87" s="188">
        <f t="shared" si="1"/>
        <v>0</v>
      </c>
      <c r="J87" s="187"/>
      <c r="K87" s="188">
        <f t="shared" si="2"/>
        <v>0</v>
      </c>
      <c r="L87" s="188">
        <v>21</v>
      </c>
      <c r="M87" s="188">
        <f t="shared" si="3"/>
        <v>0</v>
      </c>
      <c r="N87" s="186">
        <v>8.6099999999999996E-3</v>
      </c>
      <c r="O87" s="186">
        <f t="shared" si="4"/>
        <v>0.04</v>
      </c>
      <c r="P87" s="186">
        <v>0</v>
      </c>
      <c r="Q87" s="186">
        <f t="shared" si="5"/>
        <v>0</v>
      </c>
      <c r="R87" s="188" t="s">
        <v>353</v>
      </c>
      <c r="S87" s="188" t="s">
        <v>222</v>
      </c>
      <c r="T87" s="189" t="s">
        <v>222</v>
      </c>
      <c r="U87" s="157">
        <v>0</v>
      </c>
      <c r="V87" s="157">
        <f t="shared" si="6"/>
        <v>0</v>
      </c>
      <c r="W87" s="157"/>
      <c r="X87" s="157" t="s">
        <v>348</v>
      </c>
      <c r="Y87" s="157" t="s">
        <v>225</v>
      </c>
      <c r="Z87" s="147"/>
      <c r="AA87" s="147"/>
      <c r="AB87" s="147"/>
      <c r="AC87" s="147"/>
      <c r="AD87" s="147"/>
      <c r="AE87" s="147"/>
      <c r="AF87" s="147"/>
      <c r="AG87" s="147" t="s">
        <v>349</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ht="22.5" outlineLevel="1" x14ac:dyDescent="0.2">
      <c r="A88" s="183">
        <v>28</v>
      </c>
      <c r="B88" s="184" t="s">
        <v>1076</v>
      </c>
      <c r="C88" s="191" t="s">
        <v>1077</v>
      </c>
      <c r="D88" s="185" t="s">
        <v>390</v>
      </c>
      <c r="E88" s="186">
        <v>5</v>
      </c>
      <c r="F88" s="187"/>
      <c r="G88" s="188">
        <f t="shared" si="0"/>
        <v>0</v>
      </c>
      <c r="H88" s="187"/>
      <c r="I88" s="188">
        <f t="shared" si="1"/>
        <v>0</v>
      </c>
      <c r="J88" s="187"/>
      <c r="K88" s="188">
        <f t="shared" si="2"/>
        <v>0</v>
      </c>
      <c r="L88" s="188">
        <v>21</v>
      </c>
      <c r="M88" s="188">
        <f t="shared" si="3"/>
        <v>0</v>
      </c>
      <c r="N88" s="186">
        <v>2.4559999999999998E-2</v>
      </c>
      <c r="O88" s="186">
        <f t="shared" si="4"/>
        <v>0.12</v>
      </c>
      <c r="P88" s="186">
        <v>0</v>
      </c>
      <c r="Q88" s="186">
        <f t="shared" si="5"/>
        <v>0</v>
      </c>
      <c r="R88" s="188" t="s">
        <v>353</v>
      </c>
      <c r="S88" s="188" t="s">
        <v>222</v>
      </c>
      <c r="T88" s="189" t="s">
        <v>222</v>
      </c>
      <c r="U88" s="157">
        <v>0</v>
      </c>
      <c r="V88" s="157">
        <f t="shared" si="6"/>
        <v>0</v>
      </c>
      <c r="W88" s="157"/>
      <c r="X88" s="157" t="s">
        <v>348</v>
      </c>
      <c r="Y88" s="157" t="s">
        <v>225</v>
      </c>
      <c r="Z88" s="147"/>
      <c r="AA88" s="147"/>
      <c r="AB88" s="147"/>
      <c r="AC88" s="147"/>
      <c r="AD88" s="147"/>
      <c r="AE88" s="147"/>
      <c r="AF88" s="147"/>
      <c r="AG88" s="147" t="s">
        <v>349</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ht="22.5" outlineLevel="1" x14ac:dyDescent="0.2">
      <c r="A89" s="183">
        <v>29</v>
      </c>
      <c r="B89" s="184" t="s">
        <v>1078</v>
      </c>
      <c r="C89" s="191" t="s">
        <v>1079</v>
      </c>
      <c r="D89" s="185" t="s">
        <v>390</v>
      </c>
      <c r="E89" s="186">
        <v>3</v>
      </c>
      <c r="F89" s="187"/>
      <c r="G89" s="188">
        <f t="shared" si="0"/>
        <v>0</v>
      </c>
      <c r="H89" s="187"/>
      <c r="I89" s="188">
        <f t="shared" si="1"/>
        <v>0</v>
      </c>
      <c r="J89" s="187"/>
      <c r="K89" s="188">
        <f t="shared" si="2"/>
        <v>0</v>
      </c>
      <c r="L89" s="188">
        <v>21</v>
      </c>
      <c r="M89" s="188">
        <f t="shared" si="3"/>
        <v>0</v>
      </c>
      <c r="N89" s="186">
        <v>1.3509999999999999E-2</v>
      </c>
      <c r="O89" s="186">
        <f t="shared" si="4"/>
        <v>0.04</v>
      </c>
      <c r="P89" s="186">
        <v>0</v>
      </c>
      <c r="Q89" s="186">
        <f t="shared" si="5"/>
        <v>0</v>
      </c>
      <c r="R89" s="188" t="s">
        <v>353</v>
      </c>
      <c r="S89" s="188" t="s">
        <v>222</v>
      </c>
      <c r="T89" s="189" t="s">
        <v>222</v>
      </c>
      <c r="U89" s="157">
        <v>0</v>
      </c>
      <c r="V89" s="157">
        <f t="shared" si="6"/>
        <v>0</v>
      </c>
      <c r="W89" s="157"/>
      <c r="X89" s="157" t="s">
        <v>348</v>
      </c>
      <c r="Y89" s="157" t="s">
        <v>225</v>
      </c>
      <c r="Z89" s="147"/>
      <c r="AA89" s="147"/>
      <c r="AB89" s="147"/>
      <c r="AC89" s="147"/>
      <c r="AD89" s="147"/>
      <c r="AE89" s="147"/>
      <c r="AF89" s="147"/>
      <c r="AG89" s="147" t="s">
        <v>349</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ht="22.5" outlineLevel="1" x14ac:dyDescent="0.2">
      <c r="A90" s="183">
        <v>30</v>
      </c>
      <c r="B90" s="184" t="s">
        <v>1080</v>
      </c>
      <c r="C90" s="191" t="s">
        <v>1081</v>
      </c>
      <c r="D90" s="185" t="s">
        <v>390</v>
      </c>
      <c r="E90" s="186">
        <v>2</v>
      </c>
      <c r="F90" s="187"/>
      <c r="G90" s="188">
        <f t="shared" si="0"/>
        <v>0</v>
      </c>
      <c r="H90" s="187"/>
      <c r="I90" s="188">
        <f t="shared" si="1"/>
        <v>0</v>
      </c>
      <c r="J90" s="187"/>
      <c r="K90" s="188">
        <f t="shared" si="2"/>
        <v>0</v>
      </c>
      <c r="L90" s="188">
        <v>21</v>
      </c>
      <c r="M90" s="188">
        <f t="shared" si="3"/>
        <v>0</v>
      </c>
      <c r="N90" s="186">
        <v>3.8300000000000001E-2</v>
      </c>
      <c r="O90" s="186">
        <f t="shared" si="4"/>
        <v>0.08</v>
      </c>
      <c r="P90" s="186">
        <v>0</v>
      </c>
      <c r="Q90" s="186">
        <f t="shared" si="5"/>
        <v>0</v>
      </c>
      <c r="R90" s="188" t="s">
        <v>353</v>
      </c>
      <c r="S90" s="188" t="s">
        <v>222</v>
      </c>
      <c r="T90" s="189" t="s">
        <v>222</v>
      </c>
      <c r="U90" s="157">
        <v>0</v>
      </c>
      <c r="V90" s="157">
        <f t="shared" si="6"/>
        <v>0</v>
      </c>
      <c r="W90" s="157"/>
      <c r="X90" s="157" t="s">
        <v>348</v>
      </c>
      <c r="Y90" s="157" t="s">
        <v>225</v>
      </c>
      <c r="Z90" s="147"/>
      <c r="AA90" s="147"/>
      <c r="AB90" s="147"/>
      <c r="AC90" s="147"/>
      <c r="AD90" s="147"/>
      <c r="AE90" s="147"/>
      <c r="AF90" s="147"/>
      <c r="AG90" s="147" t="s">
        <v>349</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83">
        <v>31</v>
      </c>
      <c r="B91" s="184" t="s">
        <v>1082</v>
      </c>
      <c r="C91" s="191" t="s">
        <v>1083</v>
      </c>
      <c r="D91" s="185" t="s">
        <v>390</v>
      </c>
      <c r="E91" s="186">
        <v>31</v>
      </c>
      <c r="F91" s="187"/>
      <c r="G91" s="188">
        <f t="shared" si="0"/>
        <v>0</v>
      </c>
      <c r="H91" s="187"/>
      <c r="I91" s="188">
        <f t="shared" si="1"/>
        <v>0</v>
      </c>
      <c r="J91" s="187"/>
      <c r="K91" s="188">
        <f t="shared" si="2"/>
        <v>0</v>
      </c>
      <c r="L91" s="188">
        <v>21</v>
      </c>
      <c r="M91" s="188">
        <f t="shared" si="3"/>
        <v>0</v>
      </c>
      <c r="N91" s="186">
        <v>3.8000000000000002E-4</v>
      </c>
      <c r="O91" s="186">
        <f t="shared" si="4"/>
        <v>0.01</v>
      </c>
      <c r="P91" s="186">
        <v>0</v>
      </c>
      <c r="Q91" s="186">
        <f t="shared" si="5"/>
        <v>0</v>
      </c>
      <c r="R91" s="188" t="s">
        <v>353</v>
      </c>
      <c r="S91" s="188" t="s">
        <v>222</v>
      </c>
      <c r="T91" s="189" t="s">
        <v>222</v>
      </c>
      <c r="U91" s="157">
        <v>0</v>
      </c>
      <c r="V91" s="157">
        <f t="shared" si="6"/>
        <v>0</v>
      </c>
      <c r="W91" s="157"/>
      <c r="X91" s="157" t="s">
        <v>348</v>
      </c>
      <c r="Y91" s="157" t="s">
        <v>225</v>
      </c>
      <c r="Z91" s="147"/>
      <c r="AA91" s="147"/>
      <c r="AB91" s="147"/>
      <c r="AC91" s="147"/>
      <c r="AD91" s="147"/>
      <c r="AE91" s="147"/>
      <c r="AF91" s="147"/>
      <c r="AG91" s="147" t="s">
        <v>349</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83">
        <v>32</v>
      </c>
      <c r="B92" s="184" t="s">
        <v>1084</v>
      </c>
      <c r="C92" s="191" t="s">
        <v>1085</v>
      </c>
      <c r="D92" s="185" t="s">
        <v>390</v>
      </c>
      <c r="E92" s="186">
        <v>1</v>
      </c>
      <c r="F92" s="187"/>
      <c r="G92" s="188">
        <f t="shared" si="0"/>
        <v>0</v>
      </c>
      <c r="H92" s="187"/>
      <c r="I92" s="188">
        <f t="shared" si="1"/>
        <v>0</v>
      </c>
      <c r="J92" s="187"/>
      <c r="K92" s="188">
        <f t="shared" si="2"/>
        <v>0</v>
      </c>
      <c r="L92" s="188">
        <v>21</v>
      </c>
      <c r="M92" s="188">
        <f t="shared" si="3"/>
        <v>0</v>
      </c>
      <c r="N92" s="186">
        <v>2E-3</v>
      </c>
      <c r="O92" s="186">
        <f t="shared" si="4"/>
        <v>0</v>
      </c>
      <c r="P92" s="186">
        <v>0</v>
      </c>
      <c r="Q92" s="186">
        <f t="shared" si="5"/>
        <v>0</v>
      </c>
      <c r="R92" s="188" t="s">
        <v>353</v>
      </c>
      <c r="S92" s="188" t="s">
        <v>222</v>
      </c>
      <c r="T92" s="189" t="s">
        <v>222</v>
      </c>
      <c r="U92" s="157">
        <v>0</v>
      </c>
      <c r="V92" s="157">
        <f t="shared" si="6"/>
        <v>0</v>
      </c>
      <c r="W92" s="157"/>
      <c r="X92" s="157" t="s">
        <v>348</v>
      </c>
      <c r="Y92" s="157" t="s">
        <v>225</v>
      </c>
      <c r="Z92" s="147"/>
      <c r="AA92" s="147"/>
      <c r="AB92" s="147"/>
      <c r="AC92" s="147"/>
      <c r="AD92" s="147"/>
      <c r="AE92" s="147"/>
      <c r="AF92" s="147"/>
      <c r="AG92" s="147" t="s">
        <v>349</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83">
        <v>33</v>
      </c>
      <c r="B93" s="184" t="s">
        <v>1086</v>
      </c>
      <c r="C93" s="191" t="s">
        <v>1087</v>
      </c>
      <c r="D93" s="185" t="s">
        <v>390</v>
      </c>
      <c r="E93" s="186">
        <v>2</v>
      </c>
      <c r="F93" s="187"/>
      <c r="G93" s="188">
        <f t="shared" si="0"/>
        <v>0</v>
      </c>
      <c r="H93" s="187"/>
      <c r="I93" s="188">
        <f t="shared" si="1"/>
        <v>0</v>
      </c>
      <c r="J93" s="187"/>
      <c r="K93" s="188">
        <f t="shared" si="2"/>
        <v>0</v>
      </c>
      <c r="L93" s="188">
        <v>21</v>
      </c>
      <c r="M93" s="188">
        <f t="shared" si="3"/>
        <v>0</v>
      </c>
      <c r="N93" s="186">
        <v>2.65E-3</v>
      </c>
      <c r="O93" s="186">
        <f t="shared" si="4"/>
        <v>0.01</v>
      </c>
      <c r="P93" s="186">
        <v>0</v>
      </c>
      <c r="Q93" s="186">
        <f t="shared" si="5"/>
        <v>0</v>
      </c>
      <c r="R93" s="188" t="s">
        <v>353</v>
      </c>
      <c r="S93" s="188" t="s">
        <v>222</v>
      </c>
      <c r="T93" s="189" t="s">
        <v>222</v>
      </c>
      <c r="U93" s="157">
        <v>0</v>
      </c>
      <c r="V93" s="157">
        <f t="shared" si="6"/>
        <v>0</v>
      </c>
      <c r="W93" s="157"/>
      <c r="X93" s="157" t="s">
        <v>348</v>
      </c>
      <c r="Y93" s="157" t="s">
        <v>225</v>
      </c>
      <c r="Z93" s="147"/>
      <c r="AA93" s="147"/>
      <c r="AB93" s="147"/>
      <c r="AC93" s="147"/>
      <c r="AD93" s="147"/>
      <c r="AE93" s="147"/>
      <c r="AF93" s="147"/>
      <c r="AG93" s="147" t="s">
        <v>349</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83">
        <v>34</v>
      </c>
      <c r="B94" s="184" t="s">
        <v>1088</v>
      </c>
      <c r="C94" s="191" t="s">
        <v>1089</v>
      </c>
      <c r="D94" s="185" t="s">
        <v>390</v>
      </c>
      <c r="E94" s="186">
        <v>1</v>
      </c>
      <c r="F94" s="187"/>
      <c r="G94" s="188">
        <f t="shared" si="0"/>
        <v>0</v>
      </c>
      <c r="H94" s="187"/>
      <c r="I94" s="188">
        <f t="shared" si="1"/>
        <v>0</v>
      </c>
      <c r="J94" s="187"/>
      <c r="K94" s="188">
        <f t="shared" si="2"/>
        <v>0</v>
      </c>
      <c r="L94" s="188">
        <v>21</v>
      </c>
      <c r="M94" s="188">
        <f t="shared" si="3"/>
        <v>0</v>
      </c>
      <c r="N94" s="186">
        <v>4.2999999999999999E-4</v>
      </c>
      <c r="O94" s="186">
        <f t="shared" si="4"/>
        <v>0</v>
      </c>
      <c r="P94" s="186">
        <v>0</v>
      </c>
      <c r="Q94" s="186">
        <f t="shared" si="5"/>
        <v>0</v>
      </c>
      <c r="R94" s="188" t="s">
        <v>353</v>
      </c>
      <c r="S94" s="188" t="s">
        <v>222</v>
      </c>
      <c r="T94" s="189" t="s">
        <v>222</v>
      </c>
      <c r="U94" s="157">
        <v>0</v>
      </c>
      <c r="V94" s="157">
        <f t="shared" si="6"/>
        <v>0</v>
      </c>
      <c r="W94" s="157"/>
      <c r="X94" s="157" t="s">
        <v>348</v>
      </c>
      <c r="Y94" s="157" t="s">
        <v>225</v>
      </c>
      <c r="Z94" s="147"/>
      <c r="AA94" s="147"/>
      <c r="AB94" s="147"/>
      <c r="AC94" s="147"/>
      <c r="AD94" s="147"/>
      <c r="AE94" s="147"/>
      <c r="AF94" s="147"/>
      <c r="AG94" s="147" t="s">
        <v>349</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83">
        <v>35</v>
      </c>
      <c r="B95" s="184" t="s">
        <v>1090</v>
      </c>
      <c r="C95" s="191" t="s">
        <v>1091</v>
      </c>
      <c r="D95" s="185" t="s">
        <v>390</v>
      </c>
      <c r="E95" s="186">
        <v>1</v>
      </c>
      <c r="F95" s="187"/>
      <c r="G95" s="188">
        <f t="shared" si="0"/>
        <v>0</v>
      </c>
      <c r="H95" s="187"/>
      <c r="I95" s="188">
        <f t="shared" si="1"/>
        <v>0</v>
      </c>
      <c r="J95" s="187"/>
      <c r="K95" s="188">
        <f t="shared" si="2"/>
        <v>0</v>
      </c>
      <c r="L95" s="188">
        <v>21</v>
      </c>
      <c r="M95" s="188">
        <f t="shared" si="3"/>
        <v>0</v>
      </c>
      <c r="N95" s="186">
        <v>7.9000000000000001E-4</v>
      </c>
      <c r="O95" s="186">
        <f t="shared" si="4"/>
        <v>0</v>
      </c>
      <c r="P95" s="186">
        <v>0</v>
      </c>
      <c r="Q95" s="186">
        <f t="shared" si="5"/>
        <v>0</v>
      </c>
      <c r="R95" s="188" t="s">
        <v>353</v>
      </c>
      <c r="S95" s="188" t="s">
        <v>222</v>
      </c>
      <c r="T95" s="189" t="s">
        <v>222</v>
      </c>
      <c r="U95" s="157">
        <v>0</v>
      </c>
      <c r="V95" s="157">
        <f t="shared" si="6"/>
        <v>0</v>
      </c>
      <c r="W95" s="157"/>
      <c r="X95" s="157" t="s">
        <v>348</v>
      </c>
      <c r="Y95" s="157" t="s">
        <v>225</v>
      </c>
      <c r="Z95" s="147"/>
      <c r="AA95" s="147"/>
      <c r="AB95" s="147"/>
      <c r="AC95" s="147"/>
      <c r="AD95" s="147"/>
      <c r="AE95" s="147"/>
      <c r="AF95" s="147"/>
      <c r="AG95" s="147" t="s">
        <v>349</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83">
        <v>36</v>
      </c>
      <c r="B96" s="184" t="s">
        <v>1092</v>
      </c>
      <c r="C96" s="191" t="s">
        <v>1093</v>
      </c>
      <c r="D96" s="185" t="s">
        <v>390</v>
      </c>
      <c r="E96" s="186">
        <v>1</v>
      </c>
      <c r="F96" s="187"/>
      <c r="G96" s="188">
        <f t="shared" si="0"/>
        <v>0</v>
      </c>
      <c r="H96" s="187"/>
      <c r="I96" s="188">
        <f t="shared" si="1"/>
        <v>0</v>
      </c>
      <c r="J96" s="187"/>
      <c r="K96" s="188">
        <f t="shared" si="2"/>
        <v>0</v>
      </c>
      <c r="L96" s="188">
        <v>21</v>
      </c>
      <c r="M96" s="188">
        <f t="shared" si="3"/>
        <v>0</v>
      </c>
      <c r="N96" s="186">
        <v>8.9999999999999998E-4</v>
      </c>
      <c r="O96" s="186">
        <f t="shared" si="4"/>
        <v>0</v>
      </c>
      <c r="P96" s="186">
        <v>0</v>
      </c>
      <c r="Q96" s="186">
        <f t="shared" si="5"/>
        <v>0</v>
      </c>
      <c r="R96" s="188" t="s">
        <v>353</v>
      </c>
      <c r="S96" s="188" t="s">
        <v>222</v>
      </c>
      <c r="T96" s="189" t="s">
        <v>222</v>
      </c>
      <c r="U96" s="157">
        <v>0</v>
      </c>
      <c r="V96" s="157">
        <f t="shared" si="6"/>
        <v>0</v>
      </c>
      <c r="W96" s="157"/>
      <c r="X96" s="157" t="s">
        <v>348</v>
      </c>
      <c r="Y96" s="157" t="s">
        <v>225</v>
      </c>
      <c r="Z96" s="147"/>
      <c r="AA96" s="147"/>
      <c r="AB96" s="147"/>
      <c r="AC96" s="147"/>
      <c r="AD96" s="147"/>
      <c r="AE96" s="147"/>
      <c r="AF96" s="147"/>
      <c r="AG96" s="147" t="s">
        <v>349</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83">
        <v>37</v>
      </c>
      <c r="B97" s="184" t="s">
        <v>1094</v>
      </c>
      <c r="C97" s="191" t="s">
        <v>1095</v>
      </c>
      <c r="D97" s="185" t="s">
        <v>390</v>
      </c>
      <c r="E97" s="186">
        <v>2</v>
      </c>
      <c r="F97" s="187"/>
      <c r="G97" s="188">
        <f t="shared" si="0"/>
        <v>0</v>
      </c>
      <c r="H97" s="187"/>
      <c r="I97" s="188">
        <f t="shared" si="1"/>
        <v>0</v>
      </c>
      <c r="J97" s="187"/>
      <c r="K97" s="188">
        <f t="shared" si="2"/>
        <v>0</v>
      </c>
      <c r="L97" s="188">
        <v>21</v>
      </c>
      <c r="M97" s="188">
        <f t="shared" si="3"/>
        <v>0</v>
      </c>
      <c r="N97" s="186">
        <v>1.65E-3</v>
      </c>
      <c r="O97" s="186">
        <f t="shared" si="4"/>
        <v>0</v>
      </c>
      <c r="P97" s="186">
        <v>0</v>
      </c>
      <c r="Q97" s="186">
        <f t="shared" si="5"/>
        <v>0</v>
      </c>
      <c r="R97" s="188" t="s">
        <v>353</v>
      </c>
      <c r="S97" s="188" t="s">
        <v>222</v>
      </c>
      <c r="T97" s="189" t="s">
        <v>222</v>
      </c>
      <c r="U97" s="157">
        <v>0</v>
      </c>
      <c r="V97" s="157">
        <f t="shared" si="6"/>
        <v>0</v>
      </c>
      <c r="W97" s="157"/>
      <c r="X97" s="157" t="s">
        <v>348</v>
      </c>
      <c r="Y97" s="157" t="s">
        <v>225</v>
      </c>
      <c r="Z97" s="147"/>
      <c r="AA97" s="147"/>
      <c r="AB97" s="147"/>
      <c r="AC97" s="147"/>
      <c r="AD97" s="147"/>
      <c r="AE97" s="147"/>
      <c r="AF97" s="147"/>
      <c r="AG97" s="147" t="s">
        <v>349</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2.5" outlineLevel="1" x14ac:dyDescent="0.2">
      <c r="A98" s="183">
        <v>38</v>
      </c>
      <c r="B98" s="184" t="s">
        <v>1096</v>
      </c>
      <c r="C98" s="191" t="s">
        <v>1097</v>
      </c>
      <c r="D98" s="185" t="s">
        <v>390</v>
      </c>
      <c r="E98" s="186">
        <v>1</v>
      </c>
      <c r="F98" s="187"/>
      <c r="G98" s="188">
        <f t="shared" si="0"/>
        <v>0</v>
      </c>
      <c r="H98" s="187"/>
      <c r="I98" s="188">
        <f t="shared" si="1"/>
        <v>0</v>
      </c>
      <c r="J98" s="187"/>
      <c r="K98" s="188">
        <f t="shared" si="2"/>
        <v>0</v>
      </c>
      <c r="L98" s="188">
        <v>21</v>
      </c>
      <c r="M98" s="188">
        <f t="shared" si="3"/>
        <v>0</v>
      </c>
      <c r="N98" s="186">
        <v>1.15E-3</v>
      </c>
      <c r="O98" s="186">
        <f t="shared" si="4"/>
        <v>0</v>
      </c>
      <c r="P98" s="186">
        <v>0</v>
      </c>
      <c r="Q98" s="186">
        <f t="shared" si="5"/>
        <v>0</v>
      </c>
      <c r="R98" s="188" t="s">
        <v>353</v>
      </c>
      <c r="S98" s="188" t="s">
        <v>222</v>
      </c>
      <c r="T98" s="189" t="s">
        <v>222</v>
      </c>
      <c r="U98" s="157">
        <v>0</v>
      </c>
      <c r="V98" s="157">
        <f t="shared" si="6"/>
        <v>0</v>
      </c>
      <c r="W98" s="157"/>
      <c r="X98" s="157" t="s">
        <v>348</v>
      </c>
      <c r="Y98" s="157" t="s">
        <v>225</v>
      </c>
      <c r="Z98" s="147"/>
      <c r="AA98" s="147"/>
      <c r="AB98" s="147"/>
      <c r="AC98" s="147"/>
      <c r="AD98" s="147"/>
      <c r="AE98" s="147"/>
      <c r="AF98" s="147"/>
      <c r="AG98" s="147" t="s">
        <v>349</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2.5" outlineLevel="1" x14ac:dyDescent="0.2">
      <c r="A99" s="183">
        <v>39</v>
      </c>
      <c r="B99" s="184" t="s">
        <v>1098</v>
      </c>
      <c r="C99" s="191" t="s">
        <v>1099</v>
      </c>
      <c r="D99" s="185" t="s">
        <v>390</v>
      </c>
      <c r="E99" s="186">
        <v>2</v>
      </c>
      <c r="F99" s="187"/>
      <c r="G99" s="188">
        <f t="shared" si="0"/>
        <v>0</v>
      </c>
      <c r="H99" s="187"/>
      <c r="I99" s="188">
        <f t="shared" si="1"/>
        <v>0</v>
      </c>
      <c r="J99" s="187"/>
      <c r="K99" s="188">
        <f t="shared" si="2"/>
        <v>0</v>
      </c>
      <c r="L99" s="188">
        <v>21</v>
      </c>
      <c r="M99" s="188">
        <f t="shared" si="3"/>
        <v>0</v>
      </c>
      <c r="N99" s="186">
        <v>1.72E-3</v>
      </c>
      <c r="O99" s="186">
        <f t="shared" si="4"/>
        <v>0</v>
      </c>
      <c r="P99" s="186">
        <v>0</v>
      </c>
      <c r="Q99" s="186">
        <f t="shared" si="5"/>
        <v>0</v>
      </c>
      <c r="R99" s="188" t="s">
        <v>353</v>
      </c>
      <c r="S99" s="188" t="s">
        <v>222</v>
      </c>
      <c r="T99" s="189" t="s">
        <v>222</v>
      </c>
      <c r="U99" s="157">
        <v>0</v>
      </c>
      <c r="V99" s="157">
        <f t="shared" si="6"/>
        <v>0</v>
      </c>
      <c r="W99" s="157"/>
      <c r="X99" s="157" t="s">
        <v>348</v>
      </c>
      <c r="Y99" s="157" t="s">
        <v>225</v>
      </c>
      <c r="Z99" s="147"/>
      <c r="AA99" s="147"/>
      <c r="AB99" s="147"/>
      <c r="AC99" s="147"/>
      <c r="AD99" s="147"/>
      <c r="AE99" s="147"/>
      <c r="AF99" s="147"/>
      <c r="AG99" s="147" t="s">
        <v>349</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2.5" outlineLevel="1" x14ac:dyDescent="0.2">
      <c r="A100" s="183">
        <v>40</v>
      </c>
      <c r="B100" s="184" t="s">
        <v>1100</v>
      </c>
      <c r="C100" s="191" t="s">
        <v>1101</v>
      </c>
      <c r="D100" s="185" t="s">
        <v>390</v>
      </c>
      <c r="E100" s="186">
        <v>3</v>
      </c>
      <c r="F100" s="187"/>
      <c r="G100" s="188">
        <f t="shared" si="0"/>
        <v>0</v>
      </c>
      <c r="H100" s="187"/>
      <c r="I100" s="188">
        <f t="shared" si="1"/>
        <v>0</v>
      </c>
      <c r="J100" s="187"/>
      <c r="K100" s="188">
        <f t="shared" si="2"/>
        <v>0</v>
      </c>
      <c r="L100" s="188">
        <v>21</v>
      </c>
      <c r="M100" s="188">
        <f t="shared" si="3"/>
        <v>0</v>
      </c>
      <c r="N100" s="186">
        <v>4.0499999999999998E-3</v>
      </c>
      <c r="O100" s="186">
        <f t="shared" si="4"/>
        <v>0.01</v>
      </c>
      <c r="P100" s="186">
        <v>0</v>
      </c>
      <c r="Q100" s="186">
        <f t="shared" si="5"/>
        <v>0</v>
      </c>
      <c r="R100" s="188" t="s">
        <v>353</v>
      </c>
      <c r="S100" s="188" t="s">
        <v>222</v>
      </c>
      <c r="T100" s="189" t="s">
        <v>222</v>
      </c>
      <c r="U100" s="157">
        <v>0</v>
      </c>
      <c r="V100" s="157">
        <f t="shared" si="6"/>
        <v>0</v>
      </c>
      <c r="W100" s="157"/>
      <c r="X100" s="157" t="s">
        <v>348</v>
      </c>
      <c r="Y100" s="157" t="s">
        <v>225</v>
      </c>
      <c r="Z100" s="147"/>
      <c r="AA100" s="147"/>
      <c r="AB100" s="147"/>
      <c r="AC100" s="147"/>
      <c r="AD100" s="147"/>
      <c r="AE100" s="147"/>
      <c r="AF100" s="147"/>
      <c r="AG100" s="147" t="s">
        <v>349</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22.5" outlineLevel="1" x14ac:dyDescent="0.2">
      <c r="A101" s="183">
        <v>41</v>
      </c>
      <c r="B101" s="184" t="s">
        <v>1102</v>
      </c>
      <c r="C101" s="191" t="s">
        <v>1103</v>
      </c>
      <c r="D101" s="185" t="s">
        <v>390</v>
      </c>
      <c r="E101" s="186">
        <v>1</v>
      </c>
      <c r="F101" s="187"/>
      <c r="G101" s="188">
        <f t="shared" si="0"/>
        <v>0</v>
      </c>
      <c r="H101" s="187"/>
      <c r="I101" s="188">
        <f t="shared" si="1"/>
        <v>0</v>
      </c>
      <c r="J101" s="187"/>
      <c r="K101" s="188">
        <f t="shared" si="2"/>
        <v>0</v>
      </c>
      <c r="L101" s="188">
        <v>21</v>
      </c>
      <c r="M101" s="188">
        <f t="shared" si="3"/>
        <v>0</v>
      </c>
      <c r="N101" s="186">
        <v>5.45E-3</v>
      </c>
      <c r="O101" s="186">
        <f t="shared" si="4"/>
        <v>0.01</v>
      </c>
      <c r="P101" s="186">
        <v>0</v>
      </c>
      <c r="Q101" s="186">
        <f t="shared" si="5"/>
        <v>0</v>
      </c>
      <c r="R101" s="188" t="s">
        <v>353</v>
      </c>
      <c r="S101" s="188" t="s">
        <v>222</v>
      </c>
      <c r="T101" s="189" t="s">
        <v>294</v>
      </c>
      <c r="U101" s="157">
        <v>0</v>
      </c>
      <c r="V101" s="157">
        <f t="shared" si="6"/>
        <v>0</v>
      </c>
      <c r="W101" s="157"/>
      <c r="X101" s="157" t="s">
        <v>348</v>
      </c>
      <c r="Y101" s="157" t="s">
        <v>225</v>
      </c>
      <c r="Z101" s="147"/>
      <c r="AA101" s="147"/>
      <c r="AB101" s="147"/>
      <c r="AC101" s="147"/>
      <c r="AD101" s="147"/>
      <c r="AE101" s="147"/>
      <c r="AF101" s="147"/>
      <c r="AG101" s="147" t="s">
        <v>349</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83">
        <v>42</v>
      </c>
      <c r="B102" s="184" t="s">
        <v>1104</v>
      </c>
      <c r="C102" s="191" t="s">
        <v>1105</v>
      </c>
      <c r="D102" s="185" t="s">
        <v>390</v>
      </c>
      <c r="E102" s="186">
        <v>1</v>
      </c>
      <c r="F102" s="187"/>
      <c r="G102" s="188">
        <f t="shared" si="0"/>
        <v>0</v>
      </c>
      <c r="H102" s="187"/>
      <c r="I102" s="188">
        <f t="shared" si="1"/>
        <v>0</v>
      </c>
      <c r="J102" s="187"/>
      <c r="K102" s="188">
        <f t="shared" si="2"/>
        <v>0</v>
      </c>
      <c r="L102" s="188">
        <v>21</v>
      </c>
      <c r="M102" s="188">
        <f t="shared" si="3"/>
        <v>0</v>
      </c>
      <c r="N102" s="186">
        <v>8.0000000000000004E-4</v>
      </c>
      <c r="O102" s="186">
        <f t="shared" si="4"/>
        <v>0</v>
      </c>
      <c r="P102" s="186">
        <v>0</v>
      </c>
      <c r="Q102" s="186">
        <f t="shared" si="5"/>
        <v>0</v>
      </c>
      <c r="R102" s="188" t="s">
        <v>353</v>
      </c>
      <c r="S102" s="188" t="s">
        <v>222</v>
      </c>
      <c r="T102" s="189" t="s">
        <v>222</v>
      </c>
      <c r="U102" s="157">
        <v>0</v>
      </c>
      <c r="V102" s="157">
        <f t="shared" si="6"/>
        <v>0</v>
      </c>
      <c r="W102" s="157"/>
      <c r="X102" s="157" t="s">
        <v>348</v>
      </c>
      <c r="Y102" s="157" t="s">
        <v>225</v>
      </c>
      <c r="Z102" s="147"/>
      <c r="AA102" s="147"/>
      <c r="AB102" s="147"/>
      <c r="AC102" s="147"/>
      <c r="AD102" s="147"/>
      <c r="AE102" s="147"/>
      <c r="AF102" s="147"/>
      <c r="AG102" s="147" t="s">
        <v>349</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x14ac:dyDescent="0.2">
      <c r="A103" s="159" t="s">
        <v>217</v>
      </c>
      <c r="B103" s="160" t="s">
        <v>99</v>
      </c>
      <c r="C103" s="174" t="s">
        <v>100</v>
      </c>
      <c r="D103" s="161"/>
      <c r="E103" s="162"/>
      <c r="F103" s="163"/>
      <c r="G103" s="163">
        <f>SUMIF(AG104:AG110,"&lt;&gt;NOR",G104:G110)</f>
        <v>0</v>
      </c>
      <c r="H103" s="163"/>
      <c r="I103" s="163">
        <f>SUM(I104:I110)</f>
        <v>0</v>
      </c>
      <c r="J103" s="163"/>
      <c r="K103" s="163">
        <f>SUM(K104:K110)</f>
        <v>0</v>
      </c>
      <c r="L103" s="163"/>
      <c r="M103" s="163">
        <f>SUM(M104:M110)</f>
        <v>0</v>
      </c>
      <c r="N103" s="162"/>
      <c r="O103" s="162">
        <f>SUM(O104:O110)</f>
        <v>0.51</v>
      </c>
      <c r="P103" s="162"/>
      <c r="Q103" s="162">
        <f>SUM(Q104:Q110)</f>
        <v>0</v>
      </c>
      <c r="R103" s="163"/>
      <c r="S103" s="163"/>
      <c r="T103" s="164"/>
      <c r="U103" s="158"/>
      <c r="V103" s="158">
        <f>SUM(V104:V110)</f>
        <v>3.5</v>
      </c>
      <c r="W103" s="158"/>
      <c r="X103" s="158"/>
      <c r="Y103" s="158"/>
      <c r="AG103" t="s">
        <v>218</v>
      </c>
    </row>
    <row r="104" spans="1:60" ht="22.5" outlineLevel="1" x14ac:dyDescent="0.2">
      <c r="A104" s="166">
        <v>43</v>
      </c>
      <c r="B104" s="167" t="s">
        <v>1106</v>
      </c>
      <c r="C104" s="175" t="s">
        <v>1107</v>
      </c>
      <c r="D104" s="168" t="s">
        <v>390</v>
      </c>
      <c r="E104" s="169">
        <v>1</v>
      </c>
      <c r="F104" s="170"/>
      <c r="G104" s="171">
        <f>ROUND(E104*F104,2)</f>
        <v>0</v>
      </c>
      <c r="H104" s="170"/>
      <c r="I104" s="171">
        <f>ROUND(E104*H104,2)</f>
        <v>0</v>
      </c>
      <c r="J104" s="170"/>
      <c r="K104" s="171">
        <f>ROUND(E104*J104,2)</f>
        <v>0</v>
      </c>
      <c r="L104" s="171">
        <v>21</v>
      </c>
      <c r="M104" s="171">
        <f>G104*(1+L104/100)</f>
        <v>0</v>
      </c>
      <c r="N104" s="169">
        <v>0.50882000000000005</v>
      </c>
      <c r="O104" s="169">
        <f>ROUND(E104*N104,2)</f>
        <v>0.51</v>
      </c>
      <c r="P104" s="169">
        <v>0</v>
      </c>
      <c r="Q104" s="169">
        <f>ROUND(E104*P104,2)</f>
        <v>0</v>
      </c>
      <c r="R104" s="171" t="s">
        <v>1108</v>
      </c>
      <c r="S104" s="171" t="s">
        <v>222</v>
      </c>
      <c r="T104" s="172" t="s">
        <v>222</v>
      </c>
      <c r="U104" s="157">
        <v>3.4954900000000002</v>
      </c>
      <c r="V104" s="157">
        <f>ROUND(E104*U104,2)</f>
        <v>3.5</v>
      </c>
      <c r="W104" s="157"/>
      <c r="X104" s="157" t="s">
        <v>279</v>
      </c>
      <c r="Y104" s="157" t="s">
        <v>225</v>
      </c>
      <c r="Z104" s="147"/>
      <c r="AA104" s="147"/>
      <c r="AB104" s="147"/>
      <c r="AC104" s="147"/>
      <c r="AD104" s="147"/>
      <c r="AE104" s="147"/>
      <c r="AF104" s="147"/>
      <c r="AG104" s="147" t="s">
        <v>280</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
      <c r="A105" s="154"/>
      <c r="B105" s="155"/>
      <c r="C105" s="249" t="s">
        <v>1109</v>
      </c>
      <c r="D105" s="250"/>
      <c r="E105" s="250"/>
      <c r="F105" s="250"/>
      <c r="G105" s="250"/>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228</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66">
        <v>44</v>
      </c>
      <c r="B106" s="167" t="s">
        <v>1110</v>
      </c>
      <c r="C106" s="175" t="s">
        <v>1111</v>
      </c>
      <c r="D106" s="168" t="s">
        <v>957</v>
      </c>
      <c r="E106" s="169">
        <v>1</v>
      </c>
      <c r="F106" s="170"/>
      <c r="G106" s="171">
        <f>ROUND(E106*F106,2)</f>
        <v>0</v>
      </c>
      <c r="H106" s="170"/>
      <c r="I106" s="171">
        <f>ROUND(E106*H106,2)</f>
        <v>0</v>
      </c>
      <c r="J106" s="170"/>
      <c r="K106" s="171">
        <f>ROUND(E106*J106,2)</f>
        <v>0</v>
      </c>
      <c r="L106" s="171">
        <v>21</v>
      </c>
      <c r="M106" s="171">
        <f>G106*(1+L106/100)</f>
        <v>0</v>
      </c>
      <c r="N106" s="169">
        <v>0</v>
      </c>
      <c r="O106" s="169">
        <f>ROUND(E106*N106,2)</f>
        <v>0</v>
      </c>
      <c r="P106" s="169">
        <v>0</v>
      </c>
      <c r="Q106" s="169">
        <f>ROUND(E106*P106,2)</f>
        <v>0</v>
      </c>
      <c r="R106" s="171"/>
      <c r="S106" s="171" t="s">
        <v>250</v>
      </c>
      <c r="T106" s="172" t="s">
        <v>223</v>
      </c>
      <c r="U106" s="157">
        <v>0</v>
      </c>
      <c r="V106" s="157">
        <f>ROUND(E106*U106,2)</f>
        <v>0</v>
      </c>
      <c r="W106" s="157"/>
      <c r="X106" s="157" t="s">
        <v>251</v>
      </c>
      <c r="Y106" s="157" t="s">
        <v>225</v>
      </c>
      <c r="Z106" s="147"/>
      <c r="AA106" s="147"/>
      <c r="AB106" s="147"/>
      <c r="AC106" s="147"/>
      <c r="AD106" s="147"/>
      <c r="AE106" s="147"/>
      <c r="AF106" s="147"/>
      <c r="AG106" s="147" t="s">
        <v>252</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2" x14ac:dyDescent="0.2">
      <c r="A107" s="154"/>
      <c r="B107" s="155"/>
      <c r="C107" s="249" t="s">
        <v>1112</v>
      </c>
      <c r="D107" s="250"/>
      <c r="E107" s="250"/>
      <c r="F107" s="250"/>
      <c r="G107" s="250"/>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228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66">
        <v>45</v>
      </c>
      <c r="B108" s="167" t="s">
        <v>1113</v>
      </c>
      <c r="C108" s="175" t="s">
        <v>1114</v>
      </c>
      <c r="D108" s="168" t="s">
        <v>957</v>
      </c>
      <c r="E108" s="169">
        <v>3</v>
      </c>
      <c r="F108" s="170"/>
      <c r="G108" s="171">
        <f>ROUND(E108*F108,2)</f>
        <v>0</v>
      </c>
      <c r="H108" s="170"/>
      <c r="I108" s="171">
        <f>ROUND(E108*H108,2)</f>
        <v>0</v>
      </c>
      <c r="J108" s="170"/>
      <c r="K108" s="171">
        <f>ROUND(E108*J108,2)</f>
        <v>0</v>
      </c>
      <c r="L108" s="171">
        <v>21</v>
      </c>
      <c r="M108" s="171">
        <f>G108*(1+L108/100)</f>
        <v>0</v>
      </c>
      <c r="N108" s="169">
        <v>0</v>
      </c>
      <c r="O108" s="169">
        <f>ROUND(E108*N108,2)</f>
        <v>0</v>
      </c>
      <c r="P108" s="169">
        <v>0</v>
      </c>
      <c r="Q108" s="169">
        <f>ROUND(E108*P108,2)</f>
        <v>0</v>
      </c>
      <c r="R108" s="171"/>
      <c r="S108" s="171" t="s">
        <v>250</v>
      </c>
      <c r="T108" s="172" t="s">
        <v>223</v>
      </c>
      <c r="U108" s="157">
        <v>0</v>
      </c>
      <c r="V108" s="157">
        <f>ROUND(E108*U108,2)</f>
        <v>0</v>
      </c>
      <c r="W108" s="157"/>
      <c r="X108" s="157" t="s">
        <v>251</v>
      </c>
      <c r="Y108" s="157" t="s">
        <v>225</v>
      </c>
      <c r="Z108" s="147"/>
      <c r="AA108" s="147"/>
      <c r="AB108" s="147"/>
      <c r="AC108" s="147"/>
      <c r="AD108" s="147"/>
      <c r="AE108" s="147"/>
      <c r="AF108" s="147"/>
      <c r="AG108" s="147" t="s">
        <v>252</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2" x14ac:dyDescent="0.2">
      <c r="A109" s="154"/>
      <c r="B109" s="155"/>
      <c r="C109" s="249" t="s">
        <v>1115</v>
      </c>
      <c r="D109" s="250"/>
      <c r="E109" s="250"/>
      <c r="F109" s="250"/>
      <c r="G109" s="250"/>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228</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73" t="str">
        <f>C109</f>
        <v>Provedení napojení potrubí do konstrukcí šachet nebo jímek do připravených vstupních otvorů - těsnění těsnícím kroužkem, pěnou nebo přízí, zakrácení a úprava konce potrubí do potřebného tvaru</v>
      </c>
      <c r="BB109" s="147"/>
      <c r="BC109" s="147"/>
      <c r="BD109" s="147"/>
      <c r="BE109" s="147"/>
      <c r="BF109" s="147"/>
      <c r="BG109" s="147"/>
      <c r="BH109" s="147"/>
    </row>
    <row r="110" spans="1:60" outlineLevel="1" x14ac:dyDescent="0.2">
      <c r="A110" s="183">
        <v>46</v>
      </c>
      <c r="B110" s="184" t="s">
        <v>1116</v>
      </c>
      <c r="C110" s="191" t="s">
        <v>1117</v>
      </c>
      <c r="D110" s="185" t="s">
        <v>390</v>
      </c>
      <c r="E110" s="186">
        <v>1</v>
      </c>
      <c r="F110" s="187"/>
      <c r="G110" s="188">
        <f>ROUND(E110*F110,2)</f>
        <v>0</v>
      </c>
      <c r="H110" s="187"/>
      <c r="I110" s="188">
        <f>ROUND(E110*H110,2)</f>
        <v>0</v>
      </c>
      <c r="J110" s="187"/>
      <c r="K110" s="188">
        <f>ROUND(E110*J110,2)</f>
        <v>0</v>
      </c>
      <c r="L110" s="188">
        <v>21</v>
      </c>
      <c r="M110" s="188">
        <f>G110*(1+L110/100)</f>
        <v>0</v>
      </c>
      <c r="N110" s="186">
        <v>0</v>
      </c>
      <c r="O110" s="186">
        <f>ROUND(E110*N110,2)</f>
        <v>0</v>
      </c>
      <c r="P110" s="186">
        <v>0</v>
      </c>
      <c r="Q110" s="186">
        <f>ROUND(E110*P110,2)</f>
        <v>0</v>
      </c>
      <c r="R110" s="188"/>
      <c r="S110" s="188" t="s">
        <v>250</v>
      </c>
      <c r="T110" s="189" t="s">
        <v>223</v>
      </c>
      <c r="U110" s="157">
        <v>0</v>
      </c>
      <c r="V110" s="157">
        <f>ROUND(E110*U110,2)</f>
        <v>0</v>
      </c>
      <c r="W110" s="157"/>
      <c r="X110" s="157" t="s">
        <v>251</v>
      </c>
      <c r="Y110" s="157" t="s">
        <v>225</v>
      </c>
      <c r="Z110" s="147"/>
      <c r="AA110" s="147"/>
      <c r="AB110" s="147"/>
      <c r="AC110" s="147"/>
      <c r="AD110" s="147"/>
      <c r="AE110" s="147"/>
      <c r="AF110" s="147"/>
      <c r="AG110" s="147" t="s">
        <v>252</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x14ac:dyDescent="0.2">
      <c r="A111" s="159" t="s">
        <v>217</v>
      </c>
      <c r="B111" s="160" t="s">
        <v>111</v>
      </c>
      <c r="C111" s="174" t="s">
        <v>112</v>
      </c>
      <c r="D111" s="161"/>
      <c r="E111" s="162"/>
      <c r="F111" s="163"/>
      <c r="G111" s="163">
        <f>SUMIF(AG112:AG114,"&lt;&gt;NOR",G112:G114)</f>
        <v>0</v>
      </c>
      <c r="H111" s="163"/>
      <c r="I111" s="163">
        <f>SUM(I112:I114)</f>
        <v>0</v>
      </c>
      <c r="J111" s="163"/>
      <c r="K111" s="163">
        <f>SUM(K112:K114)</f>
        <v>0</v>
      </c>
      <c r="L111" s="163"/>
      <c r="M111" s="163">
        <f>SUM(M112:M114)</f>
        <v>0</v>
      </c>
      <c r="N111" s="162"/>
      <c r="O111" s="162">
        <f>SUM(O112:O114)</f>
        <v>0</v>
      </c>
      <c r="P111" s="162"/>
      <c r="Q111" s="162">
        <f>SUM(Q112:Q114)</f>
        <v>0</v>
      </c>
      <c r="R111" s="163"/>
      <c r="S111" s="163"/>
      <c r="T111" s="164"/>
      <c r="U111" s="158"/>
      <c r="V111" s="158">
        <f>SUM(V112:V114)</f>
        <v>19.670000000000002</v>
      </c>
      <c r="W111" s="158"/>
      <c r="X111" s="158"/>
      <c r="Y111" s="158"/>
      <c r="AG111" t="s">
        <v>218</v>
      </c>
    </row>
    <row r="112" spans="1:60" ht="22.5" outlineLevel="1" x14ac:dyDescent="0.2">
      <c r="A112" s="166">
        <v>47</v>
      </c>
      <c r="B112" s="167" t="s">
        <v>1118</v>
      </c>
      <c r="C112" s="175" t="s">
        <v>1119</v>
      </c>
      <c r="D112" s="168" t="s">
        <v>329</v>
      </c>
      <c r="E112" s="169">
        <v>92.984489999999994</v>
      </c>
      <c r="F112" s="170"/>
      <c r="G112" s="171">
        <f>ROUND(E112*F112,2)</f>
        <v>0</v>
      </c>
      <c r="H112" s="170"/>
      <c r="I112" s="171">
        <f>ROUND(E112*H112,2)</f>
        <v>0</v>
      </c>
      <c r="J112" s="170"/>
      <c r="K112" s="171">
        <f>ROUND(E112*J112,2)</f>
        <v>0</v>
      </c>
      <c r="L112" s="171">
        <v>21</v>
      </c>
      <c r="M112" s="171">
        <f>G112*(1+L112/100)</f>
        <v>0</v>
      </c>
      <c r="N112" s="169">
        <v>0</v>
      </c>
      <c r="O112" s="169">
        <f>ROUND(E112*N112,2)</f>
        <v>0</v>
      </c>
      <c r="P112" s="169">
        <v>0</v>
      </c>
      <c r="Q112" s="169">
        <f>ROUND(E112*P112,2)</f>
        <v>0</v>
      </c>
      <c r="R112" s="171" t="s">
        <v>1025</v>
      </c>
      <c r="S112" s="171" t="s">
        <v>222</v>
      </c>
      <c r="T112" s="172" t="s">
        <v>222</v>
      </c>
      <c r="U112" s="157">
        <v>0.21149999999999999</v>
      </c>
      <c r="V112" s="157">
        <f>ROUND(E112*U112,2)</f>
        <v>19.670000000000002</v>
      </c>
      <c r="W112" s="157"/>
      <c r="X112" s="157" t="s">
        <v>697</v>
      </c>
      <c r="Y112" s="157" t="s">
        <v>225</v>
      </c>
      <c r="Z112" s="147"/>
      <c r="AA112" s="147"/>
      <c r="AB112" s="147"/>
      <c r="AC112" s="147"/>
      <c r="AD112" s="147"/>
      <c r="AE112" s="147"/>
      <c r="AF112" s="147"/>
      <c r="AG112" s="147" t="s">
        <v>698</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2" x14ac:dyDescent="0.2">
      <c r="A113" s="154"/>
      <c r="B113" s="155"/>
      <c r="C113" s="260" t="s">
        <v>1120</v>
      </c>
      <c r="D113" s="261"/>
      <c r="E113" s="261"/>
      <c r="F113" s="261"/>
      <c r="G113" s="261"/>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268</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2" x14ac:dyDescent="0.2">
      <c r="A114" s="154"/>
      <c r="B114" s="155"/>
      <c r="C114" s="251" t="s">
        <v>1121</v>
      </c>
      <c r="D114" s="252"/>
      <c r="E114" s="252"/>
      <c r="F114" s="252"/>
      <c r="G114" s="252"/>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228</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x14ac:dyDescent="0.2">
      <c r="A115" s="159" t="s">
        <v>217</v>
      </c>
      <c r="B115" s="160" t="s">
        <v>97</v>
      </c>
      <c r="C115" s="174" t="s">
        <v>98</v>
      </c>
      <c r="D115" s="161"/>
      <c r="E115" s="162"/>
      <c r="F115" s="163"/>
      <c r="G115" s="163">
        <f>SUMIF(AG116:AG117,"&lt;&gt;NOR",G116:G117)</f>
        <v>0</v>
      </c>
      <c r="H115" s="163"/>
      <c r="I115" s="163">
        <f>SUM(I116:I117)</f>
        <v>0</v>
      </c>
      <c r="J115" s="163"/>
      <c r="K115" s="163">
        <f>SUM(K116:K117)</f>
        <v>0</v>
      </c>
      <c r="L115" s="163"/>
      <c r="M115" s="163">
        <f>SUM(M116:M117)</f>
        <v>0</v>
      </c>
      <c r="N115" s="162"/>
      <c r="O115" s="162">
        <f>SUM(O116:O117)</f>
        <v>0.75</v>
      </c>
      <c r="P115" s="162"/>
      <c r="Q115" s="162">
        <f>SUM(Q116:Q117)</f>
        <v>0</v>
      </c>
      <c r="R115" s="163"/>
      <c r="S115" s="163"/>
      <c r="T115" s="164"/>
      <c r="U115" s="158"/>
      <c r="V115" s="158">
        <f>SUM(V116:V117)</f>
        <v>4.5</v>
      </c>
      <c r="W115" s="158"/>
      <c r="X115" s="158"/>
      <c r="Y115" s="158"/>
      <c r="AG115" t="s">
        <v>218</v>
      </c>
    </row>
    <row r="116" spans="1:60" ht="33.75" outlineLevel="1" x14ac:dyDescent="0.2">
      <c r="A116" s="166">
        <v>48</v>
      </c>
      <c r="B116" s="167" t="s">
        <v>1122</v>
      </c>
      <c r="C116" s="175" t="s">
        <v>1123</v>
      </c>
      <c r="D116" s="168" t="s">
        <v>390</v>
      </c>
      <c r="E116" s="169">
        <v>9</v>
      </c>
      <c r="F116" s="170"/>
      <c r="G116" s="171">
        <f>ROUND(E116*F116,2)</f>
        <v>0</v>
      </c>
      <c r="H116" s="170"/>
      <c r="I116" s="171">
        <f>ROUND(E116*H116,2)</f>
        <v>0</v>
      </c>
      <c r="J116" s="170"/>
      <c r="K116" s="171">
        <f>ROUND(E116*J116,2)</f>
        <v>0</v>
      </c>
      <c r="L116" s="171">
        <v>21</v>
      </c>
      <c r="M116" s="171">
        <f>G116*(1+L116/100)</f>
        <v>0</v>
      </c>
      <c r="N116" s="169">
        <v>8.3799999999999999E-2</v>
      </c>
      <c r="O116" s="169">
        <f>ROUND(E116*N116,2)</f>
        <v>0.75</v>
      </c>
      <c r="P116" s="169">
        <v>0</v>
      </c>
      <c r="Q116" s="169">
        <f>ROUND(E116*P116,2)</f>
        <v>0</v>
      </c>
      <c r="R116" s="171" t="s">
        <v>1124</v>
      </c>
      <c r="S116" s="171" t="s">
        <v>222</v>
      </c>
      <c r="T116" s="172" t="s">
        <v>222</v>
      </c>
      <c r="U116" s="157">
        <v>0.5</v>
      </c>
      <c r="V116" s="157">
        <f>ROUND(E116*U116,2)</f>
        <v>4.5</v>
      </c>
      <c r="W116" s="157"/>
      <c r="X116" s="157" t="s">
        <v>251</v>
      </c>
      <c r="Y116" s="157" t="s">
        <v>225</v>
      </c>
      <c r="Z116" s="147"/>
      <c r="AA116" s="147"/>
      <c r="AB116" s="147"/>
      <c r="AC116" s="147"/>
      <c r="AD116" s="147"/>
      <c r="AE116" s="147"/>
      <c r="AF116" s="147"/>
      <c r="AG116" s="147" t="s">
        <v>252</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2" x14ac:dyDescent="0.2">
      <c r="A117" s="154"/>
      <c r="B117" s="155"/>
      <c r="C117" s="249" t="s">
        <v>1125</v>
      </c>
      <c r="D117" s="250"/>
      <c r="E117" s="250"/>
      <c r="F117" s="250"/>
      <c r="G117" s="250"/>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228</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x14ac:dyDescent="0.2">
      <c r="A118" s="3"/>
      <c r="B118" s="4"/>
      <c r="C118" s="176"/>
      <c r="D118" s="6"/>
      <c r="E118" s="3"/>
      <c r="F118" s="3"/>
      <c r="G118" s="3"/>
      <c r="H118" s="3"/>
      <c r="I118" s="3"/>
      <c r="J118" s="3"/>
      <c r="K118" s="3"/>
      <c r="L118" s="3"/>
      <c r="M118" s="3"/>
      <c r="N118" s="3"/>
      <c r="O118" s="3"/>
      <c r="P118" s="3"/>
      <c r="Q118" s="3"/>
      <c r="R118" s="3"/>
      <c r="S118" s="3"/>
      <c r="T118" s="3"/>
      <c r="U118" s="3"/>
      <c r="V118" s="3"/>
      <c r="W118" s="3"/>
      <c r="X118" s="3"/>
      <c r="Y118" s="3"/>
      <c r="AE118">
        <v>15</v>
      </c>
      <c r="AF118">
        <v>21</v>
      </c>
      <c r="AG118" t="s">
        <v>203</v>
      </c>
    </row>
    <row r="119" spans="1:60" x14ac:dyDescent="0.2">
      <c r="A119" s="150"/>
      <c r="B119" s="151" t="s">
        <v>29</v>
      </c>
      <c r="C119" s="177"/>
      <c r="D119" s="152"/>
      <c r="E119" s="153"/>
      <c r="F119" s="153"/>
      <c r="G119" s="165">
        <f>G8+G43+G103+G111+G115</f>
        <v>0</v>
      </c>
      <c r="H119" s="3"/>
      <c r="I119" s="3"/>
      <c r="J119" s="3"/>
      <c r="K119" s="3"/>
      <c r="L119" s="3"/>
      <c r="M119" s="3"/>
      <c r="N119" s="3"/>
      <c r="O119" s="3"/>
      <c r="P119" s="3"/>
      <c r="Q119" s="3"/>
      <c r="R119" s="3"/>
      <c r="S119" s="3"/>
      <c r="T119" s="3"/>
      <c r="U119" s="3"/>
      <c r="V119" s="3"/>
      <c r="W119" s="3"/>
      <c r="X119" s="3"/>
      <c r="Y119" s="3"/>
      <c r="AE119">
        <f>SUMIF(L7:L117,AE118,G7:G117)</f>
        <v>0</v>
      </c>
      <c r="AF119">
        <f>SUMIF(L7:L117,AF118,G7:G117)</f>
        <v>0</v>
      </c>
      <c r="AG119" t="s">
        <v>260</v>
      </c>
    </row>
    <row r="120" spans="1:60" x14ac:dyDescent="0.2">
      <c r="C120" s="178"/>
      <c r="D120" s="10"/>
      <c r="AG120" t="s">
        <v>261</v>
      </c>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Uf4PIfTOnsJ9cJ6Q8rIBI35bebuEejtIL+yPlQHceTHYHqh/kte8FcRletjHlxlyEYT63P4wPDA57SoBfvAyw==" saltValue="5A3b72veEwF8K+OyduYKBQ==" spinCount="100000" sheet="1" formatRows="0"/>
  <mergeCells count="30">
    <mergeCell ref="C15:G15"/>
    <mergeCell ref="A1:G1"/>
    <mergeCell ref="C2:G2"/>
    <mergeCell ref="C3:G3"/>
    <mergeCell ref="C4:G4"/>
    <mergeCell ref="C10:G10"/>
    <mergeCell ref="C62:G62"/>
    <mergeCell ref="C17:G17"/>
    <mergeCell ref="C22:G22"/>
    <mergeCell ref="C24:G24"/>
    <mergeCell ref="C27:G27"/>
    <mergeCell ref="C32:G32"/>
    <mergeCell ref="C36:G36"/>
    <mergeCell ref="C45:G45"/>
    <mergeCell ref="C48:G48"/>
    <mergeCell ref="C51:G51"/>
    <mergeCell ref="C54:G54"/>
    <mergeCell ref="C56:G56"/>
    <mergeCell ref="C117:G117"/>
    <mergeCell ref="C70:G70"/>
    <mergeCell ref="C73:G73"/>
    <mergeCell ref="C77:G77"/>
    <mergeCell ref="C79:G79"/>
    <mergeCell ref="C81:G81"/>
    <mergeCell ref="C83:G83"/>
    <mergeCell ref="C105:G105"/>
    <mergeCell ref="C107:G107"/>
    <mergeCell ref="C109:G109"/>
    <mergeCell ref="C113:G113"/>
    <mergeCell ref="C114:G1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7297C-3618-45AB-9648-B6B7BBB15E0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3" t="s">
        <v>262</v>
      </c>
      <c r="B1" s="253"/>
      <c r="C1" s="253"/>
      <c r="D1" s="253"/>
      <c r="E1" s="253"/>
      <c r="F1" s="253"/>
      <c r="G1" s="253"/>
      <c r="AG1" t="s">
        <v>189</v>
      </c>
    </row>
    <row r="2" spans="1:60" ht="24.95" customHeight="1" x14ac:dyDescent="0.2">
      <c r="A2" s="139" t="s">
        <v>7</v>
      </c>
      <c r="B2" s="49" t="s">
        <v>44</v>
      </c>
      <c r="C2" s="254" t="s">
        <v>45</v>
      </c>
      <c r="D2" s="255"/>
      <c r="E2" s="255"/>
      <c r="F2" s="255"/>
      <c r="G2" s="256"/>
      <c r="AG2" t="s">
        <v>190</v>
      </c>
    </row>
    <row r="3" spans="1:60" ht="24.95" customHeight="1" x14ac:dyDescent="0.2">
      <c r="A3" s="139" t="s">
        <v>8</v>
      </c>
      <c r="B3" s="49" t="s">
        <v>50</v>
      </c>
      <c r="C3" s="254" t="s">
        <v>51</v>
      </c>
      <c r="D3" s="255"/>
      <c r="E3" s="255"/>
      <c r="F3" s="255"/>
      <c r="G3" s="256"/>
      <c r="AC3" s="120" t="s">
        <v>190</v>
      </c>
      <c r="AG3" t="s">
        <v>193</v>
      </c>
    </row>
    <row r="4" spans="1:60" ht="24.95" customHeight="1" x14ac:dyDescent="0.2">
      <c r="A4" s="140" t="s">
        <v>9</v>
      </c>
      <c r="B4" s="141" t="s">
        <v>55</v>
      </c>
      <c r="C4" s="257" t="s">
        <v>56</v>
      </c>
      <c r="D4" s="258"/>
      <c r="E4" s="258"/>
      <c r="F4" s="258"/>
      <c r="G4" s="259"/>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159</v>
      </c>
      <c r="C8" s="174" t="s">
        <v>160</v>
      </c>
      <c r="D8" s="161"/>
      <c r="E8" s="162"/>
      <c r="F8" s="163"/>
      <c r="G8" s="163">
        <f>SUMIF(AG9:AG42,"&lt;&gt;NOR",G9:G42)</f>
        <v>0</v>
      </c>
      <c r="H8" s="163"/>
      <c r="I8" s="163">
        <f>SUM(I9:I42)</f>
        <v>0</v>
      </c>
      <c r="J8" s="163"/>
      <c r="K8" s="163">
        <f>SUM(K9:K42)</f>
        <v>0</v>
      </c>
      <c r="L8" s="163"/>
      <c r="M8" s="163">
        <f>SUM(M9:M42)</f>
        <v>0</v>
      </c>
      <c r="N8" s="162"/>
      <c r="O8" s="162">
        <f>SUM(O9:O42)</f>
        <v>0</v>
      </c>
      <c r="P8" s="162"/>
      <c r="Q8" s="162">
        <f>SUM(Q9:Q42)</f>
        <v>0</v>
      </c>
      <c r="R8" s="163"/>
      <c r="S8" s="163"/>
      <c r="T8" s="164"/>
      <c r="U8" s="158"/>
      <c r="V8" s="158">
        <f>SUM(V9:V42)</f>
        <v>0</v>
      </c>
      <c r="W8" s="158"/>
      <c r="X8" s="158"/>
      <c r="Y8" s="158"/>
      <c r="AG8" t="s">
        <v>218</v>
      </c>
    </row>
    <row r="9" spans="1:60" outlineLevel="1" x14ac:dyDescent="0.2">
      <c r="A9" s="183">
        <v>1</v>
      </c>
      <c r="B9" s="184" t="s">
        <v>81</v>
      </c>
      <c r="C9" s="191" t="s">
        <v>1126</v>
      </c>
      <c r="D9" s="185" t="s">
        <v>365</v>
      </c>
      <c r="E9" s="186">
        <v>45</v>
      </c>
      <c r="F9" s="187"/>
      <c r="G9" s="188">
        <f t="shared" ref="G9:G23" si="0">ROUND(E9*F9,2)</f>
        <v>0</v>
      </c>
      <c r="H9" s="187"/>
      <c r="I9" s="188">
        <f t="shared" ref="I9:I23" si="1">ROUND(E9*H9,2)</f>
        <v>0</v>
      </c>
      <c r="J9" s="187"/>
      <c r="K9" s="188">
        <f t="shared" ref="K9:K23" si="2">ROUND(E9*J9,2)</f>
        <v>0</v>
      </c>
      <c r="L9" s="188">
        <v>21</v>
      </c>
      <c r="M9" s="188">
        <f t="shared" ref="M9:M23" si="3">G9*(1+L9/100)</f>
        <v>0</v>
      </c>
      <c r="N9" s="186">
        <v>0</v>
      </c>
      <c r="O9" s="186">
        <f t="shared" ref="O9:O23" si="4">ROUND(E9*N9,2)</f>
        <v>0</v>
      </c>
      <c r="P9" s="186">
        <v>0</v>
      </c>
      <c r="Q9" s="186">
        <f t="shared" ref="Q9:Q23" si="5">ROUND(E9*P9,2)</f>
        <v>0</v>
      </c>
      <c r="R9" s="188"/>
      <c r="S9" s="188" t="s">
        <v>250</v>
      </c>
      <c r="T9" s="189" t="s">
        <v>223</v>
      </c>
      <c r="U9" s="157">
        <v>0</v>
      </c>
      <c r="V9" s="157">
        <f t="shared" ref="V9:V23" si="6">ROUND(E9*U9,2)</f>
        <v>0</v>
      </c>
      <c r="W9" s="157"/>
      <c r="X9" s="157" t="s">
        <v>348</v>
      </c>
      <c r="Y9" s="157" t="s">
        <v>225</v>
      </c>
      <c r="Z9" s="147"/>
      <c r="AA9" s="147"/>
      <c r="AB9" s="147"/>
      <c r="AC9" s="147"/>
      <c r="AD9" s="147"/>
      <c r="AE9" s="147"/>
      <c r="AF9" s="147"/>
      <c r="AG9" s="147" t="s">
        <v>1127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3">
        <v>2</v>
      </c>
      <c r="B10" s="184" t="s">
        <v>1128</v>
      </c>
      <c r="C10" s="191" t="s">
        <v>1129</v>
      </c>
      <c r="D10" s="185" t="s">
        <v>365</v>
      </c>
      <c r="E10" s="186">
        <v>760</v>
      </c>
      <c r="F10" s="187"/>
      <c r="G10" s="188">
        <f t="shared" si="0"/>
        <v>0</v>
      </c>
      <c r="H10" s="187"/>
      <c r="I10" s="188">
        <f t="shared" si="1"/>
        <v>0</v>
      </c>
      <c r="J10" s="187"/>
      <c r="K10" s="188">
        <f t="shared" si="2"/>
        <v>0</v>
      </c>
      <c r="L10" s="188">
        <v>21</v>
      </c>
      <c r="M10" s="188">
        <f t="shared" si="3"/>
        <v>0</v>
      </c>
      <c r="N10" s="186">
        <v>0</v>
      </c>
      <c r="O10" s="186">
        <f t="shared" si="4"/>
        <v>0</v>
      </c>
      <c r="P10" s="186">
        <v>0</v>
      </c>
      <c r="Q10" s="186">
        <f t="shared" si="5"/>
        <v>0</v>
      </c>
      <c r="R10" s="188"/>
      <c r="S10" s="188" t="s">
        <v>250</v>
      </c>
      <c r="T10" s="189" t="s">
        <v>223</v>
      </c>
      <c r="U10" s="157">
        <v>0</v>
      </c>
      <c r="V10" s="157">
        <f t="shared" si="6"/>
        <v>0</v>
      </c>
      <c r="W10" s="157"/>
      <c r="X10" s="157" t="s">
        <v>348</v>
      </c>
      <c r="Y10" s="157" t="s">
        <v>225</v>
      </c>
      <c r="Z10" s="147"/>
      <c r="AA10" s="147"/>
      <c r="AB10" s="147"/>
      <c r="AC10" s="147"/>
      <c r="AD10" s="147"/>
      <c r="AE10" s="147"/>
      <c r="AF10" s="147"/>
      <c r="AG10" s="147" t="s">
        <v>1127</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83">
        <v>3</v>
      </c>
      <c r="B11" s="184" t="s">
        <v>83</v>
      </c>
      <c r="C11" s="191" t="s">
        <v>1130</v>
      </c>
      <c r="D11" s="185" t="s">
        <v>365</v>
      </c>
      <c r="E11" s="186">
        <v>210</v>
      </c>
      <c r="F11" s="187"/>
      <c r="G11" s="188">
        <f t="shared" si="0"/>
        <v>0</v>
      </c>
      <c r="H11" s="187"/>
      <c r="I11" s="188">
        <f t="shared" si="1"/>
        <v>0</v>
      </c>
      <c r="J11" s="187"/>
      <c r="K11" s="188">
        <f t="shared" si="2"/>
        <v>0</v>
      </c>
      <c r="L11" s="188">
        <v>21</v>
      </c>
      <c r="M11" s="188">
        <f t="shared" si="3"/>
        <v>0</v>
      </c>
      <c r="N11" s="186">
        <v>0</v>
      </c>
      <c r="O11" s="186">
        <f t="shared" si="4"/>
        <v>0</v>
      </c>
      <c r="P11" s="186">
        <v>0</v>
      </c>
      <c r="Q11" s="186">
        <f t="shared" si="5"/>
        <v>0</v>
      </c>
      <c r="R11" s="188"/>
      <c r="S11" s="188" t="s">
        <v>250</v>
      </c>
      <c r="T11" s="189" t="s">
        <v>223</v>
      </c>
      <c r="U11" s="157">
        <v>0</v>
      </c>
      <c r="V11" s="157">
        <f t="shared" si="6"/>
        <v>0</v>
      </c>
      <c r="W11" s="157"/>
      <c r="X11" s="157" t="s">
        <v>348</v>
      </c>
      <c r="Y11" s="157" t="s">
        <v>225</v>
      </c>
      <c r="Z11" s="147"/>
      <c r="AA11" s="147"/>
      <c r="AB11" s="147"/>
      <c r="AC11" s="147"/>
      <c r="AD11" s="147"/>
      <c r="AE11" s="147"/>
      <c r="AF11" s="147"/>
      <c r="AG11" s="147" t="s">
        <v>1127</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3">
        <v>4</v>
      </c>
      <c r="B12" s="184" t="s">
        <v>85</v>
      </c>
      <c r="C12" s="191" t="s">
        <v>1131</v>
      </c>
      <c r="D12" s="185" t="s">
        <v>365</v>
      </c>
      <c r="E12" s="186">
        <v>105</v>
      </c>
      <c r="F12" s="187"/>
      <c r="G12" s="188">
        <f t="shared" si="0"/>
        <v>0</v>
      </c>
      <c r="H12" s="187"/>
      <c r="I12" s="188">
        <f t="shared" si="1"/>
        <v>0</v>
      </c>
      <c r="J12" s="187"/>
      <c r="K12" s="188">
        <f t="shared" si="2"/>
        <v>0</v>
      </c>
      <c r="L12" s="188">
        <v>21</v>
      </c>
      <c r="M12" s="188">
        <f t="shared" si="3"/>
        <v>0</v>
      </c>
      <c r="N12" s="186">
        <v>0</v>
      </c>
      <c r="O12" s="186">
        <f t="shared" si="4"/>
        <v>0</v>
      </c>
      <c r="P12" s="186">
        <v>0</v>
      </c>
      <c r="Q12" s="186">
        <f t="shared" si="5"/>
        <v>0</v>
      </c>
      <c r="R12" s="188"/>
      <c r="S12" s="188" t="s">
        <v>250</v>
      </c>
      <c r="T12" s="189" t="s">
        <v>223</v>
      </c>
      <c r="U12" s="157">
        <v>0</v>
      </c>
      <c r="V12" s="157">
        <f t="shared" si="6"/>
        <v>0</v>
      </c>
      <c r="W12" s="157"/>
      <c r="X12" s="157" t="s">
        <v>348</v>
      </c>
      <c r="Y12" s="157" t="s">
        <v>225</v>
      </c>
      <c r="Z12" s="147"/>
      <c r="AA12" s="147"/>
      <c r="AB12" s="147"/>
      <c r="AC12" s="147"/>
      <c r="AD12" s="147"/>
      <c r="AE12" s="147"/>
      <c r="AF12" s="147"/>
      <c r="AG12" s="147" t="s">
        <v>1127</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3">
        <v>5</v>
      </c>
      <c r="B13" s="184" t="s">
        <v>87</v>
      </c>
      <c r="C13" s="191" t="s">
        <v>1132</v>
      </c>
      <c r="D13" s="185" t="s">
        <v>957</v>
      </c>
      <c r="E13" s="186">
        <v>24</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c r="S13" s="188" t="s">
        <v>250</v>
      </c>
      <c r="T13" s="189" t="s">
        <v>223</v>
      </c>
      <c r="U13" s="157">
        <v>0</v>
      </c>
      <c r="V13" s="157">
        <f t="shared" si="6"/>
        <v>0</v>
      </c>
      <c r="W13" s="157"/>
      <c r="X13" s="157" t="s">
        <v>348</v>
      </c>
      <c r="Y13" s="157" t="s">
        <v>225</v>
      </c>
      <c r="Z13" s="147"/>
      <c r="AA13" s="147"/>
      <c r="AB13" s="147"/>
      <c r="AC13" s="147"/>
      <c r="AD13" s="147"/>
      <c r="AE13" s="147"/>
      <c r="AF13" s="147"/>
      <c r="AG13" s="147" t="s">
        <v>1127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3">
        <v>6</v>
      </c>
      <c r="B14" s="184" t="s">
        <v>1133</v>
      </c>
      <c r="C14" s="191" t="s">
        <v>1134</v>
      </c>
      <c r="D14" s="185" t="s">
        <v>365</v>
      </c>
      <c r="E14" s="186">
        <v>80</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250</v>
      </c>
      <c r="T14" s="189" t="s">
        <v>223</v>
      </c>
      <c r="U14" s="157">
        <v>0</v>
      </c>
      <c r="V14" s="157">
        <f t="shared" si="6"/>
        <v>0</v>
      </c>
      <c r="W14" s="157"/>
      <c r="X14" s="157" t="s">
        <v>251</v>
      </c>
      <c r="Y14" s="157" t="s">
        <v>225</v>
      </c>
      <c r="Z14" s="147"/>
      <c r="AA14" s="147"/>
      <c r="AB14" s="147"/>
      <c r="AC14" s="147"/>
      <c r="AD14" s="147"/>
      <c r="AE14" s="147"/>
      <c r="AF14" s="147"/>
      <c r="AG14" s="147" t="s">
        <v>811</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3">
        <v>7</v>
      </c>
      <c r="B15" s="184" t="s">
        <v>662</v>
      </c>
      <c r="C15" s="191" t="s">
        <v>1135</v>
      </c>
      <c r="D15" s="185" t="s">
        <v>365</v>
      </c>
      <c r="E15" s="186">
        <v>120</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250</v>
      </c>
      <c r="T15" s="189" t="s">
        <v>223</v>
      </c>
      <c r="U15" s="157">
        <v>0</v>
      </c>
      <c r="V15" s="157">
        <f t="shared" si="6"/>
        <v>0</v>
      </c>
      <c r="W15" s="157"/>
      <c r="X15" s="157" t="s">
        <v>348</v>
      </c>
      <c r="Y15" s="157" t="s">
        <v>225</v>
      </c>
      <c r="Z15" s="147"/>
      <c r="AA15" s="147"/>
      <c r="AB15" s="147"/>
      <c r="AC15" s="147"/>
      <c r="AD15" s="147"/>
      <c r="AE15" s="147"/>
      <c r="AF15" s="147"/>
      <c r="AG15" s="147" t="s">
        <v>1127</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3">
        <v>8</v>
      </c>
      <c r="B16" s="184" t="s">
        <v>97</v>
      </c>
      <c r="C16" s="191" t="s">
        <v>1136</v>
      </c>
      <c r="D16" s="185" t="s">
        <v>365</v>
      </c>
      <c r="E16" s="186">
        <v>80</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250</v>
      </c>
      <c r="T16" s="189" t="s">
        <v>223</v>
      </c>
      <c r="U16" s="157">
        <v>0</v>
      </c>
      <c r="V16" s="157">
        <f t="shared" si="6"/>
        <v>0</v>
      </c>
      <c r="W16" s="157"/>
      <c r="X16" s="157" t="s">
        <v>348</v>
      </c>
      <c r="Y16" s="157" t="s">
        <v>225</v>
      </c>
      <c r="Z16" s="147"/>
      <c r="AA16" s="147"/>
      <c r="AB16" s="147"/>
      <c r="AC16" s="147"/>
      <c r="AD16" s="147"/>
      <c r="AE16" s="147"/>
      <c r="AF16" s="147"/>
      <c r="AG16" s="147" t="s">
        <v>1127</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3">
        <v>9</v>
      </c>
      <c r="B17" s="184" t="s">
        <v>101</v>
      </c>
      <c r="C17" s="191" t="s">
        <v>1137</v>
      </c>
      <c r="D17" s="185" t="s">
        <v>365</v>
      </c>
      <c r="E17" s="186">
        <v>60</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250</v>
      </c>
      <c r="T17" s="189" t="s">
        <v>223</v>
      </c>
      <c r="U17" s="157">
        <v>0</v>
      </c>
      <c r="V17" s="157">
        <f t="shared" si="6"/>
        <v>0</v>
      </c>
      <c r="W17" s="157"/>
      <c r="X17" s="157" t="s">
        <v>348</v>
      </c>
      <c r="Y17" s="157" t="s">
        <v>225</v>
      </c>
      <c r="Z17" s="147"/>
      <c r="AA17" s="147"/>
      <c r="AB17" s="147"/>
      <c r="AC17" s="147"/>
      <c r="AD17" s="147"/>
      <c r="AE17" s="147"/>
      <c r="AF17" s="147"/>
      <c r="AG17" s="147" t="s">
        <v>1127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3">
        <v>10</v>
      </c>
      <c r="B18" s="184" t="s">
        <v>1138</v>
      </c>
      <c r="C18" s="191" t="s">
        <v>1139</v>
      </c>
      <c r="D18" s="185" t="s">
        <v>365</v>
      </c>
      <c r="E18" s="186">
        <v>140</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c r="S18" s="188" t="s">
        <v>250</v>
      </c>
      <c r="T18" s="189" t="s">
        <v>223</v>
      </c>
      <c r="U18" s="157">
        <v>0</v>
      </c>
      <c r="V18" s="157">
        <f t="shared" si="6"/>
        <v>0</v>
      </c>
      <c r="W18" s="157"/>
      <c r="X18" s="157" t="s">
        <v>348</v>
      </c>
      <c r="Y18" s="157" t="s">
        <v>225</v>
      </c>
      <c r="Z18" s="147"/>
      <c r="AA18" s="147"/>
      <c r="AB18" s="147"/>
      <c r="AC18" s="147"/>
      <c r="AD18" s="147"/>
      <c r="AE18" s="147"/>
      <c r="AF18" s="147"/>
      <c r="AG18" s="147" t="s">
        <v>1127</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83">
        <v>11</v>
      </c>
      <c r="B19" s="184" t="s">
        <v>1140</v>
      </c>
      <c r="C19" s="191" t="s">
        <v>1141</v>
      </c>
      <c r="D19" s="185" t="s">
        <v>365</v>
      </c>
      <c r="E19" s="186">
        <v>310</v>
      </c>
      <c r="F19" s="187"/>
      <c r="G19" s="188">
        <f t="shared" si="0"/>
        <v>0</v>
      </c>
      <c r="H19" s="187"/>
      <c r="I19" s="188">
        <f t="shared" si="1"/>
        <v>0</v>
      </c>
      <c r="J19" s="187"/>
      <c r="K19" s="188">
        <f t="shared" si="2"/>
        <v>0</v>
      </c>
      <c r="L19" s="188">
        <v>21</v>
      </c>
      <c r="M19" s="188">
        <f t="shared" si="3"/>
        <v>0</v>
      </c>
      <c r="N19" s="186">
        <v>0</v>
      </c>
      <c r="O19" s="186">
        <f t="shared" si="4"/>
        <v>0</v>
      </c>
      <c r="P19" s="186">
        <v>0</v>
      </c>
      <c r="Q19" s="186">
        <f t="shared" si="5"/>
        <v>0</v>
      </c>
      <c r="R19" s="188"/>
      <c r="S19" s="188" t="s">
        <v>250</v>
      </c>
      <c r="T19" s="189" t="s">
        <v>223</v>
      </c>
      <c r="U19" s="157">
        <v>0</v>
      </c>
      <c r="V19" s="157">
        <f t="shared" si="6"/>
        <v>0</v>
      </c>
      <c r="W19" s="157"/>
      <c r="X19" s="157" t="s">
        <v>348</v>
      </c>
      <c r="Y19" s="157" t="s">
        <v>225</v>
      </c>
      <c r="Z19" s="147"/>
      <c r="AA19" s="147"/>
      <c r="AB19" s="147"/>
      <c r="AC19" s="147"/>
      <c r="AD19" s="147"/>
      <c r="AE19" s="147"/>
      <c r="AF19" s="147"/>
      <c r="AG19" s="147" t="s">
        <v>1127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83">
        <v>12</v>
      </c>
      <c r="B20" s="184" t="s">
        <v>1142</v>
      </c>
      <c r="C20" s="191" t="s">
        <v>1143</v>
      </c>
      <c r="D20" s="185" t="s">
        <v>1144</v>
      </c>
      <c r="E20" s="186">
        <v>1</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c r="S20" s="188" t="s">
        <v>250</v>
      </c>
      <c r="T20" s="189" t="s">
        <v>223</v>
      </c>
      <c r="U20" s="157">
        <v>0</v>
      </c>
      <c r="V20" s="157">
        <f t="shared" si="6"/>
        <v>0</v>
      </c>
      <c r="W20" s="157"/>
      <c r="X20" s="157" t="s">
        <v>348</v>
      </c>
      <c r="Y20" s="157" t="s">
        <v>225</v>
      </c>
      <c r="Z20" s="147"/>
      <c r="AA20" s="147"/>
      <c r="AB20" s="147"/>
      <c r="AC20" s="147"/>
      <c r="AD20" s="147"/>
      <c r="AE20" s="147"/>
      <c r="AF20" s="147"/>
      <c r="AG20" s="147" t="s">
        <v>1127</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1" x14ac:dyDescent="0.2">
      <c r="A21" s="183">
        <v>13</v>
      </c>
      <c r="B21" s="184" t="s">
        <v>666</v>
      </c>
      <c r="C21" s="191" t="s">
        <v>1145</v>
      </c>
      <c r="D21" s="185" t="s">
        <v>957</v>
      </c>
      <c r="E21" s="186">
        <v>1</v>
      </c>
      <c r="F21" s="187"/>
      <c r="G21" s="188">
        <f t="shared" si="0"/>
        <v>0</v>
      </c>
      <c r="H21" s="187"/>
      <c r="I21" s="188">
        <f t="shared" si="1"/>
        <v>0</v>
      </c>
      <c r="J21" s="187"/>
      <c r="K21" s="188">
        <f t="shared" si="2"/>
        <v>0</v>
      </c>
      <c r="L21" s="188">
        <v>21</v>
      </c>
      <c r="M21" s="188">
        <f t="shared" si="3"/>
        <v>0</v>
      </c>
      <c r="N21" s="186">
        <v>0</v>
      </c>
      <c r="O21" s="186">
        <f t="shared" si="4"/>
        <v>0</v>
      </c>
      <c r="P21" s="186">
        <v>0</v>
      </c>
      <c r="Q21" s="186">
        <f t="shared" si="5"/>
        <v>0</v>
      </c>
      <c r="R21" s="188"/>
      <c r="S21" s="188" t="s">
        <v>250</v>
      </c>
      <c r="T21" s="189" t="s">
        <v>223</v>
      </c>
      <c r="U21" s="157">
        <v>0</v>
      </c>
      <c r="V21" s="157">
        <f t="shared" si="6"/>
        <v>0</v>
      </c>
      <c r="W21" s="157"/>
      <c r="X21" s="157" t="s">
        <v>251</v>
      </c>
      <c r="Y21" s="157" t="s">
        <v>225</v>
      </c>
      <c r="Z21" s="147"/>
      <c r="AA21" s="147"/>
      <c r="AB21" s="147"/>
      <c r="AC21" s="147"/>
      <c r="AD21" s="147"/>
      <c r="AE21" s="147"/>
      <c r="AF21" s="147"/>
      <c r="AG21" s="147" t="s">
        <v>811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83">
        <v>14</v>
      </c>
      <c r="B22" s="184" t="s">
        <v>1146</v>
      </c>
      <c r="C22" s="191" t="s">
        <v>1147</v>
      </c>
      <c r="D22" s="185" t="s">
        <v>957</v>
      </c>
      <c r="E22" s="186">
        <v>1</v>
      </c>
      <c r="F22" s="187"/>
      <c r="G22" s="188">
        <f t="shared" si="0"/>
        <v>0</v>
      </c>
      <c r="H22" s="187"/>
      <c r="I22" s="188">
        <f t="shared" si="1"/>
        <v>0</v>
      </c>
      <c r="J22" s="187"/>
      <c r="K22" s="188">
        <f t="shared" si="2"/>
        <v>0</v>
      </c>
      <c r="L22" s="188">
        <v>21</v>
      </c>
      <c r="M22" s="188">
        <f t="shared" si="3"/>
        <v>0</v>
      </c>
      <c r="N22" s="186">
        <v>0</v>
      </c>
      <c r="O22" s="186">
        <f t="shared" si="4"/>
        <v>0</v>
      </c>
      <c r="P22" s="186">
        <v>0</v>
      </c>
      <c r="Q22" s="186">
        <f t="shared" si="5"/>
        <v>0</v>
      </c>
      <c r="R22" s="188"/>
      <c r="S22" s="188" t="s">
        <v>250</v>
      </c>
      <c r="T22" s="189" t="s">
        <v>223</v>
      </c>
      <c r="U22" s="157">
        <v>0</v>
      </c>
      <c r="V22" s="157">
        <f t="shared" si="6"/>
        <v>0</v>
      </c>
      <c r="W22" s="157"/>
      <c r="X22" s="157" t="s">
        <v>348</v>
      </c>
      <c r="Y22" s="157" t="s">
        <v>225</v>
      </c>
      <c r="Z22" s="147"/>
      <c r="AA22" s="147"/>
      <c r="AB22" s="147"/>
      <c r="AC22" s="147"/>
      <c r="AD22" s="147"/>
      <c r="AE22" s="147"/>
      <c r="AF22" s="147"/>
      <c r="AG22" s="147" t="s">
        <v>1127</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1" x14ac:dyDescent="0.2">
      <c r="A23" s="166">
        <v>15</v>
      </c>
      <c r="B23" s="167" t="s">
        <v>1148</v>
      </c>
      <c r="C23" s="175" t="s">
        <v>1149</v>
      </c>
      <c r="D23" s="168" t="s">
        <v>957</v>
      </c>
      <c r="E23" s="169">
        <v>1</v>
      </c>
      <c r="F23" s="170"/>
      <c r="G23" s="171">
        <f t="shared" si="0"/>
        <v>0</v>
      </c>
      <c r="H23" s="170"/>
      <c r="I23" s="171">
        <f t="shared" si="1"/>
        <v>0</v>
      </c>
      <c r="J23" s="170"/>
      <c r="K23" s="171">
        <f t="shared" si="2"/>
        <v>0</v>
      </c>
      <c r="L23" s="171">
        <v>21</v>
      </c>
      <c r="M23" s="171">
        <f t="shared" si="3"/>
        <v>0</v>
      </c>
      <c r="N23" s="169">
        <v>0</v>
      </c>
      <c r="O23" s="169">
        <f t="shared" si="4"/>
        <v>0</v>
      </c>
      <c r="P23" s="169">
        <v>0</v>
      </c>
      <c r="Q23" s="169">
        <f t="shared" si="5"/>
        <v>0</v>
      </c>
      <c r="R23" s="171"/>
      <c r="S23" s="171" t="s">
        <v>250</v>
      </c>
      <c r="T23" s="172" t="s">
        <v>223</v>
      </c>
      <c r="U23" s="157">
        <v>0</v>
      </c>
      <c r="V23" s="157">
        <f t="shared" si="6"/>
        <v>0</v>
      </c>
      <c r="W23" s="157"/>
      <c r="X23" s="157" t="s">
        <v>251</v>
      </c>
      <c r="Y23" s="157" t="s">
        <v>225</v>
      </c>
      <c r="Z23" s="147"/>
      <c r="AA23" s="147"/>
      <c r="AB23" s="147"/>
      <c r="AC23" s="147"/>
      <c r="AD23" s="147"/>
      <c r="AE23" s="147"/>
      <c r="AF23" s="147"/>
      <c r="AG23" s="147" t="s">
        <v>811</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249" t="s">
        <v>1150</v>
      </c>
      <c r="D24" s="250"/>
      <c r="E24" s="250"/>
      <c r="F24" s="250"/>
      <c r="G24" s="250"/>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228</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251" t="s">
        <v>1151</v>
      </c>
      <c r="D25" s="252"/>
      <c r="E25" s="252"/>
      <c r="F25" s="252"/>
      <c r="G25" s="252"/>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228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66">
        <v>16</v>
      </c>
      <c r="B26" s="167" t="s">
        <v>1152</v>
      </c>
      <c r="C26" s="175" t="s">
        <v>1153</v>
      </c>
      <c r="D26" s="168" t="s">
        <v>957</v>
      </c>
      <c r="E26" s="169">
        <v>1</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1"/>
      <c r="S26" s="171" t="s">
        <v>250</v>
      </c>
      <c r="T26" s="172" t="s">
        <v>223</v>
      </c>
      <c r="U26" s="157">
        <v>0</v>
      </c>
      <c r="V26" s="157">
        <f>ROUND(E26*U26,2)</f>
        <v>0</v>
      </c>
      <c r="W26" s="157"/>
      <c r="X26" s="157" t="s">
        <v>251</v>
      </c>
      <c r="Y26" s="157" t="s">
        <v>225</v>
      </c>
      <c r="Z26" s="147"/>
      <c r="AA26" s="147"/>
      <c r="AB26" s="147"/>
      <c r="AC26" s="147"/>
      <c r="AD26" s="147"/>
      <c r="AE26" s="147"/>
      <c r="AF26" s="147"/>
      <c r="AG26" s="147" t="s">
        <v>811</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249" t="s">
        <v>1154</v>
      </c>
      <c r="D27" s="250"/>
      <c r="E27" s="250"/>
      <c r="F27" s="250"/>
      <c r="G27" s="250"/>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228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
      <c r="A28" s="154"/>
      <c r="B28" s="155"/>
      <c r="C28" s="251" t="s">
        <v>1155</v>
      </c>
      <c r="D28" s="252"/>
      <c r="E28" s="252"/>
      <c r="F28" s="252"/>
      <c r="G28" s="252"/>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228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3" x14ac:dyDescent="0.2">
      <c r="A29" s="154"/>
      <c r="B29" s="155"/>
      <c r="C29" s="251" t="s">
        <v>1156</v>
      </c>
      <c r="D29" s="252"/>
      <c r="E29" s="252"/>
      <c r="F29" s="252"/>
      <c r="G29" s="252"/>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228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22.5" outlineLevel="1" x14ac:dyDescent="0.2">
      <c r="A30" s="166">
        <v>17</v>
      </c>
      <c r="B30" s="167" t="s">
        <v>1157</v>
      </c>
      <c r="C30" s="175" t="s">
        <v>1158</v>
      </c>
      <c r="D30" s="168" t="s">
        <v>957</v>
      </c>
      <c r="E30" s="169">
        <v>1</v>
      </c>
      <c r="F30" s="170"/>
      <c r="G30" s="171">
        <f>ROUND(E30*F30,2)</f>
        <v>0</v>
      </c>
      <c r="H30" s="170"/>
      <c r="I30" s="171">
        <f>ROUND(E30*H30,2)</f>
        <v>0</v>
      </c>
      <c r="J30" s="170"/>
      <c r="K30" s="171">
        <f>ROUND(E30*J30,2)</f>
        <v>0</v>
      </c>
      <c r="L30" s="171">
        <v>21</v>
      </c>
      <c r="M30" s="171">
        <f>G30*(1+L30/100)</f>
        <v>0</v>
      </c>
      <c r="N30" s="169">
        <v>0</v>
      </c>
      <c r="O30" s="169">
        <f>ROUND(E30*N30,2)</f>
        <v>0</v>
      </c>
      <c r="P30" s="169">
        <v>0</v>
      </c>
      <c r="Q30" s="169">
        <f>ROUND(E30*P30,2)</f>
        <v>0</v>
      </c>
      <c r="R30" s="171"/>
      <c r="S30" s="171" t="s">
        <v>250</v>
      </c>
      <c r="T30" s="172" t="s">
        <v>223</v>
      </c>
      <c r="U30" s="157">
        <v>0</v>
      </c>
      <c r="V30" s="157">
        <f>ROUND(E30*U30,2)</f>
        <v>0</v>
      </c>
      <c r="W30" s="157"/>
      <c r="X30" s="157" t="s">
        <v>251</v>
      </c>
      <c r="Y30" s="157" t="s">
        <v>225</v>
      </c>
      <c r="Z30" s="147"/>
      <c r="AA30" s="147"/>
      <c r="AB30" s="147"/>
      <c r="AC30" s="147"/>
      <c r="AD30" s="147"/>
      <c r="AE30" s="147"/>
      <c r="AF30" s="147"/>
      <c r="AG30" s="147" t="s">
        <v>811</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249" t="s">
        <v>1159</v>
      </c>
      <c r="D31" s="250"/>
      <c r="E31" s="250"/>
      <c r="F31" s="250"/>
      <c r="G31" s="250"/>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228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3" x14ac:dyDescent="0.2">
      <c r="A32" s="154"/>
      <c r="B32" s="155"/>
      <c r="C32" s="251" t="s">
        <v>1155</v>
      </c>
      <c r="D32" s="252"/>
      <c r="E32" s="252"/>
      <c r="F32" s="252"/>
      <c r="G32" s="252"/>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228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3" x14ac:dyDescent="0.2">
      <c r="A33" s="154"/>
      <c r="B33" s="155"/>
      <c r="C33" s="251" t="s">
        <v>1160</v>
      </c>
      <c r="D33" s="252"/>
      <c r="E33" s="252"/>
      <c r="F33" s="252"/>
      <c r="G33" s="252"/>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228</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66">
        <v>18</v>
      </c>
      <c r="B34" s="167" t="s">
        <v>1161</v>
      </c>
      <c r="C34" s="175" t="s">
        <v>1162</v>
      </c>
      <c r="D34" s="168" t="s">
        <v>957</v>
      </c>
      <c r="E34" s="169">
        <v>1</v>
      </c>
      <c r="F34" s="170"/>
      <c r="G34" s="171">
        <f>ROUND(E34*F34,2)</f>
        <v>0</v>
      </c>
      <c r="H34" s="170"/>
      <c r="I34" s="171">
        <f>ROUND(E34*H34,2)</f>
        <v>0</v>
      </c>
      <c r="J34" s="170"/>
      <c r="K34" s="171">
        <f>ROUND(E34*J34,2)</f>
        <v>0</v>
      </c>
      <c r="L34" s="171">
        <v>21</v>
      </c>
      <c r="M34" s="171">
        <f>G34*(1+L34/100)</f>
        <v>0</v>
      </c>
      <c r="N34" s="169">
        <v>0</v>
      </c>
      <c r="O34" s="169">
        <f>ROUND(E34*N34,2)</f>
        <v>0</v>
      </c>
      <c r="P34" s="169">
        <v>0</v>
      </c>
      <c r="Q34" s="169">
        <f>ROUND(E34*P34,2)</f>
        <v>0</v>
      </c>
      <c r="R34" s="171"/>
      <c r="S34" s="171" t="s">
        <v>250</v>
      </c>
      <c r="T34" s="172" t="s">
        <v>223</v>
      </c>
      <c r="U34" s="157">
        <v>0</v>
      </c>
      <c r="V34" s="157">
        <f>ROUND(E34*U34,2)</f>
        <v>0</v>
      </c>
      <c r="W34" s="157"/>
      <c r="X34" s="157" t="s">
        <v>251</v>
      </c>
      <c r="Y34" s="157" t="s">
        <v>225</v>
      </c>
      <c r="Z34" s="147"/>
      <c r="AA34" s="147"/>
      <c r="AB34" s="147"/>
      <c r="AC34" s="147"/>
      <c r="AD34" s="147"/>
      <c r="AE34" s="147"/>
      <c r="AF34" s="147"/>
      <c r="AG34" s="147" t="s">
        <v>811</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249" t="s">
        <v>1163</v>
      </c>
      <c r="D35" s="250"/>
      <c r="E35" s="250"/>
      <c r="F35" s="250"/>
      <c r="G35" s="250"/>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228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251" t="s">
        <v>1155</v>
      </c>
      <c r="D36" s="252"/>
      <c r="E36" s="252"/>
      <c r="F36" s="252"/>
      <c r="G36" s="252"/>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228</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3" x14ac:dyDescent="0.2">
      <c r="A37" s="154"/>
      <c r="B37" s="155"/>
      <c r="C37" s="251" t="s">
        <v>1160</v>
      </c>
      <c r="D37" s="252"/>
      <c r="E37" s="252"/>
      <c r="F37" s="252"/>
      <c r="G37" s="252"/>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228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2.5" outlineLevel="1" x14ac:dyDescent="0.2">
      <c r="A38" s="183">
        <v>19</v>
      </c>
      <c r="B38" s="184" t="s">
        <v>1164</v>
      </c>
      <c r="C38" s="191" t="s">
        <v>1165</v>
      </c>
      <c r="D38" s="185" t="s">
        <v>608</v>
      </c>
      <c r="E38" s="186">
        <v>40</v>
      </c>
      <c r="F38" s="187"/>
      <c r="G38" s="188">
        <f>ROUND(E38*F38,2)</f>
        <v>0</v>
      </c>
      <c r="H38" s="187"/>
      <c r="I38" s="188">
        <f>ROUND(E38*H38,2)</f>
        <v>0</v>
      </c>
      <c r="J38" s="187"/>
      <c r="K38" s="188">
        <f>ROUND(E38*J38,2)</f>
        <v>0</v>
      </c>
      <c r="L38" s="188">
        <v>21</v>
      </c>
      <c r="M38" s="188">
        <f>G38*(1+L38/100)</f>
        <v>0</v>
      </c>
      <c r="N38" s="186">
        <v>0</v>
      </c>
      <c r="O38" s="186">
        <f>ROUND(E38*N38,2)</f>
        <v>0</v>
      </c>
      <c r="P38" s="186">
        <v>0</v>
      </c>
      <c r="Q38" s="186">
        <f>ROUND(E38*P38,2)</f>
        <v>0</v>
      </c>
      <c r="R38" s="188"/>
      <c r="S38" s="188" t="s">
        <v>250</v>
      </c>
      <c r="T38" s="189" t="s">
        <v>223</v>
      </c>
      <c r="U38" s="157">
        <v>0</v>
      </c>
      <c r="V38" s="157">
        <f>ROUND(E38*U38,2)</f>
        <v>0</v>
      </c>
      <c r="W38" s="157"/>
      <c r="X38" s="157" t="s">
        <v>251</v>
      </c>
      <c r="Y38" s="157" t="s">
        <v>225</v>
      </c>
      <c r="Z38" s="147"/>
      <c r="AA38" s="147"/>
      <c r="AB38" s="147"/>
      <c r="AC38" s="147"/>
      <c r="AD38" s="147"/>
      <c r="AE38" s="147"/>
      <c r="AF38" s="147"/>
      <c r="AG38" s="147" t="s">
        <v>811</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83">
        <v>20</v>
      </c>
      <c r="B39" s="184" t="s">
        <v>1166</v>
      </c>
      <c r="C39" s="191" t="s">
        <v>1167</v>
      </c>
      <c r="D39" s="185" t="s">
        <v>1168</v>
      </c>
      <c r="E39" s="186">
        <v>1</v>
      </c>
      <c r="F39" s="187"/>
      <c r="G39" s="188">
        <f>ROUND(E39*F39,2)</f>
        <v>0</v>
      </c>
      <c r="H39" s="187"/>
      <c r="I39" s="188">
        <f>ROUND(E39*H39,2)</f>
        <v>0</v>
      </c>
      <c r="J39" s="187"/>
      <c r="K39" s="188">
        <f>ROUND(E39*J39,2)</f>
        <v>0</v>
      </c>
      <c r="L39" s="188">
        <v>21</v>
      </c>
      <c r="M39" s="188">
        <f>G39*(1+L39/100)</f>
        <v>0</v>
      </c>
      <c r="N39" s="186">
        <v>0</v>
      </c>
      <c r="O39" s="186">
        <f>ROUND(E39*N39,2)</f>
        <v>0</v>
      </c>
      <c r="P39" s="186">
        <v>0</v>
      </c>
      <c r="Q39" s="186">
        <f>ROUND(E39*P39,2)</f>
        <v>0</v>
      </c>
      <c r="R39" s="188"/>
      <c r="S39" s="188" t="s">
        <v>250</v>
      </c>
      <c r="T39" s="189" t="s">
        <v>223</v>
      </c>
      <c r="U39" s="157">
        <v>0</v>
      </c>
      <c r="V39" s="157">
        <f>ROUND(E39*U39,2)</f>
        <v>0</v>
      </c>
      <c r="W39" s="157"/>
      <c r="X39" s="157" t="s">
        <v>348</v>
      </c>
      <c r="Y39" s="157" t="s">
        <v>225</v>
      </c>
      <c r="Z39" s="147"/>
      <c r="AA39" s="147"/>
      <c r="AB39" s="147"/>
      <c r="AC39" s="147"/>
      <c r="AD39" s="147"/>
      <c r="AE39" s="147"/>
      <c r="AF39" s="147"/>
      <c r="AG39" s="147" t="s">
        <v>1127</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83">
        <v>21</v>
      </c>
      <c r="B40" s="184" t="s">
        <v>1169</v>
      </c>
      <c r="C40" s="191" t="s">
        <v>1170</v>
      </c>
      <c r="D40" s="185" t="s">
        <v>608</v>
      </c>
      <c r="E40" s="186">
        <v>4</v>
      </c>
      <c r="F40" s="187"/>
      <c r="G40" s="188">
        <f>ROUND(E40*F40,2)</f>
        <v>0</v>
      </c>
      <c r="H40" s="187"/>
      <c r="I40" s="188">
        <f>ROUND(E40*H40,2)</f>
        <v>0</v>
      </c>
      <c r="J40" s="187"/>
      <c r="K40" s="188">
        <f>ROUND(E40*J40,2)</f>
        <v>0</v>
      </c>
      <c r="L40" s="188">
        <v>21</v>
      </c>
      <c r="M40" s="188">
        <f>G40*(1+L40/100)</f>
        <v>0</v>
      </c>
      <c r="N40" s="186">
        <v>0</v>
      </c>
      <c r="O40" s="186">
        <f>ROUND(E40*N40,2)</f>
        <v>0</v>
      </c>
      <c r="P40" s="186">
        <v>0</v>
      </c>
      <c r="Q40" s="186">
        <f>ROUND(E40*P40,2)</f>
        <v>0</v>
      </c>
      <c r="R40" s="188"/>
      <c r="S40" s="188" t="s">
        <v>250</v>
      </c>
      <c r="T40" s="189" t="s">
        <v>223</v>
      </c>
      <c r="U40" s="157">
        <v>0</v>
      </c>
      <c r="V40" s="157">
        <f>ROUND(E40*U40,2)</f>
        <v>0</v>
      </c>
      <c r="W40" s="157"/>
      <c r="X40" s="157" t="s">
        <v>251</v>
      </c>
      <c r="Y40" s="157" t="s">
        <v>225</v>
      </c>
      <c r="Z40" s="147"/>
      <c r="AA40" s="147"/>
      <c r="AB40" s="147"/>
      <c r="AC40" s="147"/>
      <c r="AD40" s="147"/>
      <c r="AE40" s="147"/>
      <c r="AF40" s="147"/>
      <c r="AG40" s="147" t="s">
        <v>811</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83">
        <v>22</v>
      </c>
      <c r="B41" s="184" t="s">
        <v>1171</v>
      </c>
      <c r="C41" s="191" t="s">
        <v>1172</v>
      </c>
      <c r="D41" s="185" t="s">
        <v>608</v>
      </c>
      <c r="E41" s="186">
        <v>8</v>
      </c>
      <c r="F41" s="187"/>
      <c r="G41" s="188">
        <f>ROUND(E41*F41,2)</f>
        <v>0</v>
      </c>
      <c r="H41" s="187"/>
      <c r="I41" s="188">
        <f>ROUND(E41*H41,2)</f>
        <v>0</v>
      </c>
      <c r="J41" s="187"/>
      <c r="K41" s="188">
        <f>ROUND(E41*J41,2)</f>
        <v>0</v>
      </c>
      <c r="L41" s="188">
        <v>21</v>
      </c>
      <c r="M41" s="188">
        <f>G41*(1+L41/100)</f>
        <v>0</v>
      </c>
      <c r="N41" s="186">
        <v>0</v>
      </c>
      <c r="O41" s="186">
        <f>ROUND(E41*N41,2)</f>
        <v>0</v>
      </c>
      <c r="P41" s="186">
        <v>0</v>
      </c>
      <c r="Q41" s="186">
        <f>ROUND(E41*P41,2)</f>
        <v>0</v>
      </c>
      <c r="R41" s="188"/>
      <c r="S41" s="188" t="s">
        <v>250</v>
      </c>
      <c r="T41" s="189" t="s">
        <v>223</v>
      </c>
      <c r="U41" s="157">
        <v>0</v>
      </c>
      <c r="V41" s="157">
        <f>ROUND(E41*U41,2)</f>
        <v>0</v>
      </c>
      <c r="W41" s="157"/>
      <c r="X41" s="157" t="s">
        <v>251</v>
      </c>
      <c r="Y41" s="157" t="s">
        <v>225</v>
      </c>
      <c r="Z41" s="147"/>
      <c r="AA41" s="147"/>
      <c r="AB41" s="147"/>
      <c r="AC41" s="147"/>
      <c r="AD41" s="147"/>
      <c r="AE41" s="147"/>
      <c r="AF41" s="147"/>
      <c r="AG41" s="147" t="s">
        <v>811</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6">
        <v>23</v>
      </c>
      <c r="B42" s="167" t="s">
        <v>1173</v>
      </c>
      <c r="C42" s="175" t="s">
        <v>1174</v>
      </c>
      <c r="D42" s="168" t="s">
        <v>608</v>
      </c>
      <c r="E42" s="169">
        <v>1</v>
      </c>
      <c r="F42" s="170"/>
      <c r="G42" s="171">
        <f>ROUND(E42*F42,2)</f>
        <v>0</v>
      </c>
      <c r="H42" s="170"/>
      <c r="I42" s="171">
        <f>ROUND(E42*H42,2)</f>
        <v>0</v>
      </c>
      <c r="J42" s="170"/>
      <c r="K42" s="171">
        <f>ROUND(E42*J42,2)</f>
        <v>0</v>
      </c>
      <c r="L42" s="171">
        <v>21</v>
      </c>
      <c r="M42" s="171">
        <f>G42*(1+L42/100)</f>
        <v>0</v>
      </c>
      <c r="N42" s="169">
        <v>0</v>
      </c>
      <c r="O42" s="169">
        <f>ROUND(E42*N42,2)</f>
        <v>0</v>
      </c>
      <c r="P42" s="169">
        <v>0</v>
      </c>
      <c r="Q42" s="169">
        <f>ROUND(E42*P42,2)</f>
        <v>0</v>
      </c>
      <c r="R42" s="171"/>
      <c r="S42" s="171" t="s">
        <v>250</v>
      </c>
      <c r="T42" s="172" t="s">
        <v>223</v>
      </c>
      <c r="U42" s="157">
        <v>0</v>
      </c>
      <c r="V42" s="157">
        <f>ROUND(E42*U42,2)</f>
        <v>0</v>
      </c>
      <c r="W42" s="157"/>
      <c r="X42" s="157" t="s">
        <v>251</v>
      </c>
      <c r="Y42" s="157" t="s">
        <v>225</v>
      </c>
      <c r="Z42" s="147"/>
      <c r="AA42" s="147"/>
      <c r="AB42" s="147"/>
      <c r="AC42" s="147"/>
      <c r="AD42" s="147"/>
      <c r="AE42" s="147"/>
      <c r="AF42" s="147"/>
      <c r="AG42" s="147" t="s">
        <v>811</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x14ac:dyDescent="0.2">
      <c r="A43" s="3"/>
      <c r="B43" s="4"/>
      <c r="C43" s="176"/>
      <c r="D43" s="6"/>
      <c r="E43" s="3"/>
      <c r="F43" s="3"/>
      <c r="G43" s="3"/>
      <c r="H43" s="3"/>
      <c r="I43" s="3"/>
      <c r="J43" s="3"/>
      <c r="K43" s="3"/>
      <c r="L43" s="3"/>
      <c r="M43" s="3"/>
      <c r="N43" s="3"/>
      <c r="O43" s="3"/>
      <c r="P43" s="3"/>
      <c r="Q43" s="3"/>
      <c r="R43" s="3"/>
      <c r="S43" s="3"/>
      <c r="T43" s="3"/>
      <c r="U43" s="3"/>
      <c r="V43" s="3"/>
      <c r="W43" s="3"/>
      <c r="X43" s="3"/>
      <c r="Y43" s="3"/>
      <c r="AE43">
        <v>15</v>
      </c>
      <c r="AF43">
        <v>21</v>
      </c>
      <c r="AG43" t="s">
        <v>203</v>
      </c>
    </row>
    <row r="44" spans="1:60" x14ac:dyDescent="0.2">
      <c r="A44" s="150"/>
      <c r="B44" s="151" t="s">
        <v>29</v>
      </c>
      <c r="C44" s="177"/>
      <c r="D44" s="152"/>
      <c r="E44" s="153"/>
      <c r="F44" s="153"/>
      <c r="G44" s="165">
        <f>G8</f>
        <v>0</v>
      </c>
      <c r="H44" s="3"/>
      <c r="I44" s="3"/>
      <c r="J44" s="3"/>
      <c r="K44" s="3"/>
      <c r="L44" s="3"/>
      <c r="M44" s="3"/>
      <c r="N44" s="3"/>
      <c r="O44" s="3"/>
      <c r="P44" s="3"/>
      <c r="Q44" s="3"/>
      <c r="R44" s="3"/>
      <c r="S44" s="3"/>
      <c r="T44" s="3"/>
      <c r="U44" s="3"/>
      <c r="V44" s="3"/>
      <c r="W44" s="3"/>
      <c r="X44" s="3"/>
      <c r="Y44" s="3"/>
      <c r="AE44">
        <f>SUMIF(L7:L42,AE43,G7:G42)</f>
        <v>0</v>
      </c>
      <c r="AF44">
        <f>SUMIF(L7:L42,AF43,G7:G42)</f>
        <v>0</v>
      </c>
      <c r="AG44" t="s">
        <v>260</v>
      </c>
    </row>
    <row r="45" spans="1:60" x14ac:dyDescent="0.2">
      <c r="C45" s="178"/>
      <c r="D45" s="10"/>
      <c r="AG45" t="s">
        <v>261</v>
      </c>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nOkPlSDe0H5OUuvb2LUkpZjm1oWZ5X4zXSw7uVJvhDXbrz03YTRF/ozwdR6VyY7WHHFyzw9R4YA5vBED2pdQQ==" saltValue="v86S3xTYQlOOfMd29KAQfA==" spinCount="100000" sheet="1" formatRows="0"/>
  <mergeCells count="15">
    <mergeCell ref="C25:G25"/>
    <mergeCell ref="A1:G1"/>
    <mergeCell ref="C2:G2"/>
    <mergeCell ref="C3:G3"/>
    <mergeCell ref="C4:G4"/>
    <mergeCell ref="C24:G24"/>
    <mergeCell ref="C35:G35"/>
    <mergeCell ref="C36:G36"/>
    <mergeCell ref="C37:G37"/>
    <mergeCell ref="C27:G27"/>
    <mergeCell ref="C28:G28"/>
    <mergeCell ref="C29:G29"/>
    <mergeCell ref="C31:G31"/>
    <mergeCell ref="C32:G32"/>
    <mergeCell ref="C33:G3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B80D9-9881-4220-9BBE-EC656746D31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3" t="s">
        <v>262</v>
      </c>
      <c r="B1" s="253"/>
      <c r="C1" s="253"/>
      <c r="D1" s="253"/>
      <c r="E1" s="253"/>
      <c r="F1" s="253"/>
      <c r="G1" s="253"/>
      <c r="AG1" t="s">
        <v>189</v>
      </c>
    </row>
    <row r="2" spans="1:60" ht="24.95" customHeight="1" x14ac:dyDescent="0.2">
      <c r="A2" s="139" t="s">
        <v>7</v>
      </c>
      <c r="B2" s="49" t="s">
        <v>44</v>
      </c>
      <c r="C2" s="254" t="s">
        <v>45</v>
      </c>
      <c r="D2" s="255"/>
      <c r="E2" s="255"/>
      <c r="F2" s="255"/>
      <c r="G2" s="256"/>
      <c r="AG2" t="s">
        <v>190</v>
      </c>
    </row>
    <row r="3" spans="1:60" ht="24.95" customHeight="1" x14ac:dyDescent="0.2">
      <c r="A3" s="139" t="s">
        <v>8</v>
      </c>
      <c r="B3" s="49" t="s">
        <v>50</v>
      </c>
      <c r="C3" s="254" t="s">
        <v>51</v>
      </c>
      <c r="D3" s="255"/>
      <c r="E3" s="255"/>
      <c r="F3" s="255"/>
      <c r="G3" s="256"/>
      <c r="AC3" s="120" t="s">
        <v>190</v>
      </c>
      <c r="AG3" t="s">
        <v>193</v>
      </c>
    </row>
    <row r="4" spans="1:60" ht="24.95" customHeight="1" x14ac:dyDescent="0.2">
      <c r="A4" s="140" t="s">
        <v>9</v>
      </c>
      <c r="B4" s="141" t="s">
        <v>57</v>
      </c>
      <c r="C4" s="257" t="s">
        <v>58</v>
      </c>
      <c r="D4" s="258"/>
      <c r="E4" s="258"/>
      <c r="F4" s="258"/>
      <c r="G4" s="259"/>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179</v>
      </c>
      <c r="C8" s="174" t="s">
        <v>180</v>
      </c>
      <c r="D8" s="161"/>
      <c r="E8" s="162"/>
      <c r="F8" s="163"/>
      <c r="G8" s="163">
        <f>SUMIF(AG9:AG22,"&lt;&gt;NOR",G9:G22)</f>
        <v>0</v>
      </c>
      <c r="H8" s="163"/>
      <c r="I8" s="163">
        <f>SUM(I9:I22)</f>
        <v>0</v>
      </c>
      <c r="J8" s="163"/>
      <c r="K8" s="163">
        <f>SUM(K9:K22)</f>
        <v>0</v>
      </c>
      <c r="L8" s="163"/>
      <c r="M8" s="163">
        <f>SUM(M9:M22)</f>
        <v>0</v>
      </c>
      <c r="N8" s="162"/>
      <c r="O8" s="162">
        <f>SUM(O9:O22)</f>
        <v>0</v>
      </c>
      <c r="P8" s="162"/>
      <c r="Q8" s="162">
        <f>SUM(Q9:Q22)</f>
        <v>0</v>
      </c>
      <c r="R8" s="163"/>
      <c r="S8" s="163"/>
      <c r="T8" s="164"/>
      <c r="U8" s="158"/>
      <c r="V8" s="158">
        <f>SUM(V9:V22)</f>
        <v>0</v>
      </c>
      <c r="W8" s="158"/>
      <c r="X8" s="158"/>
      <c r="Y8" s="158"/>
      <c r="AG8" t="s">
        <v>218</v>
      </c>
    </row>
    <row r="9" spans="1:60" outlineLevel="1" x14ac:dyDescent="0.2">
      <c r="A9" s="183">
        <v>1</v>
      </c>
      <c r="B9" s="184" t="s">
        <v>1175</v>
      </c>
      <c r="C9" s="191" t="s">
        <v>1176</v>
      </c>
      <c r="D9" s="185" t="s">
        <v>957</v>
      </c>
      <c r="E9" s="186">
        <v>16</v>
      </c>
      <c r="F9" s="187"/>
      <c r="G9" s="188">
        <f t="shared" ref="G9:G22" si="0">ROUND(E9*F9,2)</f>
        <v>0</v>
      </c>
      <c r="H9" s="187"/>
      <c r="I9" s="188">
        <f t="shared" ref="I9:I22" si="1">ROUND(E9*H9,2)</f>
        <v>0</v>
      </c>
      <c r="J9" s="187"/>
      <c r="K9" s="188">
        <f t="shared" ref="K9:K22" si="2">ROUND(E9*J9,2)</f>
        <v>0</v>
      </c>
      <c r="L9" s="188">
        <v>21</v>
      </c>
      <c r="M9" s="188">
        <f t="shared" ref="M9:M22" si="3">G9*(1+L9/100)</f>
        <v>0</v>
      </c>
      <c r="N9" s="186">
        <v>0</v>
      </c>
      <c r="O9" s="186">
        <f t="shared" ref="O9:O22" si="4">ROUND(E9*N9,2)</f>
        <v>0</v>
      </c>
      <c r="P9" s="186">
        <v>0</v>
      </c>
      <c r="Q9" s="186">
        <f t="shared" ref="Q9:Q22" si="5">ROUND(E9*P9,2)</f>
        <v>0</v>
      </c>
      <c r="R9" s="188"/>
      <c r="S9" s="188" t="s">
        <v>250</v>
      </c>
      <c r="T9" s="189" t="s">
        <v>223</v>
      </c>
      <c r="U9" s="157">
        <v>0</v>
      </c>
      <c r="V9" s="157">
        <f t="shared" ref="V9:V22" si="6">ROUND(E9*U9,2)</f>
        <v>0</v>
      </c>
      <c r="W9" s="157"/>
      <c r="X9" s="157" t="s">
        <v>251</v>
      </c>
      <c r="Y9" s="157" t="s">
        <v>225</v>
      </c>
      <c r="Z9" s="147"/>
      <c r="AA9" s="147"/>
      <c r="AB9" s="147"/>
      <c r="AC9" s="147"/>
      <c r="AD9" s="147"/>
      <c r="AE9" s="147"/>
      <c r="AF9" s="147"/>
      <c r="AG9" s="147" t="s">
        <v>1177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3">
        <v>2</v>
      </c>
      <c r="B10" s="184" t="s">
        <v>1178</v>
      </c>
      <c r="C10" s="191" t="s">
        <v>1179</v>
      </c>
      <c r="D10" s="185" t="s">
        <v>957</v>
      </c>
      <c r="E10" s="186">
        <v>108</v>
      </c>
      <c r="F10" s="187"/>
      <c r="G10" s="188">
        <f t="shared" si="0"/>
        <v>0</v>
      </c>
      <c r="H10" s="187"/>
      <c r="I10" s="188">
        <f t="shared" si="1"/>
        <v>0</v>
      </c>
      <c r="J10" s="187"/>
      <c r="K10" s="188">
        <f t="shared" si="2"/>
        <v>0</v>
      </c>
      <c r="L10" s="188">
        <v>21</v>
      </c>
      <c r="M10" s="188">
        <f t="shared" si="3"/>
        <v>0</v>
      </c>
      <c r="N10" s="186">
        <v>0</v>
      </c>
      <c r="O10" s="186">
        <f t="shared" si="4"/>
        <v>0</v>
      </c>
      <c r="P10" s="186">
        <v>0</v>
      </c>
      <c r="Q10" s="186">
        <f t="shared" si="5"/>
        <v>0</v>
      </c>
      <c r="R10" s="188"/>
      <c r="S10" s="188" t="s">
        <v>250</v>
      </c>
      <c r="T10" s="189" t="s">
        <v>223</v>
      </c>
      <c r="U10" s="157">
        <v>0</v>
      </c>
      <c r="V10" s="157">
        <f t="shared" si="6"/>
        <v>0</v>
      </c>
      <c r="W10" s="157"/>
      <c r="X10" s="157" t="s">
        <v>1180</v>
      </c>
      <c r="Y10" s="157" t="s">
        <v>225</v>
      </c>
      <c r="Z10" s="147"/>
      <c r="AA10" s="147"/>
      <c r="AB10" s="147"/>
      <c r="AC10" s="147"/>
      <c r="AD10" s="147"/>
      <c r="AE10" s="147"/>
      <c r="AF10" s="147"/>
      <c r="AG10" s="147" t="s">
        <v>1181</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83">
        <v>3</v>
      </c>
      <c r="B11" s="184" t="s">
        <v>1164</v>
      </c>
      <c r="C11" s="191" t="s">
        <v>1182</v>
      </c>
      <c r="D11" s="185" t="s">
        <v>365</v>
      </c>
      <c r="E11" s="186">
        <v>20</v>
      </c>
      <c r="F11" s="187"/>
      <c r="G11" s="188">
        <f t="shared" si="0"/>
        <v>0</v>
      </c>
      <c r="H11" s="187"/>
      <c r="I11" s="188">
        <f t="shared" si="1"/>
        <v>0</v>
      </c>
      <c r="J11" s="187"/>
      <c r="K11" s="188">
        <f t="shared" si="2"/>
        <v>0</v>
      </c>
      <c r="L11" s="188">
        <v>21</v>
      </c>
      <c r="M11" s="188">
        <f t="shared" si="3"/>
        <v>0</v>
      </c>
      <c r="N11" s="186">
        <v>0</v>
      </c>
      <c r="O11" s="186">
        <f t="shared" si="4"/>
        <v>0</v>
      </c>
      <c r="P11" s="186">
        <v>0</v>
      </c>
      <c r="Q11" s="186">
        <f t="shared" si="5"/>
        <v>0</v>
      </c>
      <c r="R11" s="188"/>
      <c r="S11" s="188" t="s">
        <v>250</v>
      </c>
      <c r="T11" s="189" t="s">
        <v>223</v>
      </c>
      <c r="U11" s="157">
        <v>0</v>
      </c>
      <c r="V11" s="157">
        <f t="shared" si="6"/>
        <v>0</v>
      </c>
      <c r="W11" s="157"/>
      <c r="X11" s="157" t="s">
        <v>348</v>
      </c>
      <c r="Y11" s="157" t="s">
        <v>225</v>
      </c>
      <c r="Z11" s="147"/>
      <c r="AA11" s="147"/>
      <c r="AB11" s="147"/>
      <c r="AC11" s="147"/>
      <c r="AD11" s="147"/>
      <c r="AE11" s="147"/>
      <c r="AF11" s="147"/>
      <c r="AG11" s="147" t="s">
        <v>1127</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3">
        <v>4</v>
      </c>
      <c r="B12" s="184" t="s">
        <v>1166</v>
      </c>
      <c r="C12" s="191" t="s">
        <v>1183</v>
      </c>
      <c r="D12" s="185" t="s">
        <v>365</v>
      </c>
      <c r="E12" s="186">
        <v>60</v>
      </c>
      <c r="F12" s="187"/>
      <c r="G12" s="188">
        <f t="shared" si="0"/>
        <v>0</v>
      </c>
      <c r="H12" s="187"/>
      <c r="I12" s="188">
        <f t="shared" si="1"/>
        <v>0</v>
      </c>
      <c r="J12" s="187"/>
      <c r="K12" s="188">
        <f t="shared" si="2"/>
        <v>0</v>
      </c>
      <c r="L12" s="188">
        <v>21</v>
      </c>
      <c r="M12" s="188">
        <f t="shared" si="3"/>
        <v>0</v>
      </c>
      <c r="N12" s="186">
        <v>0</v>
      </c>
      <c r="O12" s="186">
        <f t="shared" si="4"/>
        <v>0</v>
      </c>
      <c r="P12" s="186">
        <v>0</v>
      </c>
      <c r="Q12" s="186">
        <f t="shared" si="5"/>
        <v>0</v>
      </c>
      <c r="R12" s="188"/>
      <c r="S12" s="188" t="s">
        <v>250</v>
      </c>
      <c r="T12" s="189" t="s">
        <v>223</v>
      </c>
      <c r="U12" s="157">
        <v>0</v>
      </c>
      <c r="V12" s="157">
        <f t="shared" si="6"/>
        <v>0</v>
      </c>
      <c r="W12" s="157"/>
      <c r="X12" s="157" t="s">
        <v>348</v>
      </c>
      <c r="Y12" s="157" t="s">
        <v>225</v>
      </c>
      <c r="Z12" s="147"/>
      <c r="AA12" s="147"/>
      <c r="AB12" s="147"/>
      <c r="AC12" s="147"/>
      <c r="AD12" s="147"/>
      <c r="AE12" s="147"/>
      <c r="AF12" s="147"/>
      <c r="AG12" s="147" t="s">
        <v>1127</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3">
        <v>5</v>
      </c>
      <c r="B13" s="184" t="s">
        <v>1169</v>
      </c>
      <c r="C13" s="191" t="s">
        <v>1184</v>
      </c>
      <c r="D13" s="185" t="s">
        <v>365</v>
      </c>
      <c r="E13" s="186">
        <v>630</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c r="S13" s="188" t="s">
        <v>250</v>
      </c>
      <c r="T13" s="189" t="s">
        <v>223</v>
      </c>
      <c r="U13" s="157">
        <v>0</v>
      </c>
      <c r="V13" s="157">
        <f t="shared" si="6"/>
        <v>0</v>
      </c>
      <c r="W13" s="157"/>
      <c r="X13" s="157" t="s">
        <v>348</v>
      </c>
      <c r="Y13" s="157" t="s">
        <v>225</v>
      </c>
      <c r="Z13" s="147"/>
      <c r="AA13" s="147"/>
      <c r="AB13" s="147"/>
      <c r="AC13" s="147"/>
      <c r="AD13" s="147"/>
      <c r="AE13" s="147"/>
      <c r="AF13" s="147"/>
      <c r="AG13" s="147" t="s">
        <v>1127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3">
        <v>6</v>
      </c>
      <c r="B14" s="184" t="s">
        <v>1171</v>
      </c>
      <c r="C14" s="191" t="s">
        <v>1185</v>
      </c>
      <c r="D14" s="185" t="s">
        <v>957</v>
      </c>
      <c r="E14" s="186">
        <v>17</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250</v>
      </c>
      <c r="T14" s="189" t="s">
        <v>223</v>
      </c>
      <c r="U14" s="157">
        <v>0</v>
      </c>
      <c r="V14" s="157">
        <f t="shared" si="6"/>
        <v>0</v>
      </c>
      <c r="W14" s="157"/>
      <c r="X14" s="157" t="s">
        <v>348</v>
      </c>
      <c r="Y14" s="157" t="s">
        <v>225</v>
      </c>
      <c r="Z14" s="147"/>
      <c r="AA14" s="147"/>
      <c r="AB14" s="147"/>
      <c r="AC14" s="147"/>
      <c r="AD14" s="147"/>
      <c r="AE14" s="147"/>
      <c r="AF14" s="147"/>
      <c r="AG14" s="147" t="s">
        <v>1127</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3">
        <v>7</v>
      </c>
      <c r="B15" s="184" t="s">
        <v>1173</v>
      </c>
      <c r="C15" s="191" t="s">
        <v>1186</v>
      </c>
      <c r="D15" s="185" t="s">
        <v>957</v>
      </c>
      <c r="E15" s="186">
        <v>8</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250</v>
      </c>
      <c r="T15" s="189" t="s">
        <v>223</v>
      </c>
      <c r="U15" s="157">
        <v>0</v>
      </c>
      <c r="V15" s="157">
        <f t="shared" si="6"/>
        <v>0</v>
      </c>
      <c r="W15" s="157"/>
      <c r="X15" s="157" t="s">
        <v>348</v>
      </c>
      <c r="Y15" s="157" t="s">
        <v>225</v>
      </c>
      <c r="Z15" s="147"/>
      <c r="AA15" s="147"/>
      <c r="AB15" s="147"/>
      <c r="AC15" s="147"/>
      <c r="AD15" s="147"/>
      <c r="AE15" s="147"/>
      <c r="AF15" s="147"/>
      <c r="AG15" s="147" t="s">
        <v>1127</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3">
        <v>8</v>
      </c>
      <c r="B16" s="184" t="s">
        <v>1187</v>
      </c>
      <c r="C16" s="191" t="s">
        <v>1188</v>
      </c>
      <c r="D16" s="185" t="s">
        <v>957</v>
      </c>
      <c r="E16" s="186">
        <v>68</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250</v>
      </c>
      <c r="T16" s="189" t="s">
        <v>223</v>
      </c>
      <c r="U16" s="157">
        <v>0</v>
      </c>
      <c r="V16" s="157">
        <f t="shared" si="6"/>
        <v>0</v>
      </c>
      <c r="W16" s="157"/>
      <c r="X16" s="157" t="s">
        <v>348</v>
      </c>
      <c r="Y16" s="157" t="s">
        <v>225</v>
      </c>
      <c r="Z16" s="147"/>
      <c r="AA16" s="147"/>
      <c r="AB16" s="147"/>
      <c r="AC16" s="147"/>
      <c r="AD16" s="147"/>
      <c r="AE16" s="147"/>
      <c r="AF16" s="147"/>
      <c r="AG16" s="147" t="s">
        <v>1127</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3">
        <v>9</v>
      </c>
      <c r="B17" s="184" t="s">
        <v>1178</v>
      </c>
      <c r="C17" s="191" t="s">
        <v>1189</v>
      </c>
      <c r="D17" s="185" t="s">
        <v>957</v>
      </c>
      <c r="E17" s="186">
        <v>364</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250</v>
      </c>
      <c r="T17" s="189" t="s">
        <v>223</v>
      </c>
      <c r="U17" s="157">
        <v>0</v>
      </c>
      <c r="V17" s="157">
        <f t="shared" si="6"/>
        <v>0</v>
      </c>
      <c r="W17" s="157"/>
      <c r="X17" s="157" t="s">
        <v>348</v>
      </c>
      <c r="Y17" s="157" t="s">
        <v>225</v>
      </c>
      <c r="Z17" s="147"/>
      <c r="AA17" s="147"/>
      <c r="AB17" s="147"/>
      <c r="AC17" s="147"/>
      <c r="AD17" s="147"/>
      <c r="AE17" s="147"/>
      <c r="AF17" s="147"/>
      <c r="AG17" s="147" t="s">
        <v>1127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3">
        <v>10</v>
      </c>
      <c r="B18" s="184" t="s">
        <v>1190</v>
      </c>
      <c r="C18" s="191" t="s">
        <v>1191</v>
      </c>
      <c r="D18" s="185" t="s">
        <v>957</v>
      </c>
      <c r="E18" s="186">
        <v>28</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c r="S18" s="188" t="s">
        <v>250</v>
      </c>
      <c r="T18" s="189" t="s">
        <v>223</v>
      </c>
      <c r="U18" s="157">
        <v>0</v>
      </c>
      <c r="V18" s="157">
        <f t="shared" si="6"/>
        <v>0</v>
      </c>
      <c r="W18" s="157"/>
      <c r="X18" s="157" t="s">
        <v>348</v>
      </c>
      <c r="Y18" s="157" t="s">
        <v>225</v>
      </c>
      <c r="Z18" s="147"/>
      <c r="AA18" s="147"/>
      <c r="AB18" s="147"/>
      <c r="AC18" s="147"/>
      <c r="AD18" s="147"/>
      <c r="AE18" s="147"/>
      <c r="AF18" s="147"/>
      <c r="AG18" s="147" t="s">
        <v>1127</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83">
        <v>11</v>
      </c>
      <c r="B19" s="184" t="s">
        <v>1192</v>
      </c>
      <c r="C19" s="191" t="s">
        <v>1193</v>
      </c>
      <c r="D19" s="185" t="s">
        <v>365</v>
      </c>
      <c r="E19" s="186">
        <v>170</v>
      </c>
      <c r="F19" s="187"/>
      <c r="G19" s="188">
        <f t="shared" si="0"/>
        <v>0</v>
      </c>
      <c r="H19" s="187"/>
      <c r="I19" s="188">
        <f t="shared" si="1"/>
        <v>0</v>
      </c>
      <c r="J19" s="187"/>
      <c r="K19" s="188">
        <f t="shared" si="2"/>
        <v>0</v>
      </c>
      <c r="L19" s="188">
        <v>21</v>
      </c>
      <c r="M19" s="188">
        <f t="shared" si="3"/>
        <v>0</v>
      </c>
      <c r="N19" s="186">
        <v>0</v>
      </c>
      <c r="O19" s="186">
        <f t="shared" si="4"/>
        <v>0</v>
      </c>
      <c r="P19" s="186">
        <v>0</v>
      </c>
      <c r="Q19" s="186">
        <f t="shared" si="5"/>
        <v>0</v>
      </c>
      <c r="R19" s="188"/>
      <c r="S19" s="188" t="s">
        <v>250</v>
      </c>
      <c r="T19" s="189" t="s">
        <v>223</v>
      </c>
      <c r="U19" s="157">
        <v>0</v>
      </c>
      <c r="V19" s="157">
        <f t="shared" si="6"/>
        <v>0</v>
      </c>
      <c r="W19" s="157"/>
      <c r="X19" s="157" t="s">
        <v>348</v>
      </c>
      <c r="Y19" s="157" t="s">
        <v>225</v>
      </c>
      <c r="Z19" s="147"/>
      <c r="AA19" s="147"/>
      <c r="AB19" s="147"/>
      <c r="AC19" s="147"/>
      <c r="AD19" s="147"/>
      <c r="AE19" s="147"/>
      <c r="AF19" s="147"/>
      <c r="AG19" s="147" t="s">
        <v>1127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83">
        <v>12</v>
      </c>
      <c r="B20" s="184" t="s">
        <v>1194</v>
      </c>
      <c r="C20" s="191" t="s">
        <v>1195</v>
      </c>
      <c r="D20" s="185" t="s">
        <v>957</v>
      </c>
      <c r="E20" s="186">
        <v>12</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c r="S20" s="188" t="s">
        <v>250</v>
      </c>
      <c r="T20" s="189" t="s">
        <v>223</v>
      </c>
      <c r="U20" s="157">
        <v>0</v>
      </c>
      <c r="V20" s="157">
        <f t="shared" si="6"/>
        <v>0</v>
      </c>
      <c r="W20" s="157"/>
      <c r="X20" s="157" t="s">
        <v>348</v>
      </c>
      <c r="Y20" s="157" t="s">
        <v>225</v>
      </c>
      <c r="Z20" s="147"/>
      <c r="AA20" s="147"/>
      <c r="AB20" s="147"/>
      <c r="AC20" s="147"/>
      <c r="AD20" s="147"/>
      <c r="AE20" s="147"/>
      <c r="AF20" s="147"/>
      <c r="AG20" s="147" t="s">
        <v>1127</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83">
        <v>13</v>
      </c>
      <c r="B21" s="184" t="s">
        <v>1196</v>
      </c>
      <c r="C21" s="191" t="s">
        <v>1197</v>
      </c>
      <c r="D21" s="185" t="s">
        <v>957</v>
      </c>
      <c r="E21" s="186">
        <v>12</v>
      </c>
      <c r="F21" s="187"/>
      <c r="G21" s="188">
        <f t="shared" si="0"/>
        <v>0</v>
      </c>
      <c r="H21" s="187"/>
      <c r="I21" s="188">
        <f t="shared" si="1"/>
        <v>0</v>
      </c>
      <c r="J21" s="187"/>
      <c r="K21" s="188">
        <f t="shared" si="2"/>
        <v>0</v>
      </c>
      <c r="L21" s="188">
        <v>21</v>
      </c>
      <c r="M21" s="188">
        <f t="shared" si="3"/>
        <v>0</v>
      </c>
      <c r="N21" s="186">
        <v>0</v>
      </c>
      <c r="O21" s="186">
        <f t="shared" si="4"/>
        <v>0</v>
      </c>
      <c r="P21" s="186">
        <v>0</v>
      </c>
      <c r="Q21" s="186">
        <f t="shared" si="5"/>
        <v>0</v>
      </c>
      <c r="R21" s="188"/>
      <c r="S21" s="188" t="s">
        <v>250</v>
      </c>
      <c r="T21" s="189" t="s">
        <v>223</v>
      </c>
      <c r="U21" s="157">
        <v>0</v>
      </c>
      <c r="V21" s="157">
        <f t="shared" si="6"/>
        <v>0</v>
      </c>
      <c r="W21" s="157"/>
      <c r="X21" s="157" t="s">
        <v>348</v>
      </c>
      <c r="Y21" s="157" t="s">
        <v>225</v>
      </c>
      <c r="Z21" s="147"/>
      <c r="AA21" s="147"/>
      <c r="AB21" s="147"/>
      <c r="AC21" s="147"/>
      <c r="AD21" s="147"/>
      <c r="AE21" s="147"/>
      <c r="AF21" s="147"/>
      <c r="AG21" s="147" t="s">
        <v>1127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83">
        <v>14</v>
      </c>
      <c r="B22" s="184" t="s">
        <v>1198</v>
      </c>
      <c r="C22" s="191" t="s">
        <v>1199</v>
      </c>
      <c r="D22" s="185" t="s">
        <v>957</v>
      </c>
      <c r="E22" s="186">
        <v>12</v>
      </c>
      <c r="F22" s="187"/>
      <c r="G22" s="188">
        <f t="shared" si="0"/>
        <v>0</v>
      </c>
      <c r="H22" s="187"/>
      <c r="I22" s="188">
        <f t="shared" si="1"/>
        <v>0</v>
      </c>
      <c r="J22" s="187"/>
      <c r="K22" s="188">
        <f t="shared" si="2"/>
        <v>0</v>
      </c>
      <c r="L22" s="188">
        <v>21</v>
      </c>
      <c r="M22" s="188">
        <f t="shared" si="3"/>
        <v>0</v>
      </c>
      <c r="N22" s="186">
        <v>0</v>
      </c>
      <c r="O22" s="186">
        <f t="shared" si="4"/>
        <v>0</v>
      </c>
      <c r="P22" s="186">
        <v>0</v>
      </c>
      <c r="Q22" s="186">
        <f t="shared" si="5"/>
        <v>0</v>
      </c>
      <c r="R22" s="188"/>
      <c r="S22" s="188" t="s">
        <v>250</v>
      </c>
      <c r="T22" s="189" t="s">
        <v>223</v>
      </c>
      <c r="U22" s="157">
        <v>0</v>
      </c>
      <c r="V22" s="157">
        <f t="shared" si="6"/>
        <v>0</v>
      </c>
      <c r="W22" s="157"/>
      <c r="X22" s="157" t="s">
        <v>348</v>
      </c>
      <c r="Y22" s="157" t="s">
        <v>225</v>
      </c>
      <c r="Z22" s="147"/>
      <c r="AA22" s="147"/>
      <c r="AB22" s="147"/>
      <c r="AC22" s="147"/>
      <c r="AD22" s="147"/>
      <c r="AE22" s="147"/>
      <c r="AF22" s="147"/>
      <c r="AG22" s="147" t="s">
        <v>1127</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x14ac:dyDescent="0.2">
      <c r="A23" s="159" t="s">
        <v>217</v>
      </c>
      <c r="B23" s="160" t="s">
        <v>181</v>
      </c>
      <c r="C23" s="174" t="s">
        <v>182</v>
      </c>
      <c r="D23" s="161"/>
      <c r="E23" s="162"/>
      <c r="F23" s="163"/>
      <c r="G23" s="163">
        <f>SUMIF(AG24:AG28,"&lt;&gt;NOR",G24:G28)</f>
        <v>0</v>
      </c>
      <c r="H23" s="163"/>
      <c r="I23" s="163">
        <f>SUM(I24:I28)</f>
        <v>0</v>
      </c>
      <c r="J23" s="163"/>
      <c r="K23" s="163">
        <f>SUM(K24:K28)</f>
        <v>0</v>
      </c>
      <c r="L23" s="163"/>
      <c r="M23" s="163">
        <f>SUM(M24:M28)</f>
        <v>0</v>
      </c>
      <c r="N23" s="162"/>
      <c r="O23" s="162">
        <f>SUM(O24:O28)</f>
        <v>0</v>
      </c>
      <c r="P23" s="162"/>
      <c r="Q23" s="162">
        <f>SUM(Q24:Q28)</f>
        <v>0</v>
      </c>
      <c r="R23" s="163"/>
      <c r="S23" s="163"/>
      <c r="T23" s="164"/>
      <c r="U23" s="158"/>
      <c r="V23" s="158">
        <f>SUM(V24:V28)</f>
        <v>0</v>
      </c>
      <c r="W23" s="158"/>
      <c r="X23" s="158"/>
      <c r="Y23" s="158"/>
      <c r="AG23" t="s">
        <v>218</v>
      </c>
    </row>
    <row r="24" spans="1:60" ht="22.5" outlineLevel="1" x14ac:dyDescent="0.2">
      <c r="A24" s="183">
        <v>15</v>
      </c>
      <c r="B24" s="184" t="s">
        <v>1200</v>
      </c>
      <c r="C24" s="191" t="s">
        <v>1165</v>
      </c>
      <c r="D24" s="185" t="s">
        <v>608</v>
      </c>
      <c r="E24" s="186">
        <v>40</v>
      </c>
      <c r="F24" s="187"/>
      <c r="G24" s="188">
        <f>ROUND(E24*F24,2)</f>
        <v>0</v>
      </c>
      <c r="H24" s="187"/>
      <c r="I24" s="188">
        <f>ROUND(E24*H24,2)</f>
        <v>0</v>
      </c>
      <c r="J24" s="187"/>
      <c r="K24" s="188">
        <f>ROUND(E24*J24,2)</f>
        <v>0</v>
      </c>
      <c r="L24" s="188">
        <v>21</v>
      </c>
      <c r="M24" s="188">
        <f>G24*(1+L24/100)</f>
        <v>0</v>
      </c>
      <c r="N24" s="186">
        <v>0</v>
      </c>
      <c r="O24" s="186">
        <f>ROUND(E24*N24,2)</f>
        <v>0</v>
      </c>
      <c r="P24" s="186">
        <v>0</v>
      </c>
      <c r="Q24" s="186">
        <f>ROUND(E24*P24,2)</f>
        <v>0</v>
      </c>
      <c r="R24" s="188"/>
      <c r="S24" s="188" t="s">
        <v>250</v>
      </c>
      <c r="T24" s="189" t="s">
        <v>223</v>
      </c>
      <c r="U24" s="157">
        <v>0</v>
      </c>
      <c r="V24" s="157">
        <f>ROUND(E24*U24,2)</f>
        <v>0</v>
      </c>
      <c r="W24" s="157"/>
      <c r="X24" s="157" t="s">
        <v>251</v>
      </c>
      <c r="Y24" s="157" t="s">
        <v>225</v>
      </c>
      <c r="Z24" s="147"/>
      <c r="AA24" s="147"/>
      <c r="AB24" s="147"/>
      <c r="AC24" s="147"/>
      <c r="AD24" s="147"/>
      <c r="AE24" s="147"/>
      <c r="AF24" s="147"/>
      <c r="AG24" s="147" t="s">
        <v>1177</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83">
        <v>16</v>
      </c>
      <c r="B25" s="184" t="s">
        <v>1201</v>
      </c>
      <c r="C25" s="191" t="s">
        <v>1170</v>
      </c>
      <c r="D25" s="185" t="s">
        <v>608</v>
      </c>
      <c r="E25" s="186">
        <v>4</v>
      </c>
      <c r="F25" s="187"/>
      <c r="G25" s="188">
        <f>ROUND(E25*F25,2)</f>
        <v>0</v>
      </c>
      <c r="H25" s="187"/>
      <c r="I25" s="188">
        <f>ROUND(E25*H25,2)</f>
        <v>0</v>
      </c>
      <c r="J25" s="187"/>
      <c r="K25" s="188">
        <f>ROUND(E25*J25,2)</f>
        <v>0</v>
      </c>
      <c r="L25" s="188">
        <v>21</v>
      </c>
      <c r="M25" s="188">
        <f>G25*(1+L25/100)</f>
        <v>0</v>
      </c>
      <c r="N25" s="186">
        <v>0</v>
      </c>
      <c r="O25" s="186">
        <f>ROUND(E25*N25,2)</f>
        <v>0</v>
      </c>
      <c r="P25" s="186">
        <v>0</v>
      </c>
      <c r="Q25" s="186">
        <f>ROUND(E25*P25,2)</f>
        <v>0</v>
      </c>
      <c r="R25" s="188"/>
      <c r="S25" s="188" t="s">
        <v>250</v>
      </c>
      <c r="T25" s="189" t="s">
        <v>223</v>
      </c>
      <c r="U25" s="157">
        <v>0</v>
      </c>
      <c r="V25" s="157">
        <f>ROUND(E25*U25,2)</f>
        <v>0</v>
      </c>
      <c r="W25" s="157"/>
      <c r="X25" s="157" t="s">
        <v>251</v>
      </c>
      <c r="Y25" s="157" t="s">
        <v>225</v>
      </c>
      <c r="Z25" s="147"/>
      <c r="AA25" s="147"/>
      <c r="AB25" s="147"/>
      <c r="AC25" s="147"/>
      <c r="AD25" s="147"/>
      <c r="AE25" s="147"/>
      <c r="AF25" s="147"/>
      <c r="AG25" s="147" t="s">
        <v>1177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83">
        <v>17</v>
      </c>
      <c r="B26" s="184" t="s">
        <v>1202</v>
      </c>
      <c r="C26" s="191" t="s">
        <v>1203</v>
      </c>
      <c r="D26" s="185" t="s">
        <v>608</v>
      </c>
      <c r="E26" s="186">
        <v>14</v>
      </c>
      <c r="F26" s="187"/>
      <c r="G26" s="188">
        <f>ROUND(E26*F26,2)</f>
        <v>0</v>
      </c>
      <c r="H26" s="187"/>
      <c r="I26" s="188">
        <f>ROUND(E26*H26,2)</f>
        <v>0</v>
      </c>
      <c r="J26" s="187"/>
      <c r="K26" s="188">
        <f>ROUND(E26*J26,2)</f>
        <v>0</v>
      </c>
      <c r="L26" s="188">
        <v>21</v>
      </c>
      <c r="M26" s="188">
        <f>G26*(1+L26/100)</f>
        <v>0</v>
      </c>
      <c r="N26" s="186">
        <v>0</v>
      </c>
      <c r="O26" s="186">
        <f>ROUND(E26*N26,2)</f>
        <v>0</v>
      </c>
      <c r="P26" s="186">
        <v>0</v>
      </c>
      <c r="Q26" s="186">
        <f>ROUND(E26*P26,2)</f>
        <v>0</v>
      </c>
      <c r="R26" s="188"/>
      <c r="S26" s="188" t="s">
        <v>250</v>
      </c>
      <c r="T26" s="189" t="s">
        <v>223</v>
      </c>
      <c r="U26" s="157">
        <v>0</v>
      </c>
      <c r="V26" s="157">
        <f>ROUND(E26*U26,2)</f>
        <v>0</v>
      </c>
      <c r="W26" s="157"/>
      <c r="X26" s="157" t="s">
        <v>251</v>
      </c>
      <c r="Y26" s="157" t="s">
        <v>225</v>
      </c>
      <c r="Z26" s="147"/>
      <c r="AA26" s="147"/>
      <c r="AB26" s="147"/>
      <c r="AC26" s="147"/>
      <c r="AD26" s="147"/>
      <c r="AE26" s="147"/>
      <c r="AF26" s="147"/>
      <c r="AG26" s="147" t="s">
        <v>1177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83">
        <v>18</v>
      </c>
      <c r="B27" s="184" t="s">
        <v>1204</v>
      </c>
      <c r="C27" s="191" t="s">
        <v>1174</v>
      </c>
      <c r="D27" s="185" t="s">
        <v>608</v>
      </c>
      <c r="E27" s="186">
        <v>1</v>
      </c>
      <c r="F27" s="187"/>
      <c r="G27" s="188">
        <f>ROUND(E27*F27,2)</f>
        <v>0</v>
      </c>
      <c r="H27" s="187"/>
      <c r="I27" s="188">
        <f>ROUND(E27*H27,2)</f>
        <v>0</v>
      </c>
      <c r="J27" s="187"/>
      <c r="K27" s="188">
        <f>ROUND(E27*J27,2)</f>
        <v>0</v>
      </c>
      <c r="L27" s="188">
        <v>21</v>
      </c>
      <c r="M27" s="188">
        <f>G27*(1+L27/100)</f>
        <v>0</v>
      </c>
      <c r="N27" s="186">
        <v>0</v>
      </c>
      <c r="O27" s="186">
        <f>ROUND(E27*N27,2)</f>
        <v>0</v>
      </c>
      <c r="P27" s="186">
        <v>0</v>
      </c>
      <c r="Q27" s="186">
        <f>ROUND(E27*P27,2)</f>
        <v>0</v>
      </c>
      <c r="R27" s="188"/>
      <c r="S27" s="188" t="s">
        <v>250</v>
      </c>
      <c r="T27" s="189" t="s">
        <v>223</v>
      </c>
      <c r="U27" s="157">
        <v>0</v>
      </c>
      <c r="V27" s="157">
        <f>ROUND(E27*U27,2)</f>
        <v>0</v>
      </c>
      <c r="W27" s="157"/>
      <c r="X27" s="157" t="s">
        <v>251</v>
      </c>
      <c r="Y27" s="157" t="s">
        <v>225</v>
      </c>
      <c r="Z27" s="147"/>
      <c r="AA27" s="147"/>
      <c r="AB27" s="147"/>
      <c r="AC27" s="147"/>
      <c r="AD27" s="147"/>
      <c r="AE27" s="147"/>
      <c r="AF27" s="147"/>
      <c r="AG27" s="147" t="s">
        <v>1177</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66">
        <v>19</v>
      </c>
      <c r="B28" s="167" t="s">
        <v>1205</v>
      </c>
      <c r="C28" s="175" t="s">
        <v>1167</v>
      </c>
      <c r="D28" s="168" t="s">
        <v>1168</v>
      </c>
      <c r="E28" s="169">
        <v>1</v>
      </c>
      <c r="F28" s="170"/>
      <c r="G28" s="171">
        <f>ROUND(E28*F28,2)</f>
        <v>0</v>
      </c>
      <c r="H28" s="170"/>
      <c r="I28" s="171">
        <f>ROUND(E28*H28,2)</f>
        <v>0</v>
      </c>
      <c r="J28" s="170"/>
      <c r="K28" s="171">
        <f>ROUND(E28*J28,2)</f>
        <v>0</v>
      </c>
      <c r="L28" s="171">
        <v>21</v>
      </c>
      <c r="M28" s="171">
        <f>G28*(1+L28/100)</f>
        <v>0</v>
      </c>
      <c r="N28" s="169">
        <v>0</v>
      </c>
      <c r="O28" s="169">
        <f>ROUND(E28*N28,2)</f>
        <v>0</v>
      </c>
      <c r="P28" s="169">
        <v>0</v>
      </c>
      <c r="Q28" s="169">
        <f>ROUND(E28*P28,2)</f>
        <v>0</v>
      </c>
      <c r="R28" s="171"/>
      <c r="S28" s="171" t="s">
        <v>250</v>
      </c>
      <c r="T28" s="172" t="s">
        <v>223</v>
      </c>
      <c r="U28" s="157">
        <v>0</v>
      </c>
      <c r="V28" s="157">
        <f>ROUND(E28*U28,2)</f>
        <v>0</v>
      </c>
      <c r="W28" s="157"/>
      <c r="X28" s="157" t="s">
        <v>348</v>
      </c>
      <c r="Y28" s="157" t="s">
        <v>225</v>
      </c>
      <c r="Z28" s="147"/>
      <c r="AA28" s="147"/>
      <c r="AB28" s="147"/>
      <c r="AC28" s="147"/>
      <c r="AD28" s="147"/>
      <c r="AE28" s="147"/>
      <c r="AF28" s="147"/>
      <c r="AG28" s="147" t="s">
        <v>1127</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x14ac:dyDescent="0.2">
      <c r="A29" s="3"/>
      <c r="B29" s="4"/>
      <c r="C29" s="176"/>
      <c r="D29" s="6"/>
      <c r="E29" s="3"/>
      <c r="F29" s="3"/>
      <c r="G29" s="3"/>
      <c r="H29" s="3"/>
      <c r="I29" s="3"/>
      <c r="J29" s="3"/>
      <c r="K29" s="3"/>
      <c r="L29" s="3"/>
      <c r="M29" s="3"/>
      <c r="N29" s="3"/>
      <c r="O29" s="3"/>
      <c r="P29" s="3"/>
      <c r="Q29" s="3"/>
      <c r="R29" s="3"/>
      <c r="S29" s="3"/>
      <c r="T29" s="3"/>
      <c r="U29" s="3"/>
      <c r="V29" s="3"/>
      <c r="W29" s="3"/>
      <c r="X29" s="3"/>
      <c r="Y29" s="3"/>
      <c r="AE29">
        <v>15</v>
      </c>
      <c r="AF29">
        <v>21</v>
      </c>
      <c r="AG29" t="s">
        <v>203</v>
      </c>
    </row>
    <row r="30" spans="1:60" x14ac:dyDescent="0.2">
      <c r="A30" s="150"/>
      <c r="B30" s="151" t="s">
        <v>29</v>
      </c>
      <c r="C30" s="177"/>
      <c r="D30" s="152"/>
      <c r="E30" s="153"/>
      <c r="F30" s="153"/>
      <c r="G30" s="165">
        <f>G8+G23</f>
        <v>0</v>
      </c>
      <c r="H30" s="3"/>
      <c r="I30" s="3"/>
      <c r="J30" s="3"/>
      <c r="K30" s="3"/>
      <c r="L30" s="3"/>
      <c r="M30" s="3"/>
      <c r="N30" s="3"/>
      <c r="O30" s="3"/>
      <c r="P30" s="3"/>
      <c r="Q30" s="3"/>
      <c r="R30" s="3"/>
      <c r="S30" s="3"/>
      <c r="T30" s="3"/>
      <c r="U30" s="3"/>
      <c r="V30" s="3"/>
      <c r="W30" s="3"/>
      <c r="X30" s="3"/>
      <c r="Y30" s="3"/>
      <c r="AE30">
        <f>SUMIF(L7:L28,AE29,G7:G28)</f>
        <v>0</v>
      </c>
      <c r="AF30">
        <f>SUMIF(L7:L28,AF29,G7:G28)</f>
        <v>0</v>
      </c>
      <c r="AG30" t="s">
        <v>260</v>
      </c>
    </row>
    <row r="31" spans="1:60" x14ac:dyDescent="0.2">
      <c r="C31" s="178"/>
      <c r="D31" s="10"/>
      <c r="AG31" t="s">
        <v>261</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IAksZoAxLd3/8m9IFO5YesnNxYNVaH9Z3AvRjWSIu/eVdzLEdQ8eu0oxwHfuNZAS3Bl/l5U4+EeKQcwSweYWQ==" saltValue="+3fSg7mH7lOgwRY4xITKQ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546A2-1FF0-4CE7-9215-3E01934C2439}">
  <sheetPr>
    <outlinePr summaryBelow="0"/>
  </sheetPr>
  <dimension ref="A1:BH5000"/>
  <sheetViews>
    <sheetView tabSelected="1" workbookViewId="0">
      <pane ySplit="7" topLeftCell="A216" activePane="bottomLeft" state="frozen"/>
      <selection pane="bottomLeft" activeCell="A234" sqref="A234:C234"/>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3" t="s">
        <v>262</v>
      </c>
      <c r="B1" s="253"/>
      <c r="C1" s="253"/>
      <c r="D1" s="253"/>
      <c r="E1" s="253"/>
      <c r="F1" s="253"/>
      <c r="G1" s="253"/>
      <c r="AG1" t="s">
        <v>189</v>
      </c>
    </row>
    <row r="2" spans="1:60" ht="24.95" customHeight="1" x14ac:dyDescent="0.2">
      <c r="A2" s="139" t="s">
        <v>7</v>
      </c>
      <c r="B2" s="49" t="s">
        <v>44</v>
      </c>
      <c r="C2" s="254" t="s">
        <v>45</v>
      </c>
      <c r="D2" s="255"/>
      <c r="E2" s="255"/>
      <c r="F2" s="255"/>
      <c r="G2" s="256"/>
      <c r="AG2" t="s">
        <v>190</v>
      </c>
    </row>
    <row r="3" spans="1:60" ht="24.95" customHeight="1" x14ac:dyDescent="0.2">
      <c r="A3" s="139" t="s">
        <v>8</v>
      </c>
      <c r="B3" s="49" t="s">
        <v>59</v>
      </c>
      <c r="C3" s="254" t="s">
        <v>60</v>
      </c>
      <c r="D3" s="255"/>
      <c r="E3" s="255"/>
      <c r="F3" s="255"/>
      <c r="G3" s="256"/>
      <c r="AC3" s="120" t="s">
        <v>190</v>
      </c>
      <c r="AG3" t="s">
        <v>193</v>
      </c>
    </row>
    <row r="4" spans="1:60" ht="24.95" customHeight="1" x14ac:dyDescent="0.2">
      <c r="A4" s="140" t="s">
        <v>9</v>
      </c>
      <c r="B4" s="141" t="s">
        <v>48</v>
      </c>
      <c r="C4" s="257" t="s">
        <v>52</v>
      </c>
      <c r="D4" s="258"/>
      <c r="E4" s="258"/>
      <c r="F4" s="258"/>
      <c r="G4" s="259"/>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81</v>
      </c>
      <c r="C8" s="174" t="s">
        <v>82</v>
      </c>
      <c r="D8" s="161"/>
      <c r="E8" s="162"/>
      <c r="F8" s="163"/>
      <c r="G8" s="163">
        <f>SUMIF(AG9:AG34,"&lt;&gt;NOR",G9:G34)</f>
        <v>0</v>
      </c>
      <c r="H8" s="163"/>
      <c r="I8" s="163">
        <f>SUM(I9:I34)</f>
        <v>0</v>
      </c>
      <c r="J8" s="163"/>
      <c r="K8" s="163">
        <f>SUM(K9:K34)</f>
        <v>0</v>
      </c>
      <c r="L8" s="163"/>
      <c r="M8" s="163">
        <f>SUM(M9:M34)</f>
        <v>0</v>
      </c>
      <c r="N8" s="162"/>
      <c r="O8" s="162">
        <f>SUM(O9:O34)</f>
        <v>0</v>
      </c>
      <c r="P8" s="162"/>
      <c r="Q8" s="162">
        <f>SUM(Q9:Q34)</f>
        <v>4.55</v>
      </c>
      <c r="R8" s="163"/>
      <c r="S8" s="163"/>
      <c r="T8" s="164"/>
      <c r="U8" s="158"/>
      <c r="V8" s="158">
        <f>SUM(V9:V34)</f>
        <v>147.12</v>
      </c>
      <c r="W8" s="158"/>
      <c r="X8" s="158"/>
      <c r="Y8" s="158"/>
      <c r="AG8" t="s">
        <v>218</v>
      </c>
    </row>
    <row r="9" spans="1:60" outlineLevel="1" x14ac:dyDescent="0.2">
      <c r="A9" s="166">
        <v>1</v>
      </c>
      <c r="B9" s="167" t="s">
        <v>263</v>
      </c>
      <c r="C9" s="175" t="s">
        <v>264</v>
      </c>
      <c r="D9" s="168" t="s">
        <v>265</v>
      </c>
      <c r="E9" s="169">
        <v>80.495999999999995</v>
      </c>
      <c r="F9" s="170"/>
      <c r="G9" s="171">
        <f>ROUND(E9*F9,2)</f>
        <v>0</v>
      </c>
      <c r="H9" s="170"/>
      <c r="I9" s="171">
        <f>ROUND(E9*H9,2)</f>
        <v>0</v>
      </c>
      <c r="J9" s="170"/>
      <c r="K9" s="171">
        <f>ROUND(E9*J9,2)</f>
        <v>0</v>
      </c>
      <c r="L9" s="171">
        <v>21</v>
      </c>
      <c r="M9" s="171">
        <f>G9*(1+L9/100)</f>
        <v>0</v>
      </c>
      <c r="N9" s="169">
        <v>0</v>
      </c>
      <c r="O9" s="169">
        <f>ROUND(E9*N9,2)</f>
        <v>0</v>
      </c>
      <c r="P9" s="169">
        <v>0</v>
      </c>
      <c r="Q9" s="169">
        <f>ROUND(E9*P9,2)</f>
        <v>0</v>
      </c>
      <c r="R9" s="171" t="s">
        <v>266</v>
      </c>
      <c r="S9" s="171" t="s">
        <v>222</v>
      </c>
      <c r="T9" s="172" t="s">
        <v>222</v>
      </c>
      <c r="U9" s="157">
        <v>0.156</v>
      </c>
      <c r="V9" s="157">
        <f>ROUND(E9*U9,2)</f>
        <v>12.56</v>
      </c>
      <c r="W9" s="157"/>
      <c r="X9" s="157" t="s">
        <v>251</v>
      </c>
      <c r="Y9" s="157" t="s">
        <v>225</v>
      </c>
      <c r="Z9" s="147"/>
      <c r="AA9" s="147"/>
      <c r="AB9" s="147"/>
      <c r="AC9" s="147"/>
      <c r="AD9" s="147"/>
      <c r="AE9" s="147"/>
      <c r="AF9" s="147"/>
      <c r="AG9" s="147" t="s">
        <v>252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2" x14ac:dyDescent="0.2">
      <c r="A10" s="154"/>
      <c r="B10" s="155"/>
      <c r="C10" s="260" t="s">
        <v>267</v>
      </c>
      <c r="D10" s="261"/>
      <c r="E10" s="261"/>
      <c r="F10" s="261"/>
      <c r="G10" s="261"/>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268</v>
      </c>
      <c r="AH10" s="147"/>
      <c r="AI10" s="147"/>
      <c r="AJ10" s="147"/>
      <c r="AK10" s="147"/>
      <c r="AL10" s="147"/>
      <c r="AM10" s="147"/>
      <c r="AN10" s="147"/>
      <c r="AO10" s="147"/>
      <c r="AP10" s="147"/>
      <c r="AQ10" s="147"/>
      <c r="AR10" s="147"/>
      <c r="AS10" s="147"/>
      <c r="AT10" s="147"/>
      <c r="AU10" s="147"/>
      <c r="AV10" s="147"/>
      <c r="AW10" s="147"/>
      <c r="AX10" s="147"/>
      <c r="AY10" s="147"/>
      <c r="AZ10" s="147"/>
      <c r="BA10" s="17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47"/>
      <c r="BC10" s="147"/>
      <c r="BD10" s="147"/>
      <c r="BE10" s="147"/>
      <c r="BF10" s="147"/>
      <c r="BG10" s="147"/>
      <c r="BH10" s="147"/>
    </row>
    <row r="11" spans="1:60" outlineLevel="2" x14ac:dyDescent="0.2">
      <c r="A11" s="154"/>
      <c r="B11" s="155"/>
      <c r="C11" s="190" t="s">
        <v>1206</v>
      </c>
      <c r="D11" s="179"/>
      <c r="E11" s="180">
        <v>80.495999999999995</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270</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83">
        <v>2</v>
      </c>
      <c r="B12" s="184" t="s">
        <v>271</v>
      </c>
      <c r="C12" s="191" t="s">
        <v>272</v>
      </c>
      <c r="D12" s="185" t="s">
        <v>265</v>
      </c>
      <c r="E12" s="186">
        <v>138.32050000000001</v>
      </c>
      <c r="F12" s="187"/>
      <c r="G12" s="188">
        <f>ROUND(E12*F12,2)</f>
        <v>0</v>
      </c>
      <c r="H12" s="187"/>
      <c r="I12" s="188">
        <f>ROUND(E12*H12,2)</f>
        <v>0</v>
      </c>
      <c r="J12" s="187"/>
      <c r="K12" s="188">
        <f>ROUND(E12*J12,2)</f>
        <v>0</v>
      </c>
      <c r="L12" s="188">
        <v>21</v>
      </c>
      <c r="M12" s="188">
        <f>G12*(1+L12/100)</f>
        <v>0</v>
      </c>
      <c r="N12" s="186">
        <v>0</v>
      </c>
      <c r="O12" s="186">
        <f>ROUND(E12*N12,2)</f>
        <v>0</v>
      </c>
      <c r="P12" s="186">
        <v>0</v>
      </c>
      <c r="Q12" s="186">
        <f>ROUND(E12*P12,2)</f>
        <v>0</v>
      </c>
      <c r="R12" s="188" t="s">
        <v>266</v>
      </c>
      <c r="S12" s="188" t="s">
        <v>222</v>
      </c>
      <c r="T12" s="189" t="s">
        <v>222</v>
      </c>
      <c r="U12" s="157">
        <v>0.65200000000000002</v>
      </c>
      <c r="V12" s="157">
        <f>ROUND(E12*U12,2)</f>
        <v>90.18</v>
      </c>
      <c r="W12" s="157"/>
      <c r="X12" s="157" t="s">
        <v>251</v>
      </c>
      <c r="Y12" s="157" t="s">
        <v>225</v>
      </c>
      <c r="Z12" s="147"/>
      <c r="AA12" s="147"/>
      <c r="AB12" s="147"/>
      <c r="AC12" s="147"/>
      <c r="AD12" s="147"/>
      <c r="AE12" s="147"/>
      <c r="AF12" s="147"/>
      <c r="AG12" s="147" t="s">
        <v>252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66">
        <v>3</v>
      </c>
      <c r="B13" s="167" t="s">
        <v>273</v>
      </c>
      <c r="C13" s="175" t="s">
        <v>274</v>
      </c>
      <c r="D13" s="168" t="s">
        <v>265</v>
      </c>
      <c r="E13" s="169">
        <v>52.825499999999998</v>
      </c>
      <c r="F13" s="170"/>
      <c r="G13" s="171">
        <f>ROUND(E13*F13,2)</f>
        <v>0</v>
      </c>
      <c r="H13" s="170"/>
      <c r="I13" s="171">
        <f>ROUND(E13*H13,2)</f>
        <v>0</v>
      </c>
      <c r="J13" s="170"/>
      <c r="K13" s="171">
        <f>ROUND(E13*J13,2)</f>
        <v>0</v>
      </c>
      <c r="L13" s="171">
        <v>21</v>
      </c>
      <c r="M13" s="171">
        <f>G13*(1+L13/100)</f>
        <v>0</v>
      </c>
      <c r="N13" s="169">
        <v>0</v>
      </c>
      <c r="O13" s="169">
        <f>ROUND(E13*N13,2)</f>
        <v>0</v>
      </c>
      <c r="P13" s="169">
        <v>0</v>
      </c>
      <c r="Q13" s="169">
        <f>ROUND(E13*P13,2)</f>
        <v>0</v>
      </c>
      <c r="R13" s="171" t="s">
        <v>266</v>
      </c>
      <c r="S13" s="171" t="s">
        <v>222</v>
      </c>
      <c r="T13" s="172" t="s">
        <v>222</v>
      </c>
      <c r="U13" s="157">
        <v>0.20200000000000001</v>
      </c>
      <c r="V13" s="157">
        <f>ROUND(E13*U13,2)</f>
        <v>10.67</v>
      </c>
      <c r="W13" s="157"/>
      <c r="X13" s="157" t="s">
        <v>251</v>
      </c>
      <c r="Y13" s="157" t="s">
        <v>225</v>
      </c>
      <c r="Z13" s="147"/>
      <c r="AA13" s="147"/>
      <c r="AB13" s="147"/>
      <c r="AC13" s="147"/>
      <c r="AD13" s="147"/>
      <c r="AE13" s="147"/>
      <c r="AF13" s="147"/>
      <c r="AG13" s="147" t="s">
        <v>252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260" t="s">
        <v>275</v>
      </c>
      <c r="D14" s="261"/>
      <c r="E14" s="261"/>
      <c r="F14" s="261"/>
      <c r="G14" s="261"/>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268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
      <c r="A15" s="154"/>
      <c r="B15" s="155"/>
      <c r="C15" s="190" t="s">
        <v>1207</v>
      </c>
      <c r="D15" s="179"/>
      <c r="E15" s="180">
        <v>52.825499999999998</v>
      </c>
      <c r="F15" s="157"/>
      <c r="G15" s="157"/>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270</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66">
        <v>4</v>
      </c>
      <c r="B16" s="167" t="s">
        <v>277</v>
      </c>
      <c r="C16" s="175" t="s">
        <v>278</v>
      </c>
      <c r="D16" s="168" t="s">
        <v>265</v>
      </c>
      <c r="E16" s="169">
        <v>22.671500000000002</v>
      </c>
      <c r="F16" s="170"/>
      <c r="G16" s="171">
        <f>ROUND(E16*F16,2)</f>
        <v>0</v>
      </c>
      <c r="H16" s="170"/>
      <c r="I16" s="171">
        <f>ROUND(E16*H16,2)</f>
        <v>0</v>
      </c>
      <c r="J16" s="170"/>
      <c r="K16" s="171">
        <f>ROUND(E16*J16,2)</f>
        <v>0</v>
      </c>
      <c r="L16" s="171">
        <v>21</v>
      </c>
      <c r="M16" s="171">
        <f>G16*(1+L16/100)</f>
        <v>0</v>
      </c>
      <c r="N16" s="169">
        <v>0</v>
      </c>
      <c r="O16" s="169">
        <f>ROUND(E16*N16,2)</f>
        <v>0</v>
      </c>
      <c r="P16" s="169">
        <v>0</v>
      </c>
      <c r="Q16" s="169">
        <f>ROUND(E16*P16,2)</f>
        <v>0</v>
      </c>
      <c r="R16" s="171"/>
      <c r="S16" s="171" t="s">
        <v>250</v>
      </c>
      <c r="T16" s="172" t="s">
        <v>223</v>
      </c>
      <c r="U16" s="157">
        <v>0</v>
      </c>
      <c r="V16" s="157">
        <f>ROUND(E16*U16,2)</f>
        <v>0</v>
      </c>
      <c r="W16" s="157"/>
      <c r="X16" s="157" t="s">
        <v>279</v>
      </c>
      <c r="Y16" s="157" t="s">
        <v>225</v>
      </c>
      <c r="Z16" s="147"/>
      <c r="AA16" s="147"/>
      <c r="AB16" s="147"/>
      <c r="AC16" s="147"/>
      <c r="AD16" s="147"/>
      <c r="AE16" s="147"/>
      <c r="AF16" s="147"/>
      <c r="AG16" s="147" t="s">
        <v>280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190" t="s">
        <v>1208</v>
      </c>
      <c r="D17" s="179"/>
      <c r="E17" s="180">
        <v>80.495999999999995</v>
      </c>
      <c r="F17" s="157"/>
      <c r="G17" s="157"/>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270</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3" x14ac:dyDescent="0.2">
      <c r="A18" s="154"/>
      <c r="B18" s="155"/>
      <c r="C18" s="190" t="s">
        <v>1209</v>
      </c>
      <c r="D18" s="179"/>
      <c r="E18" s="180">
        <v>-57.8245</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270</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6">
        <v>5</v>
      </c>
      <c r="B19" s="167" t="s">
        <v>283</v>
      </c>
      <c r="C19" s="175" t="s">
        <v>284</v>
      </c>
      <c r="D19" s="168" t="s">
        <v>285</v>
      </c>
      <c r="E19" s="169">
        <v>100.62</v>
      </c>
      <c r="F19" s="170"/>
      <c r="G19" s="171">
        <f>ROUND(E19*F19,2)</f>
        <v>0</v>
      </c>
      <c r="H19" s="170"/>
      <c r="I19" s="171">
        <f>ROUND(E19*H19,2)</f>
        <v>0</v>
      </c>
      <c r="J19" s="170"/>
      <c r="K19" s="171">
        <f>ROUND(E19*J19,2)</f>
        <v>0</v>
      </c>
      <c r="L19" s="171">
        <v>21</v>
      </c>
      <c r="M19" s="171">
        <f>G19*(1+L19/100)</f>
        <v>0</v>
      </c>
      <c r="N19" s="169">
        <v>0</v>
      </c>
      <c r="O19" s="169">
        <f>ROUND(E19*N19,2)</f>
        <v>0</v>
      </c>
      <c r="P19" s="169">
        <v>0</v>
      </c>
      <c r="Q19" s="169">
        <f>ROUND(E19*P19,2)</f>
        <v>0</v>
      </c>
      <c r="R19" s="171" t="s">
        <v>266</v>
      </c>
      <c r="S19" s="171" t="s">
        <v>222</v>
      </c>
      <c r="T19" s="172" t="s">
        <v>222</v>
      </c>
      <c r="U19" s="157">
        <v>9.6000000000000002E-2</v>
      </c>
      <c r="V19" s="157">
        <f>ROUND(E19*U19,2)</f>
        <v>9.66</v>
      </c>
      <c r="W19" s="157"/>
      <c r="X19" s="157" t="s">
        <v>251</v>
      </c>
      <c r="Y19" s="157" t="s">
        <v>225</v>
      </c>
      <c r="Z19" s="147"/>
      <c r="AA19" s="147"/>
      <c r="AB19" s="147"/>
      <c r="AC19" s="147"/>
      <c r="AD19" s="147"/>
      <c r="AE19" s="147"/>
      <c r="AF19" s="147"/>
      <c r="AG19" s="147" t="s">
        <v>252</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260" t="s">
        <v>286</v>
      </c>
      <c r="D20" s="261"/>
      <c r="E20" s="261"/>
      <c r="F20" s="261"/>
      <c r="G20" s="261"/>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268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190" t="s">
        <v>1210</v>
      </c>
      <c r="D21" s="179"/>
      <c r="E21" s="180">
        <v>100.62</v>
      </c>
      <c r="F21" s="157"/>
      <c r="G21" s="15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270</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6">
        <v>6</v>
      </c>
      <c r="B22" s="167" t="s">
        <v>288</v>
      </c>
      <c r="C22" s="175" t="s">
        <v>289</v>
      </c>
      <c r="D22" s="168" t="s">
        <v>265</v>
      </c>
      <c r="E22" s="169">
        <v>138.32050000000001</v>
      </c>
      <c r="F22" s="170"/>
      <c r="G22" s="171">
        <f>ROUND(E22*F22,2)</f>
        <v>0</v>
      </c>
      <c r="H22" s="170"/>
      <c r="I22" s="171">
        <f>ROUND(E22*H22,2)</f>
        <v>0</v>
      </c>
      <c r="J22" s="170"/>
      <c r="K22" s="171">
        <f>ROUND(E22*J22,2)</f>
        <v>0</v>
      </c>
      <c r="L22" s="171">
        <v>21</v>
      </c>
      <c r="M22" s="171">
        <f>G22*(1+L22/100)</f>
        <v>0</v>
      </c>
      <c r="N22" s="169">
        <v>0</v>
      </c>
      <c r="O22" s="169">
        <f>ROUND(E22*N22,2)</f>
        <v>0</v>
      </c>
      <c r="P22" s="169">
        <v>0</v>
      </c>
      <c r="Q22" s="169">
        <f>ROUND(E22*P22,2)</f>
        <v>0</v>
      </c>
      <c r="R22" s="171" t="s">
        <v>266</v>
      </c>
      <c r="S22" s="171" t="s">
        <v>222</v>
      </c>
      <c r="T22" s="172" t="s">
        <v>222</v>
      </c>
      <c r="U22" s="157">
        <v>7.3999999999999996E-2</v>
      </c>
      <c r="V22" s="157">
        <f>ROUND(E22*U22,2)</f>
        <v>10.24</v>
      </c>
      <c r="W22" s="157"/>
      <c r="X22" s="157" t="s">
        <v>251</v>
      </c>
      <c r="Y22" s="157" t="s">
        <v>225</v>
      </c>
      <c r="Z22" s="147"/>
      <c r="AA22" s="147"/>
      <c r="AB22" s="147"/>
      <c r="AC22" s="147"/>
      <c r="AD22" s="147"/>
      <c r="AE22" s="147"/>
      <c r="AF22" s="147"/>
      <c r="AG22" s="147" t="s">
        <v>252</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2" x14ac:dyDescent="0.2">
      <c r="A23" s="154"/>
      <c r="B23" s="155"/>
      <c r="C23" s="260" t="s">
        <v>290</v>
      </c>
      <c r="D23" s="261"/>
      <c r="E23" s="261"/>
      <c r="F23" s="261"/>
      <c r="G23" s="261"/>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268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190" t="s">
        <v>1208</v>
      </c>
      <c r="D24" s="179"/>
      <c r="E24" s="180">
        <v>80.495999999999995</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270</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190" t="s">
        <v>1211</v>
      </c>
      <c r="D25" s="179"/>
      <c r="E25" s="180">
        <v>57.8245</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270</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6">
        <v>7</v>
      </c>
      <c r="B26" s="167" t="s">
        <v>292</v>
      </c>
      <c r="C26" s="175" t="s">
        <v>293</v>
      </c>
      <c r="D26" s="168" t="s">
        <v>265</v>
      </c>
      <c r="E26" s="169">
        <v>4.9989999999999997</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1" t="s">
        <v>266</v>
      </c>
      <c r="S26" s="171" t="s">
        <v>222</v>
      </c>
      <c r="T26" s="172" t="s">
        <v>222</v>
      </c>
      <c r="U26" s="157">
        <v>2.1949999999999998</v>
      </c>
      <c r="V26" s="157">
        <f>ROUND(E26*U26,2)</f>
        <v>10.97</v>
      </c>
      <c r="W26" s="157"/>
      <c r="X26" s="157" t="s">
        <v>251</v>
      </c>
      <c r="Y26" s="157" t="s">
        <v>225</v>
      </c>
      <c r="Z26" s="147"/>
      <c r="AA26" s="147"/>
      <c r="AB26" s="147"/>
      <c r="AC26" s="147"/>
      <c r="AD26" s="147"/>
      <c r="AE26" s="147"/>
      <c r="AF26" s="147"/>
      <c r="AG26" s="147" t="s">
        <v>252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2" x14ac:dyDescent="0.2">
      <c r="A27" s="154"/>
      <c r="B27" s="155"/>
      <c r="C27" s="260" t="s">
        <v>295</v>
      </c>
      <c r="D27" s="261"/>
      <c r="E27" s="261"/>
      <c r="F27" s="261"/>
      <c r="G27" s="261"/>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268</v>
      </c>
      <c r="AH27" s="147"/>
      <c r="AI27" s="147"/>
      <c r="AJ27" s="147"/>
      <c r="AK27" s="147"/>
      <c r="AL27" s="147"/>
      <c r="AM27" s="147"/>
      <c r="AN27" s="147"/>
      <c r="AO27" s="147"/>
      <c r="AP27" s="147"/>
      <c r="AQ27" s="147"/>
      <c r="AR27" s="147"/>
      <c r="AS27" s="147"/>
      <c r="AT27" s="147"/>
      <c r="AU27" s="147"/>
      <c r="AV27" s="147"/>
      <c r="AW27" s="147"/>
      <c r="AX27" s="147"/>
      <c r="AY27" s="147"/>
      <c r="AZ27" s="147"/>
      <c r="BA27" s="173" t="str">
        <f>C27</f>
        <v>sypaninou z vhodných hornin tř. 1 - 4 nebo materiálem, uloženým ve vzdálenosti do 30 m od vnějšího kraje objektu, pro jakoukoliv míru zhutnění,</v>
      </c>
      <c r="BB27" s="147"/>
      <c r="BC27" s="147"/>
      <c r="BD27" s="147"/>
      <c r="BE27" s="147"/>
      <c r="BF27" s="147"/>
      <c r="BG27" s="147"/>
      <c r="BH27" s="147"/>
    </row>
    <row r="28" spans="1:60" outlineLevel="2" x14ac:dyDescent="0.2">
      <c r="A28" s="154"/>
      <c r="B28" s="155"/>
      <c r="C28" s="190" t="s">
        <v>1212</v>
      </c>
      <c r="D28" s="179"/>
      <c r="E28" s="180">
        <v>4.9989999999999997</v>
      </c>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270</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66">
        <v>8</v>
      </c>
      <c r="B29" s="167" t="s">
        <v>297</v>
      </c>
      <c r="C29" s="175" t="s">
        <v>298</v>
      </c>
      <c r="D29" s="168" t="s">
        <v>285</v>
      </c>
      <c r="E29" s="169">
        <v>19.579999999999998</v>
      </c>
      <c r="F29" s="170"/>
      <c r="G29" s="171">
        <f>ROUND(E29*F29,2)</f>
        <v>0</v>
      </c>
      <c r="H29" s="170"/>
      <c r="I29" s="171">
        <f>ROUND(E29*H29,2)</f>
        <v>0</v>
      </c>
      <c r="J29" s="170"/>
      <c r="K29" s="171">
        <f>ROUND(E29*J29,2)</f>
        <v>0</v>
      </c>
      <c r="L29" s="171">
        <v>21</v>
      </c>
      <c r="M29" s="171">
        <f>G29*(1+L29/100)</f>
        <v>0</v>
      </c>
      <c r="N29" s="169">
        <v>0</v>
      </c>
      <c r="O29" s="169">
        <f>ROUND(E29*N29,2)</f>
        <v>0</v>
      </c>
      <c r="P29" s="169">
        <v>0.22500000000000001</v>
      </c>
      <c r="Q29" s="169">
        <f>ROUND(E29*P29,2)</f>
        <v>4.41</v>
      </c>
      <c r="R29" s="171" t="s">
        <v>299</v>
      </c>
      <c r="S29" s="171" t="s">
        <v>222</v>
      </c>
      <c r="T29" s="172" t="s">
        <v>222</v>
      </c>
      <c r="U29" s="157">
        <v>0.14199999999999999</v>
      </c>
      <c r="V29" s="157">
        <f>ROUND(E29*U29,2)</f>
        <v>2.78</v>
      </c>
      <c r="W29" s="157"/>
      <c r="X29" s="157" t="s">
        <v>251</v>
      </c>
      <c r="Y29" s="157" t="s">
        <v>225</v>
      </c>
      <c r="Z29" s="147"/>
      <c r="AA29" s="147"/>
      <c r="AB29" s="147"/>
      <c r="AC29" s="147"/>
      <c r="AD29" s="147"/>
      <c r="AE29" s="147"/>
      <c r="AF29" s="147"/>
      <c r="AG29" s="147" t="s">
        <v>252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260" t="s">
        <v>300</v>
      </c>
      <c r="D30" s="261"/>
      <c r="E30" s="261"/>
      <c r="F30" s="261"/>
      <c r="G30" s="261"/>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268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190" t="s">
        <v>1213</v>
      </c>
      <c r="D31" s="179"/>
      <c r="E31" s="180">
        <v>19.579999999999998</v>
      </c>
      <c r="F31" s="157"/>
      <c r="G31" s="157"/>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270</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66">
        <v>9</v>
      </c>
      <c r="B32" s="167" t="s">
        <v>1214</v>
      </c>
      <c r="C32" s="175" t="s">
        <v>1215</v>
      </c>
      <c r="D32" s="168" t="s">
        <v>365</v>
      </c>
      <c r="E32" s="169">
        <v>0.5</v>
      </c>
      <c r="F32" s="170"/>
      <c r="G32" s="171">
        <f>ROUND(E32*F32,2)</f>
        <v>0</v>
      </c>
      <c r="H32" s="170"/>
      <c r="I32" s="171">
        <f>ROUND(E32*H32,2)</f>
        <v>0</v>
      </c>
      <c r="J32" s="170"/>
      <c r="K32" s="171">
        <f>ROUND(E32*J32,2)</f>
        <v>0</v>
      </c>
      <c r="L32" s="171">
        <v>21</v>
      </c>
      <c r="M32" s="171">
        <f>G32*(1+L32/100)</f>
        <v>0</v>
      </c>
      <c r="N32" s="169">
        <v>0</v>
      </c>
      <c r="O32" s="169">
        <f>ROUND(E32*N32,2)</f>
        <v>0</v>
      </c>
      <c r="P32" s="169">
        <v>0.27</v>
      </c>
      <c r="Q32" s="169">
        <f>ROUND(E32*P32,2)</f>
        <v>0.14000000000000001</v>
      </c>
      <c r="R32" s="171" t="s">
        <v>299</v>
      </c>
      <c r="S32" s="171" t="s">
        <v>222</v>
      </c>
      <c r="T32" s="172" t="s">
        <v>222</v>
      </c>
      <c r="U32" s="157">
        <v>0.123</v>
      </c>
      <c r="V32" s="157">
        <f>ROUND(E32*U32,2)</f>
        <v>0.06</v>
      </c>
      <c r="W32" s="157"/>
      <c r="X32" s="157" t="s">
        <v>251</v>
      </c>
      <c r="Y32" s="157" t="s">
        <v>225</v>
      </c>
      <c r="Z32" s="147"/>
      <c r="AA32" s="147"/>
      <c r="AB32" s="147"/>
      <c r="AC32" s="147"/>
      <c r="AD32" s="147"/>
      <c r="AE32" s="147"/>
      <c r="AF32" s="147"/>
      <c r="AG32" s="147" t="s">
        <v>252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
      <c r="A33" s="154"/>
      <c r="B33" s="155"/>
      <c r="C33" s="260" t="s">
        <v>1216</v>
      </c>
      <c r="D33" s="261"/>
      <c r="E33" s="261"/>
      <c r="F33" s="261"/>
      <c r="G33" s="261"/>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268</v>
      </c>
      <c r="AH33" s="147"/>
      <c r="AI33" s="147"/>
      <c r="AJ33" s="147"/>
      <c r="AK33" s="147"/>
      <c r="AL33" s="147"/>
      <c r="AM33" s="147"/>
      <c r="AN33" s="147"/>
      <c r="AO33" s="147"/>
      <c r="AP33" s="147"/>
      <c r="AQ33" s="147"/>
      <c r="AR33" s="147"/>
      <c r="AS33" s="147"/>
      <c r="AT33" s="147"/>
      <c r="AU33" s="147"/>
      <c r="AV33" s="147"/>
      <c r="AW33" s="147"/>
      <c r="AX33" s="147"/>
      <c r="AY33" s="147"/>
      <c r="AZ33" s="147"/>
      <c r="BA33" s="173" t="str">
        <f>C33</f>
        <v>s vybouráním lože, s přemístěním hmot na skládku na vzdálenost do 3 m nebo naložením na dopravní prostředek</v>
      </c>
      <c r="BB33" s="147"/>
      <c r="BC33" s="147"/>
      <c r="BD33" s="147"/>
      <c r="BE33" s="147"/>
      <c r="BF33" s="147"/>
      <c r="BG33" s="147"/>
      <c r="BH33" s="147"/>
    </row>
    <row r="34" spans="1:60" outlineLevel="2" x14ac:dyDescent="0.2">
      <c r="A34" s="154"/>
      <c r="B34" s="155"/>
      <c r="C34" s="190" t="s">
        <v>1217</v>
      </c>
      <c r="D34" s="179"/>
      <c r="E34" s="180">
        <v>0.5</v>
      </c>
      <c r="F34" s="157"/>
      <c r="G34" s="157"/>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270</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x14ac:dyDescent="0.2">
      <c r="A35" s="159" t="s">
        <v>217</v>
      </c>
      <c r="B35" s="160" t="s">
        <v>83</v>
      </c>
      <c r="C35" s="174" t="s">
        <v>84</v>
      </c>
      <c r="D35" s="161"/>
      <c r="E35" s="162"/>
      <c r="F35" s="163"/>
      <c r="G35" s="163">
        <f>SUMIF(AG36:AG40,"&lt;&gt;NOR",G36:G40)</f>
        <v>0</v>
      </c>
      <c r="H35" s="163"/>
      <c r="I35" s="163">
        <f>SUM(I36:I40)</f>
        <v>0</v>
      </c>
      <c r="J35" s="163"/>
      <c r="K35" s="163">
        <f>SUM(K36:K40)</f>
        <v>0</v>
      </c>
      <c r="L35" s="163"/>
      <c r="M35" s="163">
        <f>SUM(M36:M40)</f>
        <v>0</v>
      </c>
      <c r="N35" s="162"/>
      <c r="O35" s="162">
        <f>SUM(O36:O40)</f>
        <v>8.23</v>
      </c>
      <c r="P35" s="162"/>
      <c r="Q35" s="162">
        <f>SUM(Q36:Q40)</f>
        <v>0</v>
      </c>
      <c r="R35" s="163"/>
      <c r="S35" s="163"/>
      <c r="T35" s="164"/>
      <c r="U35" s="158"/>
      <c r="V35" s="158">
        <f>SUM(V36:V40)</f>
        <v>49.04</v>
      </c>
      <c r="W35" s="158"/>
      <c r="X35" s="158"/>
      <c r="Y35" s="158"/>
      <c r="AG35" t="s">
        <v>218</v>
      </c>
    </row>
    <row r="36" spans="1:60" ht="22.5" outlineLevel="1" x14ac:dyDescent="0.2">
      <c r="A36" s="166">
        <v>10</v>
      </c>
      <c r="B36" s="167" t="s">
        <v>1218</v>
      </c>
      <c r="C36" s="175" t="s">
        <v>1219</v>
      </c>
      <c r="D36" s="168" t="s">
        <v>285</v>
      </c>
      <c r="E36" s="169">
        <v>19.818750000000001</v>
      </c>
      <c r="F36" s="170"/>
      <c r="G36" s="171">
        <f>ROUND(E36*F36,2)</f>
        <v>0</v>
      </c>
      <c r="H36" s="170"/>
      <c r="I36" s="171">
        <f>ROUND(E36*H36,2)</f>
        <v>0</v>
      </c>
      <c r="J36" s="170"/>
      <c r="K36" s="171">
        <f>ROUND(E36*J36,2)</f>
        <v>0</v>
      </c>
      <c r="L36" s="171">
        <v>21</v>
      </c>
      <c r="M36" s="171">
        <f>G36*(1+L36/100)</f>
        <v>0</v>
      </c>
      <c r="N36" s="169">
        <v>0.17454</v>
      </c>
      <c r="O36" s="169">
        <f>ROUND(E36*N36,2)</f>
        <v>3.46</v>
      </c>
      <c r="P36" s="169">
        <v>0</v>
      </c>
      <c r="Q36" s="169">
        <f>ROUND(E36*P36,2)</f>
        <v>0</v>
      </c>
      <c r="R36" s="171" t="s">
        <v>309</v>
      </c>
      <c r="S36" s="171" t="s">
        <v>222</v>
      </c>
      <c r="T36" s="172" t="s">
        <v>222</v>
      </c>
      <c r="U36" s="157">
        <v>0.78149999999999997</v>
      </c>
      <c r="V36" s="157">
        <f>ROUND(E36*U36,2)</f>
        <v>15.49</v>
      </c>
      <c r="W36" s="157"/>
      <c r="X36" s="157" t="s">
        <v>251</v>
      </c>
      <c r="Y36" s="157" t="s">
        <v>225</v>
      </c>
      <c r="Z36" s="147"/>
      <c r="AA36" s="147"/>
      <c r="AB36" s="147"/>
      <c r="AC36" s="147"/>
      <c r="AD36" s="147"/>
      <c r="AE36" s="147"/>
      <c r="AF36" s="147"/>
      <c r="AG36" s="147" t="s">
        <v>252</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2" x14ac:dyDescent="0.2">
      <c r="A37" s="154"/>
      <c r="B37" s="155"/>
      <c r="C37" s="190" t="s">
        <v>1220</v>
      </c>
      <c r="D37" s="179"/>
      <c r="E37" s="180">
        <v>10.220000000000001</v>
      </c>
      <c r="F37" s="157"/>
      <c r="G37" s="15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270</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3" x14ac:dyDescent="0.2">
      <c r="A38" s="154"/>
      <c r="B38" s="155"/>
      <c r="C38" s="190" t="s">
        <v>1221</v>
      </c>
      <c r="D38" s="179"/>
      <c r="E38" s="180">
        <v>9.6</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270</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2.5" outlineLevel="1" x14ac:dyDescent="0.2">
      <c r="A39" s="166">
        <v>11</v>
      </c>
      <c r="B39" s="167" t="s">
        <v>1222</v>
      </c>
      <c r="C39" s="175" t="s">
        <v>1223</v>
      </c>
      <c r="D39" s="168" t="s">
        <v>285</v>
      </c>
      <c r="E39" s="169">
        <v>40</v>
      </c>
      <c r="F39" s="170"/>
      <c r="G39" s="171">
        <f>ROUND(E39*F39,2)</f>
        <v>0</v>
      </c>
      <c r="H39" s="170"/>
      <c r="I39" s="171">
        <f>ROUND(E39*H39,2)</f>
        <v>0</v>
      </c>
      <c r="J39" s="170"/>
      <c r="K39" s="171">
        <f>ROUND(E39*J39,2)</f>
        <v>0</v>
      </c>
      <c r="L39" s="171">
        <v>21</v>
      </c>
      <c r="M39" s="171">
        <f>G39*(1+L39/100)</f>
        <v>0</v>
      </c>
      <c r="N39" s="169">
        <v>0.11928</v>
      </c>
      <c r="O39" s="169">
        <f>ROUND(E39*N39,2)</f>
        <v>4.7699999999999996</v>
      </c>
      <c r="P39" s="169">
        <v>0</v>
      </c>
      <c r="Q39" s="169">
        <f>ROUND(E39*P39,2)</f>
        <v>0</v>
      </c>
      <c r="R39" s="171" t="s">
        <v>309</v>
      </c>
      <c r="S39" s="171" t="s">
        <v>222</v>
      </c>
      <c r="T39" s="172" t="s">
        <v>222</v>
      </c>
      <c r="U39" s="157">
        <v>0.83875</v>
      </c>
      <c r="V39" s="157">
        <f>ROUND(E39*U39,2)</f>
        <v>33.549999999999997</v>
      </c>
      <c r="W39" s="157"/>
      <c r="X39" s="157" t="s">
        <v>251</v>
      </c>
      <c r="Y39" s="157" t="s">
        <v>225</v>
      </c>
      <c r="Z39" s="147"/>
      <c r="AA39" s="147"/>
      <c r="AB39" s="147"/>
      <c r="AC39" s="147"/>
      <c r="AD39" s="147"/>
      <c r="AE39" s="147"/>
      <c r="AF39" s="147"/>
      <c r="AG39" s="147" t="s">
        <v>252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2" x14ac:dyDescent="0.2">
      <c r="A40" s="154"/>
      <c r="B40" s="155"/>
      <c r="C40" s="190" t="s">
        <v>1224</v>
      </c>
      <c r="D40" s="179"/>
      <c r="E40" s="180">
        <v>40</v>
      </c>
      <c r="F40" s="157"/>
      <c r="G40" s="157"/>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270</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x14ac:dyDescent="0.2">
      <c r="A41" s="159" t="s">
        <v>217</v>
      </c>
      <c r="B41" s="160" t="s">
        <v>85</v>
      </c>
      <c r="C41" s="174" t="s">
        <v>86</v>
      </c>
      <c r="D41" s="161"/>
      <c r="E41" s="162"/>
      <c r="F41" s="163"/>
      <c r="G41" s="163">
        <f>SUMIF(AG42:AG49,"&lt;&gt;NOR",G42:G49)</f>
        <v>0</v>
      </c>
      <c r="H41" s="163"/>
      <c r="I41" s="163">
        <f>SUM(I42:I49)</f>
        <v>0</v>
      </c>
      <c r="J41" s="163"/>
      <c r="K41" s="163">
        <f>SUM(K42:K49)</f>
        <v>0</v>
      </c>
      <c r="L41" s="163"/>
      <c r="M41" s="163">
        <f>SUM(M42:M49)</f>
        <v>0</v>
      </c>
      <c r="N41" s="162"/>
      <c r="O41" s="162">
        <f>SUM(O42:O49)</f>
        <v>15.469999999999999</v>
      </c>
      <c r="P41" s="162"/>
      <c r="Q41" s="162">
        <f>SUM(Q42:Q49)</f>
        <v>0</v>
      </c>
      <c r="R41" s="163"/>
      <c r="S41" s="163"/>
      <c r="T41" s="164"/>
      <c r="U41" s="158"/>
      <c r="V41" s="158">
        <f>SUM(V42:V49)</f>
        <v>52.69</v>
      </c>
      <c r="W41" s="158"/>
      <c r="X41" s="158"/>
      <c r="Y41" s="158"/>
      <c r="AG41" t="s">
        <v>218</v>
      </c>
    </row>
    <row r="42" spans="1:60" ht="22.5" outlineLevel="1" x14ac:dyDescent="0.2">
      <c r="A42" s="166">
        <v>12</v>
      </c>
      <c r="B42" s="167" t="s">
        <v>319</v>
      </c>
      <c r="C42" s="175" t="s">
        <v>320</v>
      </c>
      <c r="D42" s="168" t="s">
        <v>265</v>
      </c>
      <c r="E42" s="169">
        <v>5.9066200000000002</v>
      </c>
      <c r="F42" s="170"/>
      <c r="G42" s="171">
        <f>ROUND(E42*F42,2)</f>
        <v>0</v>
      </c>
      <c r="H42" s="170"/>
      <c r="I42" s="171">
        <f>ROUND(E42*H42,2)</f>
        <v>0</v>
      </c>
      <c r="J42" s="170"/>
      <c r="K42" s="171">
        <f>ROUND(E42*J42,2)</f>
        <v>0</v>
      </c>
      <c r="L42" s="171">
        <v>21</v>
      </c>
      <c r="M42" s="171">
        <f>G42*(1+L42/100)</f>
        <v>0</v>
      </c>
      <c r="N42" s="169">
        <v>2.5251100000000002</v>
      </c>
      <c r="O42" s="169">
        <f>ROUND(E42*N42,2)</f>
        <v>14.91</v>
      </c>
      <c r="P42" s="169">
        <v>0</v>
      </c>
      <c r="Q42" s="169">
        <f>ROUND(E42*P42,2)</f>
        <v>0</v>
      </c>
      <c r="R42" s="171" t="s">
        <v>309</v>
      </c>
      <c r="S42" s="171" t="s">
        <v>222</v>
      </c>
      <c r="T42" s="172" t="s">
        <v>222</v>
      </c>
      <c r="U42" s="157">
        <v>1.448</v>
      </c>
      <c r="V42" s="157">
        <f>ROUND(E42*U42,2)</f>
        <v>8.5500000000000007</v>
      </c>
      <c r="W42" s="157"/>
      <c r="X42" s="157" t="s">
        <v>251</v>
      </c>
      <c r="Y42" s="157" t="s">
        <v>225</v>
      </c>
      <c r="Z42" s="147"/>
      <c r="AA42" s="147"/>
      <c r="AB42" s="147"/>
      <c r="AC42" s="147"/>
      <c r="AD42" s="147"/>
      <c r="AE42" s="147"/>
      <c r="AF42" s="147"/>
      <c r="AG42" s="147" t="s">
        <v>252</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2" x14ac:dyDescent="0.2">
      <c r="A43" s="154"/>
      <c r="B43" s="155"/>
      <c r="C43" s="190" t="s">
        <v>1225</v>
      </c>
      <c r="D43" s="179"/>
      <c r="E43" s="180">
        <v>5.9066299999999998</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270</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66">
        <v>13</v>
      </c>
      <c r="B44" s="167" t="s">
        <v>322</v>
      </c>
      <c r="C44" s="175" t="s">
        <v>323</v>
      </c>
      <c r="D44" s="168" t="s">
        <v>285</v>
      </c>
      <c r="E44" s="169">
        <v>35.439749999999997</v>
      </c>
      <c r="F44" s="170"/>
      <c r="G44" s="171">
        <f>ROUND(E44*F44,2)</f>
        <v>0</v>
      </c>
      <c r="H44" s="170"/>
      <c r="I44" s="171">
        <f>ROUND(E44*H44,2)</f>
        <v>0</v>
      </c>
      <c r="J44" s="170"/>
      <c r="K44" s="171">
        <f>ROUND(E44*J44,2)</f>
        <v>0</v>
      </c>
      <c r="L44" s="171">
        <v>21</v>
      </c>
      <c r="M44" s="171">
        <f>G44*(1+L44/100)</f>
        <v>0</v>
      </c>
      <c r="N44" s="169">
        <v>7.8200000000000006E-3</v>
      </c>
      <c r="O44" s="169">
        <f>ROUND(E44*N44,2)</f>
        <v>0.28000000000000003</v>
      </c>
      <c r="P44" s="169">
        <v>0</v>
      </c>
      <c r="Q44" s="169">
        <f>ROUND(E44*P44,2)</f>
        <v>0</v>
      </c>
      <c r="R44" s="171" t="s">
        <v>309</v>
      </c>
      <c r="S44" s="171" t="s">
        <v>222</v>
      </c>
      <c r="T44" s="172" t="s">
        <v>222</v>
      </c>
      <c r="U44" s="157">
        <v>0.79</v>
      </c>
      <c r="V44" s="157">
        <f>ROUND(E44*U44,2)</f>
        <v>28</v>
      </c>
      <c r="W44" s="157"/>
      <c r="X44" s="157" t="s">
        <v>251</v>
      </c>
      <c r="Y44" s="157" t="s">
        <v>225</v>
      </c>
      <c r="Z44" s="147"/>
      <c r="AA44" s="147"/>
      <c r="AB44" s="147"/>
      <c r="AC44" s="147"/>
      <c r="AD44" s="147"/>
      <c r="AE44" s="147"/>
      <c r="AF44" s="147"/>
      <c r="AG44" s="147" t="s">
        <v>252</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2" x14ac:dyDescent="0.2">
      <c r="A45" s="154"/>
      <c r="B45" s="155"/>
      <c r="C45" s="190" t="s">
        <v>1226</v>
      </c>
      <c r="D45" s="179"/>
      <c r="E45" s="180">
        <v>35.439749999999997</v>
      </c>
      <c r="F45" s="157"/>
      <c r="G45" s="157"/>
      <c r="H45" s="157"/>
      <c r="I45" s="157"/>
      <c r="J45" s="157"/>
      <c r="K45" s="157"/>
      <c r="L45" s="157"/>
      <c r="M45" s="157"/>
      <c r="N45" s="156"/>
      <c r="O45" s="156"/>
      <c r="P45" s="156"/>
      <c r="Q45" s="156"/>
      <c r="R45" s="157"/>
      <c r="S45" s="157"/>
      <c r="T45" s="157"/>
      <c r="U45" s="157"/>
      <c r="V45" s="157"/>
      <c r="W45" s="157"/>
      <c r="X45" s="157"/>
      <c r="Y45" s="157"/>
      <c r="Z45" s="147"/>
      <c r="AA45" s="147"/>
      <c r="AB45" s="147"/>
      <c r="AC45" s="147"/>
      <c r="AD45" s="147"/>
      <c r="AE45" s="147"/>
      <c r="AF45" s="147"/>
      <c r="AG45" s="147" t="s">
        <v>270</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83">
        <v>14</v>
      </c>
      <c r="B46" s="184" t="s">
        <v>325</v>
      </c>
      <c r="C46" s="191" t="s">
        <v>326</v>
      </c>
      <c r="D46" s="185" t="s">
        <v>285</v>
      </c>
      <c r="E46" s="186">
        <v>35.439700000000002</v>
      </c>
      <c r="F46" s="187"/>
      <c r="G46" s="188">
        <f>ROUND(E46*F46,2)</f>
        <v>0</v>
      </c>
      <c r="H46" s="187"/>
      <c r="I46" s="188">
        <f>ROUND(E46*H46,2)</f>
        <v>0</v>
      </c>
      <c r="J46" s="187"/>
      <c r="K46" s="188">
        <f>ROUND(E46*J46,2)</f>
        <v>0</v>
      </c>
      <c r="L46" s="188">
        <v>21</v>
      </c>
      <c r="M46" s="188">
        <f>G46*(1+L46/100)</f>
        <v>0</v>
      </c>
      <c r="N46" s="186">
        <v>0</v>
      </c>
      <c r="O46" s="186">
        <f>ROUND(E46*N46,2)</f>
        <v>0</v>
      </c>
      <c r="P46" s="186">
        <v>0</v>
      </c>
      <c r="Q46" s="186">
        <f>ROUND(E46*P46,2)</f>
        <v>0</v>
      </c>
      <c r="R46" s="188" t="s">
        <v>309</v>
      </c>
      <c r="S46" s="188" t="s">
        <v>222</v>
      </c>
      <c r="T46" s="189" t="s">
        <v>222</v>
      </c>
      <c r="U46" s="157">
        <v>0.24</v>
      </c>
      <c r="V46" s="157">
        <f>ROUND(E46*U46,2)</f>
        <v>8.51</v>
      </c>
      <c r="W46" s="157"/>
      <c r="X46" s="157" t="s">
        <v>251</v>
      </c>
      <c r="Y46" s="157" t="s">
        <v>225</v>
      </c>
      <c r="Z46" s="147"/>
      <c r="AA46" s="147"/>
      <c r="AB46" s="147"/>
      <c r="AC46" s="147"/>
      <c r="AD46" s="147"/>
      <c r="AE46" s="147"/>
      <c r="AF46" s="147"/>
      <c r="AG46" s="147" t="s">
        <v>252</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66">
        <v>15</v>
      </c>
      <c r="B47" s="167" t="s">
        <v>327</v>
      </c>
      <c r="C47" s="175" t="s">
        <v>328</v>
      </c>
      <c r="D47" s="168" t="s">
        <v>329</v>
      </c>
      <c r="E47" s="169">
        <v>0.27564</v>
      </c>
      <c r="F47" s="170"/>
      <c r="G47" s="171">
        <f>ROUND(E47*F47,2)</f>
        <v>0</v>
      </c>
      <c r="H47" s="170"/>
      <c r="I47" s="171">
        <f>ROUND(E47*H47,2)</f>
        <v>0</v>
      </c>
      <c r="J47" s="170"/>
      <c r="K47" s="171">
        <f>ROUND(E47*J47,2)</f>
        <v>0</v>
      </c>
      <c r="L47" s="171">
        <v>21</v>
      </c>
      <c r="M47" s="171">
        <f>G47*(1+L47/100)</f>
        <v>0</v>
      </c>
      <c r="N47" s="169">
        <v>1.0166500000000001</v>
      </c>
      <c r="O47" s="169">
        <f>ROUND(E47*N47,2)</f>
        <v>0.28000000000000003</v>
      </c>
      <c r="P47" s="169">
        <v>0</v>
      </c>
      <c r="Q47" s="169">
        <f>ROUND(E47*P47,2)</f>
        <v>0</v>
      </c>
      <c r="R47" s="171" t="s">
        <v>309</v>
      </c>
      <c r="S47" s="171" t="s">
        <v>222</v>
      </c>
      <c r="T47" s="172" t="s">
        <v>222</v>
      </c>
      <c r="U47" s="157">
        <v>27.672999999999998</v>
      </c>
      <c r="V47" s="157">
        <f>ROUND(E47*U47,2)</f>
        <v>7.63</v>
      </c>
      <c r="W47" s="157"/>
      <c r="X47" s="157" t="s">
        <v>251</v>
      </c>
      <c r="Y47" s="157" t="s">
        <v>225</v>
      </c>
      <c r="Z47" s="147"/>
      <c r="AA47" s="147"/>
      <c r="AB47" s="147"/>
      <c r="AC47" s="147"/>
      <c r="AD47" s="147"/>
      <c r="AE47" s="147"/>
      <c r="AF47" s="147"/>
      <c r="AG47" s="147" t="s">
        <v>252</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260" t="s">
        <v>330</v>
      </c>
      <c r="D48" s="261"/>
      <c r="E48" s="261"/>
      <c r="F48" s="261"/>
      <c r="G48" s="261"/>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268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
      <c r="A49" s="154"/>
      <c r="B49" s="155"/>
      <c r="C49" s="190" t="s">
        <v>1227</v>
      </c>
      <c r="D49" s="179"/>
      <c r="E49" s="180">
        <v>0.27564</v>
      </c>
      <c r="F49" s="157"/>
      <c r="G49" s="15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270</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x14ac:dyDescent="0.2">
      <c r="A50" s="159" t="s">
        <v>217</v>
      </c>
      <c r="B50" s="160" t="s">
        <v>87</v>
      </c>
      <c r="C50" s="174" t="s">
        <v>88</v>
      </c>
      <c r="D50" s="161"/>
      <c r="E50" s="162"/>
      <c r="F50" s="163"/>
      <c r="G50" s="163">
        <f>SUMIF(AG51:AG66,"&lt;&gt;NOR",G51:G66)</f>
        <v>0</v>
      </c>
      <c r="H50" s="163"/>
      <c r="I50" s="163">
        <f>SUM(I51:I66)</f>
        <v>0</v>
      </c>
      <c r="J50" s="163"/>
      <c r="K50" s="163">
        <f>SUM(K51:K66)</f>
        <v>0</v>
      </c>
      <c r="L50" s="163"/>
      <c r="M50" s="163">
        <f>SUM(M51:M66)</f>
        <v>0</v>
      </c>
      <c r="N50" s="162"/>
      <c r="O50" s="162">
        <f>SUM(O51:O66)</f>
        <v>35.22</v>
      </c>
      <c r="P50" s="162"/>
      <c r="Q50" s="162">
        <f>SUM(Q51:Q66)</f>
        <v>0</v>
      </c>
      <c r="R50" s="163"/>
      <c r="S50" s="163"/>
      <c r="T50" s="164"/>
      <c r="U50" s="158"/>
      <c r="V50" s="158">
        <f>SUM(V51:V66)</f>
        <v>26.54</v>
      </c>
      <c r="W50" s="158"/>
      <c r="X50" s="158"/>
      <c r="Y50" s="158"/>
      <c r="AG50" t="s">
        <v>218</v>
      </c>
    </row>
    <row r="51" spans="1:60" ht="22.5" outlineLevel="1" x14ac:dyDescent="0.2">
      <c r="A51" s="166">
        <v>16</v>
      </c>
      <c r="B51" s="167" t="s">
        <v>332</v>
      </c>
      <c r="C51" s="175" t="s">
        <v>333</v>
      </c>
      <c r="D51" s="168" t="s">
        <v>285</v>
      </c>
      <c r="E51" s="169">
        <v>85.746750000000006</v>
      </c>
      <c r="F51" s="170"/>
      <c r="G51" s="171">
        <f>ROUND(E51*F51,2)</f>
        <v>0</v>
      </c>
      <c r="H51" s="170"/>
      <c r="I51" s="171">
        <f>ROUND(E51*H51,2)</f>
        <v>0</v>
      </c>
      <c r="J51" s="170"/>
      <c r="K51" s="171">
        <f>ROUND(E51*J51,2)</f>
        <v>0</v>
      </c>
      <c r="L51" s="171">
        <v>21</v>
      </c>
      <c r="M51" s="171">
        <f>G51*(1+L51/100)</f>
        <v>0</v>
      </c>
      <c r="N51" s="169">
        <v>0.28799999999999998</v>
      </c>
      <c r="O51" s="169">
        <f>ROUND(E51*N51,2)</f>
        <v>24.7</v>
      </c>
      <c r="P51" s="169">
        <v>0</v>
      </c>
      <c r="Q51" s="169">
        <f>ROUND(E51*P51,2)</f>
        <v>0</v>
      </c>
      <c r="R51" s="171" t="s">
        <v>299</v>
      </c>
      <c r="S51" s="171" t="s">
        <v>222</v>
      </c>
      <c r="T51" s="172" t="s">
        <v>222</v>
      </c>
      <c r="U51" s="157">
        <v>2.3E-2</v>
      </c>
      <c r="V51" s="157">
        <f>ROUND(E51*U51,2)</f>
        <v>1.97</v>
      </c>
      <c r="W51" s="157"/>
      <c r="X51" s="157" t="s">
        <v>251</v>
      </c>
      <c r="Y51" s="157" t="s">
        <v>225</v>
      </c>
      <c r="Z51" s="147"/>
      <c r="AA51" s="147"/>
      <c r="AB51" s="147"/>
      <c r="AC51" s="147"/>
      <c r="AD51" s="147"/>
      <c r="AE51" s="147"/>
      <c r="AF51" s="147"/>
      <c r="AG51" s="147" t="s">
        <v>252</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
      <c r="A52" s="154"/>
      <c r="B52" s="155"/>
      <c r="C52" s="190" t="s">
        <v>1228</v>
      </c>
      <c r="D52" s="179"/>
      <c r="E52" s="180">
        <v>19.579999999999998</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270</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3" x14ac:dyDescent="0.2">
      <c r="A53" s="154"/>
      <c r="B53" s="155"/>
      <c r="C53" s="190" t="s">
        <v>1229</v>
      </c>
      <c r="D53" s="179"/>
      <c r="E53" s="180">
        <v>66.166749999999993</v>
      </c>
      <c r="F53" s="157"/>
      <c r="G53" s="157"/>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270</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66">
        <v>17</v>
      </c>
      <c r="B54" s="167" t="s">
        <v>335</v>
      </c>
      <c r="C54" s="175" t="s">
        <v>336</v>
      </c>
      <c r="D54" s="168" t="s">
        <v>285</v>
      </c>
      <c r="E54" s="169">
        <v>41.917999999999999</v>
      </c>
      <c r="F54" s="170"/>
      <c r="G54" s="171">
        <f>ROUND(E54*F54,2)</f>
        <v>0</v>
      </c>
      <c r="H54" s="170"/>
      <c r="I54" s="171">
        <f>ROUND(E54*H54,2)</f>
        <v>0</v>
      </c>
      <c r="J54" s="170"/>
      <c r="K54" s="171">
        <f>ROUND(E54*J54,2)</f>
        <v>0</v>
      </c>
      <c r="L54" s="171">
        <v>21</v>
      </c>
      <c r="M54" s="171">
        <f>G54*(1+L54/100)</f>
        <v>0</v>
      </c>
      <c r="N54" s="169">
        <v>7.1999999999999995E-2</v>
      </c>
      <c r="O54" s="169">
        <f>ROUND(E54*N54,2)</f>
        <v>3.02</v>
      </c>
      <c r="P54" s="169">
        <v>0</v>
      </c>
      <c r="Q54" s="169">
        <f>ROUND(E54*P54,2)</f>
        <v>0</v>
      </c>
      <c r="R54" s="171" t="s">
        <v>299</v>
      </c>
      <c r="S54" s="171" t="s">
        <v>222</v>
      </c>
      <c r="T54" s="172" t="s">
        <v>222</v>
      </c>
      <c r="U54" s="157">
        <v>0.375</v>
      </c>
      <c r="V54" s="157">
        <f>ROUND(E54*U54,2)</f>
        <v>15.72</v>
      </c>
      <c r="W54" s="157"/>
      <c r="X54" s="157" t="s">
        <v>251</v>
      </c>
      <c r="Y54" s="157" t="s">
        <v>225</v>
      </c>
      <c r="Z54" s="147"/>
      <c r="AA54" s="147"/>
      <c r="AB54" s="147"/>
      <c r="AC54" s="147"/>
      <c r="AD54" s="147"/>
      <c r="AE54" s="147"/>
      <c r="AF54" s="147"/>
      <c r="AG54" s="147" t="s">
        <v>252</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2" x14ac:dyDescent="0.2">
      <c r="A55" s="154"/>
      <c r="B55" s="155"/>
      <c r="C55" s="260" t="s">
        <v>337</v>
      </c>
      <c r="D55" s="261"/>
      <c r="E55" s="261"/>
      <c r="F55" s="261"/>
      <c r="G55" s="261"/>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268</v>
      </c>
      <c r="AH55" s="147"/>
      <c r="AI55" s="147"/>
      <c r="AJ55" s="147"/>
      <c r="AK55" s="147"/>
      <c r="AL55" s="147"/>
      <c r="AM55" s="147"/>
      <c r="AN55" s="147"/>
      <c r="AO55" s="147"/>
      <c r="AP55" s="147"/>
      <c r="AQ55" s="147"/>
      <c r="AR55" s="147"/>
      <c r="AS55" s="147"/>
      <c r="AT55" s="147"/>
      <c r="AU55" s="147"/>
      <c r="AV55" s="147"/>
      <c r="AW55" s="147"/>
      <c r="AX55" s="147"/>
      <c r="AY55" s="147"/>
      <c r="AZ55" s="147"/>
      <c r="BA55" s="173" t="str">
        <f>C55</f>
        <v>komunikací pro pěší do velikosti dlaždic 0,25 m2 s provedením lože do tl. 30 mm, s vyplněním spár a se smetením přebytečného materiálu na vzdálenost do 3 m</v>
      </c>
      <c r="BB55" s="147"/>
      <c r="BC55" s="147"/>
      <c r="BD55" s="147"/>
      <c r="BE55" s="147"/>
      <c r="BF55" s="147"/>
      <c r="BG55" s="147"/>
      <c r="BH55" s="147"/>
    </row>
    <row r="56" spans="1:60" outlineLevel="2" x14ac:dyDescent="0.2">
      <c r="A56" s="154"/>
      <c r="B56" s="155"/>
      <c r="C56" s="190" t="s">
        <v>1230</v>
      </c>
      <c r="D56" s="179"/>
      <c r="E56" s="180">
        <v>40.718000000000004</v>
      </c>
      <c r="F56" s="157"/>
      <c r="G56" s="157"/>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270</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190" t="s">
        <v>1231</v>
      </c>
      <c r="D57" s="179"/>
      <c r="E57" s="180">
        <v>1.2</v>
      </c>
      <c r="F57" s="157"/>
      <c r="G57" s="15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270</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66">
        <v>18</v>
      </c>
      <c r="B58" s="167" t="s">
        <v>339</v>
      </c>
      <c r="C58" s="175" t="s">
        <v>340</v>
      </c>
      <c r="D58" s="168" t="s">
        <v>285</v>
      </c>
      <c r="E58" s="169">
        <v>19.579999999999998</v>
      </c>
      <c r="F58" s="170"/>
      <c r="G58" s="171">
        <f>ROUND(E58*F58,2)</f>
        <v>0</v>
      </c>
      <c r="H58" s="170"/>
      <c r="I58" s="171">
        <f>ROUND(E58*H58,2)</f>
        <v>0</v>
      </c>
      <c r="J58" s="170"/>
      <c r="K58" s="171">
        <f>ROUND(E58*J58,2)</f>
        <v>0</v>
      </c>
      <c r="L58" s="171">
        <v>21</v>
      </c>
      <c r="M58" s="171">
        <f>G58*(1+L58/100)</f>
        <v>0</v>
      </c>
      <c r="N58" s="169">
        <v>7.3899999999999993E-2</v>
      </c>
      <c r="O58" s="169">
        <f>ROUND(E58*N58,2)</f>
        <v>1.45</v>
      </c>
      <c r="P58" s="169">
        <v>0</v>
      </c>
      <c r="Q58" s="169">
        <f>ROUND(E58*P58,2)</f>
        <v>0</v>
      </c>
      <c r="R58" s="171" t="s">
        <v>299</v>
      </c>
      <c r="S58" s="171" t="s">
        <v>222</v>
      </c>
      <c r="T58" s="172" t="s">
        <v>222</v>
      </c>
      <c r="U58" s="157">
        <v>0.45200000000000001</v>
      </c>
      <c r="V58" s="157">
        <f>ROUND(E58*U58,2)</f>
        <v>8.85</v>
      </c>
      <c r="W58" s="157"/>
      <c r="X58" s="157" t="s">
        <v>251</v>
      </c>
      <c r="Y58" s="157" t="s">
        <v>225</v>
      </c>
      <c r="Z58" s="147"/>
      <c r="AA58" s="147"/>
      <c r="AB58" s="147"/>
      <c r="AC58" s="147"/>
      <c r="AD58" s="147"/>
      <c r="AE58" s="147"/>
      <c r="AF58" s="147"/>
      <c r="AG58" s="147" t="s">
        <v>252</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2.5" outlineLevel="2" x14ac:dyDescent="0.2">
      <c r="A59" s="154"/>
      <c r="B59" s="155"/>
      <c r="C59" s="260" t="s">
        <v>341</v>
      </c>
      <c r="D59" s="261"/>
      <c r="E59" s="261"/>
      <c r="F59" s="261"/>
      <c r="G59" s="261"/>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268</v>
      </c>
      <c r="AH59" s="147"/>
      <c r="AI59" s="147"/>
      <c r="AJ59" s="147"/>
      <c r="AK59" s="147"/>
      <c r="AL59" s="147"/>
      <c r="AM59" s="147"/>
      <c r="AN59" s="147"/>
      <c r="AO59" s="147"/>
      <c r="AP59" s="147"/>
      <c r="AQ59" s="147"/>
      <c r="AR59" s="147"/>
      <c r="AS59" s="147"/>
      <c r="AT59" s="147"/>
      <c r="AU59" s="147"/>
      <c r="AV59" s="147"/>
      <c r="AW59" s="147"/>
      <c r="AX59" s="147"/>
      <c r="AY59" s="147"/>
      <c r="AZ59" s="147"/>
      <c r="BA59" s="173" t="str">
        <f>C59</f>
        <v>s provedením lože z kameniva drceného, s vyplněním spár, s dvojitým hutněním a se smetením přebytečného materiálu na krajnici. S dodáním hmot pro lože a výplň spár.</v>
      </c>
      <c r="BB59" s="147"/>
      <c r="BC59" s="147"/>
      <c r="BD59" s="147"/>
      <c r="BE59" s="147"/>
      <c r="BF59" s="147"/>
      <c r="BG59" s="147"/>
      <c r="BH59" s="147"/>
    </row>
    <row r="60" spans="1:60" outlineLevel="2" x14ac:dyDescent="0.2">
      <c r="A60" s="154"/>
      <c r="B60" s="155"/>
      <c r="C60" s="190" t="s">
        <v>1213</v>
      </c>
      <c r="D60" s="179"/>
      <c r="E60" s="180">
        <v>19.579999999999998</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270</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66">
        <v>19</v>
      </c>
      <c r="B61" s="167" t="s">
        <v>342</v>
      </c>
      <c r="C61" s="175" t="s">
        <v>343</v>
      </c>
      <c r="D61" s="168" t="s">
        <v>285</v>
      </c>
      <c r="E61" s="169">
        <v>19.579999999999998</v>
      </c>
      <c r="F61" s="170"/>
      <c r="G61" s="171">
        <f>ROUND(E61*F61,2)</f>
        <v>0</v>
      </c>
      <c r="H61" s="170"/>
      <c r="I61" s="171">
        <f>ROUND(E61*H61,2)</f>
        <v>0</v>
      </c>
      <c r="J61" s="170"/>
      <c r="K61" s="171">
        <f>ROUND(E61*J61,2)</f>
        <v>0</v>
      </c>
      <c r="L61" s="171">
        <v>21</v>
      </c>
      <c r="M61" s="171">
        <f>G61*(1+L61/100)</f>
        <v>0</v>
      </c>
      <c r="N61" s="169">
        <v>0</v>
      </c>
      <c r="O61" s="169">
        <f>ROUND(E61*N61,2)</f>
        <v>0</v>
      </c>
      <c r="P61" s="169">
        <v>0</v>
      </c>
      <c r="Q61" s="169">
        <f>ROUND(E61*P61,2)</f>
        <v>0</v>
      </c>
      <c r="R61" s="171"/>
      <c r="S61" s="171" t="s">
        <v>250</v>
      </c>
      <c r="T61" s="172" t="s">
        <v>223</v>
      </c>
      <c r="U61" s="157">
        <v>0</v>
      </c>
      <c r="V61" s="157">
        <f>ROUND(E61*U61,2)</f>
        <v>0</v>
      </c>
      <c r="W61" s="157"/>
      <c r="X61" s="157" t="s">
        <v>251</v>
      </c>
      <c r="Y61" s="157" t="s">
        <v>225</v>
      </c>
      <c r="Z61" s="147"/>
      <c r="AA61" s="147"/>
      <c r="AB61" s="147"/>
      <c r="AC61" s="147"/>
      <c r="AD61" s="147"/>
      <c r="AE61" s="147"/>
      <c r="AF61" s="147"/>
      <c r="AG61" s="147" t="s">
        <v>252</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
      <c r="A62" s="154"/>
      <c r="B62" s="155"/>
      <c r="C62" s="249" t="s">
        <v>344</v>
      </c>
      <c r="D62" s="250"/>
      <c r="E62" s="250"/>
      <c r="F62" s="250"/>
      <c r="G62" s="250"/>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228</v>
      </c>
      <c r="AH62" s="147"/>
      <c r="AI62" s="147"/>
      <c r="AJ62" s="147"/>
      <c r="AK62" s="147"/>
      <c r="AL62" s="147"/>
      <c r="AM62" s="147"/>
      <c r="AN62" s="147"/>
      <c r="AO62" s="147"/>
      <c r="AP62" s="147"/>
      <c r="AQ62" s="147"/>
      <c r="AR62" s="147"/>
      <c r="AS62" s="147"/>
      <c r="AT62" s="147"/>
      <c r="AU62" s="147"/>
      <c r="AV62" s="147"/>
      <c r="AW62" s="147"/>
      <c r="AX62" s="147"/>
      <c r="AY62" s="147"/>
      <c r="AZ62" s="147"/>
      <c r="BA62" s="173" t="str">
        <f>C62</f>
        <v>Vyskládání rozbrané zámkové dlažby na palety nebo jiné dočasné úložiště, její očištění a vytřídění poškozených kusů</v>
      </c>
      <c r="BB62" s="147"/>
      <c r="BC62" s="147"/>
      <c r="BD62" s="147"/>
      <c r="BE62" s="147"/>
      <c r="BF62" s="147"/>
      <c r="BG62" s="147"/>
      <c r="BH62" s="147"/>
    </row>
    <row r="63" spans="1:60" outlineLevel="1" x14ac:dyDescent="0.2">
      <c r="A63" s="166">
        <v>20</v>
      </c>
      <c r="B63" s="167" t="s">
        <v>345</v>
      </c>
      <c r="C63" s="175" t="s">
        <v>346</v>
      </c>
      <c r="D63" s="168" t="s">
        <v>285</v>
      </c>
      <c r="E63" s="169">
        <v>44.0139</v>
      </c>
      <c r="F63" s="170"/>
      <c r="G63" s="171">
        <f>ROUND(E63*F63,2)</f>
        <v>0</v>
      </c>
      <c r="H63" s="170"/>
      <c r="I63" s="171">
        <f>ROUND(E63*H63,2)</f>
        <v>0</v>
      </c>
      <c r="J63" s="170"/>
      <c r="K63" s="171">
        <f>ROUND(E63*J63,2)</f>
        <v>0</v>
      </c>
      <c r="L63" s="171">
        <v>21</v>
      </c>
      <c r="M63" s="171">
        <f>G63*(1+L63/100)</f>
        <v>0</v>
      </c>
      <c r="N63" s="169">
        <v>0.13500000000000001</v>
      </c>
      <c r="O63" s="169">
        <f>ROUND(E63*N63,2)</f>
        <v>5.94</v>
      </c>
      <c r="P63" s="169">
        <v>0</v>
      </c>
      <c r="Q63" s="169">
        <f>ROUND(E63*P63,2)</f>
        <v>0</v>
      </c>
      <c r="R63" s="171"/>
      <c r="S63" s="171" t="s">
        <v>250</v>
      </c>
      <c r="T63" s="172" t="s">
        <v>347</v>
      </c>
      <c r="U63" s="157">
        <v>0</v>
      </c>
      <c r="V63" s="157">
        <f>ROUND(E63*U63,2)</f>
        <v>0</v>
      </c>
      <c r="W63" s="157"/>
      <c r="X63" s="157" t="s">
        <v>348</v>
      </c>
      <c r="Y63" s="157" t="s">
        <v>225</v>
      </c>
      <c r="Z63" s="147"/>
      <c r="AA63" s="147"/>
      <c r="AB63" s="147"/>
      <c r="AC63" s="147"/>
      <c r="AD63" s="147"/>
      <c r="AE63" s="147"/>
      <c r="AF63" s="147"/>
      <c r="AG63" s="147" t="s">
        <v>349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2" x14ac:dyDescent="0.2">
      <c r="A64" s="154"/>
      <c r="B64" s="155"/>
      <c r="C64" s="190" t="s">
        <v>1232</v>
      </c>
      <c r="D64" s="179"/>
      <c r="E64" s="180">
        <v>44.0139</v>
      </c>
      <c r="F64" s="157"/>
      <c r="G64" s="157"/>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270</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66">
        <v>21</v>
      </c>
      <c r="B65" s="167" t="s">
        <v>351</v>
      </c>
      <c r="C65" s="175" t="s">
        <v>352</v>
      </c>
      <c r="D65" s="168" t="s">
        <v>285</v>
      </c>
      <c r="E65" s="169">
        <v>1</v>
      </c>
      <c r="F65" s="170"/>
      <c r="G65" s="171">
        <f>ROUND(E65*F65,2)</f>
        <v>0</v>
      </c>
      <c r="H65" s="170"/>
      <c r="I65" s="171">
        <f>ROUND(E65*H65,2)</f>
        <v>0</v>
      </c>
      <c r="J65" s="170"/>
      <c r="K65" s="171">
        <f>ROUND(E65*J65,2)</f>
        <v>0</v>
      </c>
      <c r="L65" s="171">
        <v>21</v>
      </c>
      <c r="M65" s="171">
        <f>G65*(1+L65/100)</f>
        <v>0</v>
      </c>
      <c r="N65" s="169">
        <v>0.113</v>
      </c>
      <c r="O65" s="169">
        <f>ROUND(E65*N65,2)</f>
        <v>0.11</v>
      </c>
      <c r="P65" s="169">
        <v>0</v>
      </c>
      <c r="Q65" s="169">
        <f>ROUND(E65*P65,2)</f>
        <v>0</v>
      </c>
      <c r="R65" s="171" t="s">
        <v>353</v>
      </c>
      <c r="S65" s="171" t="s">
        <v>222</v>
      </c>
      <c r="T65" s="172" t="s">
        <v>222</v>
      </c>
      <c r="U65" s="157">
        <v>0</v>
      </c>
      <c r="V65" s="157">
        <f>ROUND(E65*U65,2)</f>
        <v>0</v>
      </c>
      <c r="W65" s="157"/>
      <c r="X65" s="157" t="s">
        <v>348</v>
      </c>
      <c r="Y65" s="157" t="s">
        <v>225</v>
      </c>
      <c r="Z65" s="147"/>
      <c r="AA65" s="147"/>
      <c r="AB65" s="147"/>
      <c r="AC65" s="147"/>
      <c r="AD65" s="147"/>
      <c r="AE65" s="147"/>
      <c r="AF65" s="147"/>
      <c r="AG65" s="147" t="s">
        <v>349</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2" x14ac:dyDescent="0.2">
      <c r="A66" s="154"/>
      <c r="B66" s="155"/>
      <c r="C66" s="190" t="s">
        <v>354</v>
      </c>
      <c r="D66" s="179"/>
      <c r="E66" s="180">
        <v>1</v>
      </c>
      <c r="F66" s="157"/>
      <c r="G66" s="157"/>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270</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x14ac:dyDescent="0.2">
      <c r="A67" s="159" t="s">
        <v>217</v>
      </c>
      <c r="B67" s="160" t="s">
        <v>89</v>
      </c>
      <c r="C67" s="174" t="s">
        <v>90</v>
      </c>
      <c r="D67" s="161"/>
      <c r="E67" s="162"/>
      <c r="F67" s="163"/>
      <c r="G67" s="163">
        <f>SUMIF(AG68:AG118,"&lt;&gt;NOR",G68:G118)</f>
        <v>0</v>
      </c>
      <c r="H67" s="163"/>
      <c r="I67" s="163">
        <f>SUM(I68:I118)</f>
        <v>0</v>
      </c>
      <c r="J67" s="163"/>
      <c r="K67" s="163">
        <f>SUM(K68:K118)</f>
        <v>0</v>
      </c>
      <c r="L67" s="163"/>
      <c r="M67" s="163">
        <f>SUM(M68:M118)</f>
        <v>0</v>
      </c>
      <c r="N67" s="162"/>
      <c r="O67" s="162">
        <f>SUM(O68:O118)</f>
        <v>4.0200000000000005</v>
      </c>
      <c r="P67" s="162"/>
      <c r="Q67" s="162">
        <f>SUM(Q68:Q118)</f>
        <v>0</v>
      </c>
      <c r="R67" s="163"/>
      <c r="S67" s="163"/>
      <c r="T67" s="164"/>
      <c r="U67" s="158"/>
      <c r="V67" s="158">
        <f>SUM(V68:V118)</f>
        <v>149.1</v>
      </c>
      <c r="W67" s="158"/>
      <c r="X67" s="158"/>
      <c r="Y67" s="158"/>
      <c r="AG67" t="s">
        <v>218</v>
      </c>
    </row>
    <row r="68" spans="1:60" outlineLevel="1" x14ac:dyDescent="0.2">
      <c r="A68" s="166">
        <v>22</v>
      </c>
      <c r="B68" s="167" t="s">
        <v>355</v>
      </c>
      <c r="C68" s="175" t="s">
        <v>356</v>
      </c>
      <c r="D68" s="168" t="s">
        <v>285</v>
      </c>
      <c r="E68" s="169">
        <v>122.86</v>
      </c>
      <c r="F68" s="170"/>
      <c r="G68" s="171">
        <f>ROUND(E68*F68,2)</f>
        <v>0</v>
      </c>
      <c r="H68" s="170"/>
      <c r="I68" s="171">
        <f>ROUND(E68*H68,2)</f>
        <v>0</v>
      </c>
      <c r="J68" s="170"/>
      <c r="K68" s="171">
        <f>ROUND(E68*J68,2)</f>
        <v>0</v>
      </c>
      <c r="L68" s="171">
        <v>21</v>
      </c>
      <c r="M68" s="171">
        <f>G68*(1+L68/100)</f>
        <v>0</v>
      </c>
      <c r="N68" s="169">
        <v>4.0000000000000003E-5</v>
      </c>
      <c r="O68" s="169">
        <f>ROUND(E68*N68,2)</f>
        <v>0</v>
      </c>
      <c r="P68" s="169">
        <v>0</v>
      </c>
      <c r="Q68" s="169">
        <f>ROUND(E68*P68,2)</f>
        <v>0</v>
      </c>
      <c r="R68" s="171" t="s">
        <v>309</v>
      </c>
      <c r="S68" s="171" t="s">
        <v>222</v>
      </c>
      <c r="T68" s="172" t="s">
        <v>222</v>
      </c>
      <c r="U68" s="157">
        <v>7.8E-2</v>
      </c>
      <c r="V68" s="157">
        <f>ROUND(E68*U68,2)</f>
        <v>9.58</v>
      </c>
      <c r="W68" s="157"/>
      <c r="X68" s="157" t="s">
        <v>251</v>
      </c>
      <c r="Y68" s="157" t="s">
        <v>225</v>
      </c>
      <c r="Z68" s="147"/>
      <c r="AA68" s="147"/>
      <c r="AB68" s="147"/>
      <c r="AC68" s="147"/>
      <c r="AD68" s="147"/>
      <c r="AE68" s="147"/>
      <c r="AF68" s="147"/>
      <c r="AG68" s="147" t="s">
        <v>252</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ht="22.5" outlineLevel="2" x14ac:dyDescent="0.2">
      <c r="A69" s="154"/>
      <c r="B69" s="155"/>
      <c r="C69" s="260" t="s">
        <v>357</v>
      </c>
      <c r="D69" s="261"/>
      <c r="E69" s="261"/>
      <c r="F69" s="261"/>
      <c r="G69" s="261"/>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268</v>
      </c>
      <c r="AH69" s="147"/>
      <c r="AI69" s="147"/>
      <c r="AJ69" s="147"/>
      <c r="AK69" s="147"/>
      <c r="AL69" s="147"/>
      <c r="AM69" s="147"/>
      <c r="AN69" s="147"/>
      <c r="AO69" s="147"/>
      <c r="AP69" s="147"/>
      <c r="AQ69" s="147"/>
      <c r="AR69" s="147"/>
      <c r="AS69" s="147"/>
      <c r="AT69" s="147"/>
      <c r="AU69" s="147"/>
      <c r="AV69" s="147"/>
      <c r="AW69" s="147"/>
      <c r="AX69" s="147"/>
      <c r="AY69" s="147"/>
      <c r="AZ69" s="147"/>
      <c r="BA69" s="173" t="str">
        <f>C69</f>
        <v>které se zřizují před úpravami povrchu, a obalení osazených dveřních zárubní před znečištěním při úpravách povrchu nástřikem plastických maltovin včetně pozdějšího odkrytí,</v>
      </c>
      <c r="BB69" s="147"/>
      <c r="BC69" s="147"/>
      <c r="BD69" s="147"/>
      <c r="BE69" s="147"/>
      <c r="BF69" s="147"/>
      <c r="BG69" s="147"/>
      <c r="BH69" s="147"/>
    </row>
    <row r="70" spans="1:60" outlineLevel="2" x14ac:dyDescent="0.2">
      <c r="A70" s="154"/>
      <c r="B70" s="155"/>
      <c r="C70" s="190" t="s">
        <v>1233</v>
      </c>
      <c r="D70" s="179"/>
      <c r="E70" s="180">
        <v>72</v>
      </c>
      <c r="F70" s="157"/>
      <c r="G70" s="157"/>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270</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3" x14ac:dyDescent="0.2">
      <c r="A71" s="154"/>
      <c r="B71" s="155"/>
      <c r="C71" s="190" t="s">
        <v>1234</v>
      </c>
      <c r="D71" s="179"/>
      <c r="E71" s="180">
        <v>6.5</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270</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3" x14ac:dyDescent="0.2">
      <c r="A72" s="154"/>
      <c r="B72" s="155"/>
      <c r="C72" s="190" t="s">
        <v>1235</v>
      </c>
      <c r="D72" s="179"/>
      <c r="E72" s="180">
        <v>14.04</v>
      </c>
      <c r="F72" s="157"/>
      <c r="G72" s="157"/>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270</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3" x14ac:dyDescent="0.2">
      <c r="A73" s="154"/>
      <c r="B73" s="155"/>
      <c r="C73" s="190" t="s">
        <v>1236</v>
      </c>
      <c r="D73" s="179"/>
      <c r="E73" s="180">
        <v>3.24</v>
      </c>
      <c r="F73" s="157"/>
      <c r="G73" s="157"/>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270</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3" x14ac:dyDescent="0.2">
      <c r="A74" s="154"/>
      <c r="B74" s="155"/>
      <c r="C74" s="190" t="s">
        <v>1237</v>
      </c>
      <c r="D74" s="179"/>
      <c r="E74" s="180">
        <v>10.8</v>
      </c>
      <c r="F74" s="157"/>
      <c r="G74" s="157"/>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270</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
      <c r="A75" s="154"/>
      <c r="B75" s="155"/>
      <c r="C75" s="190" t="s">
        <v>1238</v>
      </c>
      <c r="D75" s="179"/>
      <c r="E75" s="180">
        <v>1.8</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270</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3" x14ac:dyDescent="0.2">
      <c r="A76" s="154"/>
      <c r="B76" s="155"/>
      <c r="C76" s="190" t="s">
        <v>1239</v>
      </c>
      <c r="D76" s="179"/>
      <c r="E76" s="180">
        <v>10.08</v>
      </c>
      <c r="F76" s="157"/>
      <c r="G76" s="157"/>
      <c r="H76" s="157"/>
      <c r="I76" s="157"/>
      <c r="J76" s="157"/>
      <c r="K76" s="157"/>
      <c r="L76" s="157"/>
      <c r="M76" s="157"/>
      <c r="N76" s="156"/>
      <c r="O76" s="156"/>
      <c r="P76" s="156"/>
      <c r="Q76" s="156"/>
      <c r="R76" s="157"/>
      <c r="S76" s="157"/>
      <c r="T76" s="157"/>
      <c r="U76" s="157"/>
      <c r="V76" s="157"/>
      <c r="W76" s="157"/>
      <c r="X76" s="157"/>
      <c r="Y76" s="157"/>
      <c r="Z76" s="147"/>
      <c r="AA76" s="147"/>
      <c r="AB76" s="147"/>
      <c r="AC76" s="147"/>
      <c r="AD76" s="147"/>
      <c r="AE76" s="147"/>
      <c r="AF76" s="147"/>
      <c r="AG76" s="147" t="s">
        <v>270</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3" x14ac:dyDescent="0.2">
      <c r="A77" s="154"/>
      <c r="B77" s="155"/>
      <c r="C77" s="190" t="s">
        <v>1240</v>
      </c>
      <c r="D77" s="179"/>
      <c r="E77" s="180">
        <v>4.4000000000000004</v>
      </c>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270</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66">
        <v>23</v>
      </c>
      <c r="B78" s="167" t="s">
        <v>363</v>
      </c>
      <c r="C78" s="175" t="s">
        <v>364</v>
      </c>
      <c r="D78" s="168" t="s">
        <v>365</v>
      </c>
      <c r="E78" s="169">
        <v>191.3</v>
      </c>
      <c r="F78" s="170"/>
      <c r="G78" s="171">
        <f>ROUND(E78*F78,2)</f>
        <v>0</v>
      </c>
      <c r="H78" s="170"/>
      <c r="I78" s="171">
        <f>ROUND(E78*H78,2)</f>
        <v>0</v>
      </c>
      <c r="J78" s="170"/>
      <c r="K78" s="171">
        <f>ROUND(E78*J78,2)</f>
        <v>0</v>
      </c>
      <c r="L78" s="171">
        <v>21</v>
      </c>
      <c r="M78" s="171">
        <f>G78*(1+L78/100)</f>
        <v>0</v>
      </c>
      <c r="N78" s="169">
        <v>2.3000000000000001E-4</v>
      </c>
      <c r="O78" s="169">
        <f>ROUND(E78*N78,2)</f>
        <v>0.04</v>
      </c>
      <c r="P78" s="169">
        <v>0</v>
      </c>
      <c r="Q78" s="169">
        <f>ROUND(E78*P78,2)</f>
        <v>0</v>
      </c>
      <c r="R78" s="171" t="s">
        <v>309</v>
      </c>
      <c r="S78" s="171" t="s">
        <v>222</v>
      </c>
      <c r="T78" s="172" t="s">
        <v>222</v>
      </c>
      <c r="U78" s="157">
        <v>0.05</v>
      </c>
      <c r="V78" s="157">
        <f>ROUND(E78*U78,2)</f>
        <v>9.57</v>
      </c>
      <c r="W78" s="157"/>
      <c r="X78" s="157" t="s">
        <v>251</v>
      </c>
      <c r="Y78" s="157" t="s">
        <v>225</v>
      </c>
      <c r="Z78" s="147"/>
      <c r="AA78" s="147"/>
      <c r="AB78" s="147"/>
      <c r="AC78" s="147"/>
      <c r="AD78" s="147"/>
      <c r="AE78" s="147"/>
      <c r="AF78" s="147"/>
      <c r="AG78" s="147" t="s">
        <v>252</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2" x14ac:dyDescent="0.2">
      <c r="A79" s="154"/>
      <c r="B79" s="155"/>
      <c r="C79" s="260" t="s">
        <v>366</v>
      </c>
      <c r="D79" s="261"/>
      <c r="E79" s="261"/>
      <c r="F79" s="261"/>
      <c r="G79" s="261"/>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268</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2" x14ac:dyDescent="0.2">
      <c r="A80" s="154"/>
      <c r="B80" s="155"/>
      <c r="C80" s="190" t="s">
        <v>1241</v>
      </c>
      <c r="D80" s="179"/>
      <c r="E80" s="180">
        <v>73.8</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270</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
      <c r="A81" s="154"/>
      <c r="B81" s="155"/>
      <c r="C81" s="190" t="s">
        <v>1242</v>
      </c>
      <c r="D81" s="179"/>
      <c r="E81" s="180">
        <v>7.6</v>
      </c>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270</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90" t="s">
        <v>1243</v>
      </c>
      <c r="D82" s="179"/>
      <c r="E82" s="180">
        <v>42.9</v>
      </c>
      <c r="F82" s="157"/>
      <c r="G82" s="157"/>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270</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3" x14ac:dyDescent="0.2">
      <c r="A83" s="154"/>
      <c r="B83" s="155"/>
      <c r="C83" s="190" t="s">
        <v>1244</v>
      </c>
      <c r="D83" s="179"/>
      <c r="E83" s="180">
        <v>9</v>
      </c>
      <c r="F83" s="157"/>
      <c r="G83" s="157"/>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270</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3" x14ac:dyDescent="0.2">
      <c r="A84" s="154"/>
      <c r="B84" s="155"/>
      <c r="C84" s="190" t="s">
        <v>1245</v>
      </c>
      <c r="D84" s="179"/>
      <c r="E84" s="180">
        <v>31.2</v>
      </c>
      <c r="F84" s="157"/>
      <c r="G84" s="157"/>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270</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3" x14ac:dyDescent="0.2">
      <c r="A85" s="154"/>
      <c r="B85" s="155"/>
      <c r="C85" s="190" t="s">
        <v>1246</v>
      </c>
      <c r="D85" s="179"/>
      <c r="E85" s="180">
        <v>7.2</v>
      </c>
      <c r="F85" s="157"/>
      <c r="G85" s="157"/>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270</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3" x14ac:dyDescent="0.2">
      <c r="A86" s="154"/>
      <c r="B86" s="155"/>
      <c r="C86" s="190" t="s">
        <v>1247</v>
      </c>
      <c r="D86" s="179"/>
      <c r="E86" s="180">
        <v>13.2</v>
      </c>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270</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90" t="s">
        <v>1248</v>
      </c>
      <c r="D87" s="179"/>
      <c r="E87" s="180">
        <v>6.4</v>
      </c>
      <c r="F87" s="157"/>
      <c r="G87" s="157"/>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270</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66">
        <v>24</v>
      </c>
      <c r="B88" s="167" t="s">
        <v>372</v>
      </c>
      <c r="C88" s="175" t="s">
        <v>373</v>
      </c>
      <c r="D88" s="168" t="s">
        <v>285</v>
      </c>
      <c r="E88" s="169">
        <v>81.834999999999994</v>
      </c>
      <c r="F88" s="170"/>
      <c r="G88" s="171">
        <f>ROUND(E88*F88,2)</f>
        <v>0</v>
      </c>
      <c r="H88" s="170"/>
      <c r="I88" s="171">
        <f>ROUND(E88*H88,2)</f>
        <v>0</v>
      </c>
      <c r="J88" s="170"/>
      <c r="K88" s="171">
        <f>ROUND(E88*J88,2)</f>
        <v>0</v>
      </c>
      <c r="L88" s="171">
        <v>21</v>
      </c>
      <c r="M88" s="171">
        <f>G88*(1+L88/100)</f>
        <v>0</v>
      </c>
      <c r="N88" s="169">
        <v>3.4909999999999997E-2</v>
      </c>
      <c r="O88" s="169">
        <f>ROUND(E88*N88,2)</f>
        <v>2.86</v>
      </c>
      <c r="P88" s="169">
        <v>0</v>
      </c>
      <c r="Q88" s="169">
        <f>ROUND(E88*P88,2)</f>
        <v>0</v>
      </c>
      <c r="R88" s="171" t="s">
        <v>304</v>
      </c>
      <c r="S88" s="171" t="s">
        <v>222</v>
      </c>
      <c r="T88" s="172" t="s">
        <v>222</v>
      </c>
      <c r="U88" s="157">
        <v>1.1841699999999999</v>
      </c>
      <c r="V88" s="157">
        <f>ROUND(E88*U88,2)</f>
        <v>96.91</v>
      </c>
      <c r="W88" s="157"/>
      <c r="X88" s="157" t="s">
        <v>251</v>
      </c>
      <c r="Y88" s="157" t="s">
        <v>225</v>
      </c>
      <c r="Z88" s="147"/>
      <c r="AA88" s="147"/>
      <c r="AB88" s="147"/>
      <c r="AC88" s="147"/>
      <c r="AD88" s="147"/>
      <c r="AE88" s="147"/>
      <c r="AF88" s="147"/>
      <c r="AG88" s="147" t="s">
        <v>252</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
      <c r="A89" s="154"/>
      <c r="B89" s="155"/>
      <c r="C89" s="260" t="s">
        <v>374</v>
      </c>
      <c r="D89" s="261"/>
      <c r="E89" s="261"/>
      <c r="F89" s="261"/>
      <c r="G89" s="261"/>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268</v>
      </c>
      <c r="AH89" s="147"/>
      <c r="AI89" s="147"/>
      <c r="AJ89" s="147"/>
      <c r="AK89" s="147"/>
      <c r="AL89" s="147"/>
      <c r="AM89" s="147"/>
      <c r="AN89" s="147"/>
      <c r="AO89" s="147"/>
      <c r="AP89" s="147"/>
      <c r="AQ89" s="147"/>
      <c r="AR89" s="147"/>
      <c r="AS89" s="147"/>
      <c r="AT89" s="147"/>
      <c r="AU89" s="147"/>
      <c r="AV89" s="147"/>
      <c r="AW89" s="147"/>
      <c r="AX89" s="147"/>
      <c r="AY89" s="147"/>
      <c r="AZ89" s="147"/>
      <c r="BA89" s="173" t="str">
        <f>C89</f>
        <v>okenního nebo dveřního, z pomocného pracovního lešení o výšce podlahy do 1900 mm a pro zatížení do 1,5 kPa,</v>
      </c>
      <c r="BB89" s="147"/>
      <c r="BC89" s="147"/>
      <c r="BD89" s="147"/>
      <c r="BE89" s="147"/>
      <c r="BF89" s="147"/>
      <c r="BG89" s="147"/>
      <c r="BH89" s="147"/>
    </row>
    <row r="90" spans="1:60" outlineLevel="2" x14ac:dyDescent="0.2">
      <c r="A90" s="154"/>
      <c r="B90" s="155"/>
      <c r="C90" s="190" t="s">
        <v>1249</v>
      </c>
      <c r="D90" s="179"/>
      <c r="E90" s="180">
        <v>90.63</v>
      </c>
      <c r="F90" s="157"/>
      <c r="G90" s="15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270</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190" t="s">
        <v>1250</v>
      </c>
      <c r="D91" s="179"/>
      <c r="E91" s="180">
        <v>8.48</v>
      </c>
      <c r="F91" s="157"/>
      <c r="G91" s="157"/>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270</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
      <c r="A92" s="154"/>
      <c r="B92" s="155"/>
      <c r="C92" s="190" t="s">
        <v>1251</v>
      </c>
      <c r="D92" s="179"/>
      <c r="E92" s="180">
        <v>-72</v>
      </c>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270</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3" x14ac:dyDescent="0.2">
      <c r="A93" s="154"/>
      <c r="B93" s="155"/>
      <c r="C93" s="190" t="s">
        <v>1252</v>
      </c>
      <c r="D93" s="179"/>
      <c r="E93" s="180">
        <v>-6.5</v>
      </c>
      <c r="F93" s="157"/>
      <c r="G93" s="157"/>
      <c r="H93" s="157"/>
      <c r="I93" s="157"/>
      <c r="J93" s="157"/>
      <c r="K93" s="157"/>
      <c r="L93" s="157"/>
      <c r="M93" s="157"/>
      <c r="N93" s="156"/>
      <c r="O93" s="156"/>
      <c r="P93" s="156"/>
      <c r="Q93" s="156"/>
      <c r="R93" s="157"/>
      <c r="S93" s="157"/>
      <c r="T93" s="157"/>
      <c r="U93" s="157"/>
      <c r="V93" s="157"/>
      <c r="W93" s="157"/>
      <c r="X93" s="157"/>
      <c r="Y93" s="157"/>
      <c r="Z93" s="147"/>
      <c r="AA93" s="147"/>
      <c r="AB93" s="147"/>
      <c r="AC93" s="147"/>
      <c r="AD93" s="147"/>
      <c r="AE93" s="147"/>
      <c r="AF93" s="147"/>
      <c r="AG93" s="147" t="s">
        <v>270</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3" x14ac:dyDescent="0.2">
      <c r="A94" s="154"/>
      <c r="B94" s="155"/>
      <c r="C94" s="190" t="s">
        <v>1253</v>
      </c>
      <c r="D94" s="179"/>
      <c r="E94" s="180">
        <v>14.76</v>
      </c>
      <c r="F94" s="157"/>
      <c r="G94" s="157"/>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270</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190" t="s">
        <v>1254</v>
      </c>
      <c r="D95" s="179"/>
      <c r="E95" s="180">
        <v>1.52</v>
      </c>
      <c r="F95" s="157"/>
      <c r="G95" s="157"/>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270</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3" x14ac:dyDescent="0.2">
      <c r="A96" s="154"/>
      <c r="B96" s="155"/>
      <c r="C96" s="190" t="s">
        <v>1255</v>
      </c>
      <c r="D96" s="179"/>
      <c r="E96" s="180">
        <v>23.4</v>
      </c>
      <c r="F96" s="157"/>
      <c r="G96" s="157"/>
      <c r="H96" s="157"/>
      <c r="I96" s="157"/>
      <c r="J96" s="157"/>
      <c r="K96" s="157"/>
      <c r="L96" s="157"/>
      <c r="M96" s="157"/>
      <c r="N96" s="156"/>
      <c r="O96" s="156"/>
      <c r="P96" s="156"/>
      <c r="Q96" s="156"/>
      <c r="R96" s="157"/>
      <c r="S96" s="157"/>
      <c r="T96" s="157"/>
      <c r="U96" s="157"/>
      <c r="V96" s="157"/>
      <c r="W96" s="157"/>
      <c r="X96" s="157"/>
      <c r="Y96" s="157"/>
      <c r="Z96" s="147"/>
      <c r="AA96" s="147"/>
      <c r="AB96" s="147"/>
      <c r="AC96" s="147"/>
      <c r="AD96" s="147"/>
      <c r="AE96" s="147"/>
      <c r="AF96" s="147"/>
      <c r="AG96" s="147" t="s">
        <v>270</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3" x14ac:dyDescent="0.2">
      <c r="A97" s="154"/>
      <c r="B97" s="155"/>
      <c r="C97" s="190" t="s">
        <v>1256</v>
      </c>
      <c r="D97" s="179"/>
      <c r="E97" s="180">
        <v>-14.04</v>
      </c>
      <c r="F97" s="157"/>
      <c r="G97" s="157"/>
      <c r="H97" s="157"/>
      <c r="I97" s="157"/>
      <c r="J97" s="157"/>
      <c r="K97" s="157"/>
      <c r="L97" s="157"/>
      <c r="M97" s="157"/>
      <c r="N97" s="156"/>
      <c r="O97" s="156"/>
      <c r="P97" s="156"/>
      <c r="Q97" s="156"/>
      <c r="R97" s="157"/>
      <c r="S97" s="157"/>
      <c r="T97" s="157"/>
      <c r="U97" s="157"/>
      <c r="V97" s="157"/>
      <c r="W97" s="157"/>
      <c r="X97" s="157"/>
      <c r="Y97" s="157"/>
      <c r="Z97" s="147"/>
      <c r="AA97" s="147"/>
      <c r="AB97" s="147"/>
      <c r="AC97" s="147"/>
      <c r="AD97" s="147"/>
      <c r="AE97" s="147"/>
      <c r="AF97" s="147"/>
      <c r="AG97" s="147" t="s">
        <v>270</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3" x14ac:dyDescent="0.2">
      <c r="A98" s="154"/>
      <c r="B98" s="155"/>
      <c r="C98" s="190" t="s">
        <v>1257</v>
      </c>
      <c r="D98" s="179"/>
      <c r="E98" s="180">
        <v>8.58</v>
      </c>
      <c r="F98" s="157"/>
      <c r="G98" s="157"/>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270</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3" x14ac:dyDescent="0.2">
      <c r="A99" s="154"/>
      <c r="B99" s="155"/>
      <c r="C99" s="190" t="s">
        <v>1258</v>
      </c>
      <c r="D99" s="179"/>
      <c r="E99" s="180">
        <v>5.04</v>
      </c>
      <c r="F99" s="157"/>
      <c r="G99" s="157"/>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270</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3" x14ac:dyDescent="0.2">
      <c r="A100" s="154"/>
      <c r="B100" s="155"/>
      <c r="C100" s="190" t="s">
        <v>1259</v>
      </c>
      <c r="D100" s="179"/>
      <c r="E100" s="180">
        <v>-3.24</v>
      </c>
      <c r="F100" s="157"/>
      <c r="G100" s="157"/>
      <c r="H100" s="157"/>
      <c r="I100" s="157"/>
      <c r="J100" s="157"/>
      <c r="K100" s="157"/>
      <c r="L100" s="157"/>
      <c r="M100" s="157"/>
      <c r="N100" s="156"/>
      <c r="O100" s="156"/>
      <c r="P100" s="156"/>
      <c r="Q100" s="156"/>
      <c r="R100" s="157"/>
      <c r="S100" s="157"/>
      <c r="T100" s="157"/>
      <c r="U100" s="157"/>
      <c r="V100" s="157"/>
      <c r="W100" s="157"/>
      <c r="X100" s="157"/>
      <c r="Y100" s="157"/>
      <c r="Z100" s="147"/>
      <c r="AA100" s="147"/>
      <c r="AB100" s="147"/>
      <c r="AC100" s="147"/>
      <c r="AD100" s="147"/>
      <c r="AE100" s="147"/>
      <c r="AF100" s="147"/>
      <c r="AG100" s="147" t="s">
        <v>270</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3" x14ac:dyDescent="0.2">
      <c r="A101" s="154"/>
      <c r="B101" s="155"/>
      <c r="C101" s="190" t="s">
        <v>1260</v>
      </c>
      <c r="D101" s="179"/>
      <c r="E101" s="180">
        <v>1.8</v>
      </c>
      <c r="F101" s="157"/>
      <c r="G101" s="157"/>
      <c r="H101" s="157"/>
      <c r="I101" s="157"/>
      <c r="J101" s="157"/>
      <c r="K101" s="157"/>
      <c r="L101" s="157"/>
      <c r="M101" s="157"/>
      <c r="N101" s="156"/>
      <c r="O101" s="156"/>
      <c r="P101" s="156"/>
      <c r="Q101" s="156"/>
      <c r="R101" s="157"/>
      <c r="S101" s="157"/>
      <c r="T101" s="157"/>
      <c r="U101" s="157"/>
      <c r="V101" s="157"/>
      <c r="W101" s="157"/>
      <c r="X101" s="157"/>
      <c r="Y101" s="157"/>
      <c r="Z101" s="147"/>
      <c r="AA101" s="147"/>
      <c r="AB101" s="147"/>
      <c r="AC101" s="147"/>
      <c r="AD101" s="147"/>
      <c r="AE101" s="147"/>
      <c r="AF101" s="147"/>
      <c r="AG101" s="147" t="s">
        <v>270</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3" x14ac:dyDescent="0.2">
      <c r="A102" s="154"/>
      <c r="B102" s="155"/>
      <c r="C102" s="190" t="s">
        <v>1261</v>
      </c>
      <c r="D102" s="179"/>
      <c r="E102" s="180">
        <v>17.28</v>
      </c>
      <c r="F102" s="157"/>
      <c r="G102" s="157"/>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270</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3" x14ac:dyDescent="0.2">
      <c r="A103" s="154"/>
      <c r="B103" s="155"/>
      <c r="C103" s="190" t="s">
        <v>1262</v>
      </c>
      <c r="D103" s="179"/>
      <c r="E103" s="180">
        <v>-10.8</v>
      </c>
      <c r="F103" s="157"/>
      <c r="G103" s="157"/>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270</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3" x14ac:dyDescent="0.2">
      <c r="A104" s="154"/>
      <c r="B104" s="155"/>
      <c r="C104" s="190" t="s">
        <v>1263</v>
      </c>
      <c r="D104" s="179"/>
      <c r="E104" s="180">
        <v>6.24</v>
      </c>
      <c r="F104" s="157"/>
      <c r="G104" s="157"/>
      <c r="H104" s="157"/>
      <c r="I104" s="157"/>
      <c r="J104" s="157"/>
      <c r="K104" s="157"/>
      <c r="L104" s="157"/>
      <c r="M104" s="157"/>
      <c r="N104" s="156"/>
      <c r="O104" s="156"/>
      <c r="P104" s="156"/>
      <c r="Q104" s="156"/>
      <c r="R104" s="157"/>
      <c r="S104" s="157"/>
      <c r="T104" s="157"/>
      <c r="U104" s="157"/>
      <c r="V104" s="157"/>
      <c r="W104" s="157"/>
      <c r="X104" s="157"/>
      <c r="Y104" s="157"/>
      <c r="Z104" s="147"/>
      <c r="AA104" s="147"/>
      <c r="AB104" s="147"/>
      <c r="AC104" s="147"/>
      <c r="AD104" s="147"/>
      <c r="AE104" s="147"/>
      <c r="AF104" s="147"/>
      <c r="AG104" s="147" t="s">
        <v>270</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3" x14ac:dyDescent="0.2">
      <c r="A105" s="154"/>
      <c r="B105" s="155"/>
      <c r="C105" s="190" t="s">
        <v>1236</v>
      </c>
      <c r="D105" s="179"/>
      <c r="E105" s="180">
        <v>3.24</v>
      </c>
      <c r="F105" s="157"/>
      <c r="G105" s="157"/>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270</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3" x14ac:dyDescent="0.2">
      <c r="A106" s="154"/>
      <c r="B106" s="155"/>
      <c r="C106" s="190" t="s">
        <v>1264</v>
      </c>
      <c r="D106" s="179"/>
      <c r="E106" s="180">
        <v>-1.8</v>
      </c>
      <c r="F106" s="157"/>
      <c r="G106" s="157"/>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270</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3" x14ac:dyDescent="0.2">
      <c r="A107" s="154"/>
      <c r="B107" s="155"/>
      <c r="C107" s="190" t="s">
        <v>1265</v>
      </c>
      <c r="D107" s="179"/>
      <c r="E107" s="180">
        <v>1.44</v>
      </c>
      <c r="F107" s="157"/>
      <c r="G107" s="157"/>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270</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3" x14ac:dyDescent="0.2">
      <c r="A108" s="154"/>
      <c r="B108" s="155"/>
      <c r="C108" s="190" t="s">
        <v>1266</v>
      </c>
      <c r="D108" s="179"/>
      <c r="E108" s="180">
        <v>12.96</v>
      </c>
      <c r="F108" s="157"/>
      <c r="G108" s="157"/>
      <c r="H108" s="157"/>
      <c r="I108" s="157"/>
      <c r="J108" s="157"/>
      <c r="K108" s="157"/>
      <c r="L108" s="157"/>
      <c r="M108" s="157"/>
      <c r="N108" s="156"/>
      <c r="O108" s="156"/>
      <c r="P108" s="156"/>
      <c r="Q108" s="156"/>
      <c r="R108" s="157"/>
      <c r="S108" s="157"/>
      <c r="T108" s="157"/>
      <c r="U108" s="157"/>
      <c r="V108" s="157"/>
      <c r="W108" s="157"/>
      <c r="X108" s="157"/>
      <c r="Y108" s="157"/>
      <c r="Z108" s="147"/>
      <c r="AA108" s="147"/>
      <c r="AB108" s="147"/>
      <c r="AC108" s="147"/>
      <c r="AD108" s="147"/>
      <c r="AE108" s="147"/>
      <c r="AF108" s="147"/>
      <c r="AG108" s="147" t="s">
        <v>270</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3" x14ac:dyDescent="0.2">
      <c r="A109" s="154"/>
      <c r="B109" s="155"/>
      <c r="C109" s="190" t="s">
        <v>1267</v>
      </c>
      <c r="D109" s="179"/>
      <c r="E109" s="180">
        <v>-10.08</v>
      </c>
      <c r="F109" s="157"/>
      <c r="G109" s="157"/>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270</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3" x14ac:dyDescent="0.2">
      <c r="A110" s="154"/>
      <c r="B110" s="155"/>
      <c r="C110" s="190" t="s">
        <v>1268</v>
      </c>
      <c r="D110" s="179"/>
      <c r="E110" s="180">
        <v>2.64</v>
      </c>
      <c r="F110" s="157"/>
      <c r="G110" s="157"/>
      <c r="H110" s="157"/>
      <c r="I110" s="157"/>
      <c r="J110" s="157"/>
      <c r="K110" s="157"/>
      <c r="L110" s="157"/>
      <c r="M110" s="157"/>
      <c r="N110" s="156"/>
      <c r="O110" s="156"/>
      <c r="P110" s="156"/>
      <c r="Q110" s="156"/>
      <c r="R110" s="157"/>
      <c r="S110" s="157"/>
      <c r="T110" s="157"/>
      <c r="U110" s="157"/>
      <c r="V110" s="157"/>
      <c r="W110" s="157"/>
      <c r="X110" s="157"/>
      <c r="Y110" s="157"/>
      <c r="Z110" s="147"/>
      <c r="AA110" s="147"/>
      <c r="AB110" s="147"/>
      <c r="AC110" s="147"/>
      <c r="AD110" s="147"/>
      <c r="AE110" s="147"/>
      <c r="AF110" s="147"/>
      <c r="AG110" s="147" t="s">
        <v>270</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3" x14ac:dyDescent="0.2">
      <c r="A111" s="154"/>
      <c r="B111" s="155"/>
      <c r="C111" s="190" t="s">
        <v>1269</v>
      </c>
      <c r="D111" s="179"/>
      <c r="E111" s="180">
        <v>5.41</v>
      </c>
      <c r="F111" s="157"/>
      <c r="G111" s="157"/>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270</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3" x14ac:dyDescent="0.2">
      <c r="A112" s="154"/>
      <c r="B112" s="155"/>
      <c r="C112" s="190" t="s">
        <v>1270</v>
      </c>
      <c r="D112" s="179"/>
      <c r="E112" s="180">
        <v>-4.4000000000000004</v>
      </c>
      <c r="F112" s="157"/>
      <c r="G112" s="157"/>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270</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3" x14ac:dyDescent="0.2">
      <c r="A113" s="154"/>
      <c r="B113" s="155"/>
      <c r="C113" s="190" t="s">
        <v>1271</v>
      </c>
      <c r="D113" s="179"/>
      <c r="E113" s="180">
        <v>1.28</v>
      </c>
      <c r="F113" s="157"/>
      <c r="G113" s="157"/>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270</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22.5" outlineLevel="1" x14ac:dyDescent="0.2">
      <c r="A114" s="166">
        <v>25</v>
      </c>
      <c r="B114" s="167" t="s">
        <v>1272</v>
      </c>
      <c r="C114" s="175" t="s">
        <v>1273</v>
      </c>
      <c r="D114" s="168" t="s">
        <v>285</v>
      </c>
      <c r="E114" s="169">
        <v>40</v>
      </c>
      <c r="F114" s="170"/>
      <c r="G114" s="171">
        <f>ROUND(E114*F114,2)</f>
        <v>0</v>
      </c>
      <c r="H114" s="170"/>
      <c r="I114" s="171">
        <f>ROUND(E114*H114,2)</f>
        <v>0</v>
      </c>
      <c r="J114" s="170"/>
      <c r="K114" s="171">
        <f>ROUND(E114*J114,2)</f>
        <v>0</v>
      </c>
      <c r="L114" s="171">
        <v>21</v>
      </c>
      <c r="M114" s="171">
        <f>G114*(1+L114/100)</f>
        <v>0</v>
      </c>
      <c r="N114" s="169">
        <v>2.7310000000000001E-2</v>
      </c>
      <c r="O114" s="169">
        <f>ROUND(E114*N114,2)</f>
        <v>1.0900000000000001</v>
      </c>
      <c r="P114" s="169">
        <v>0</v>
      </c>
      <c r="Q114" s="169">
        <f>ROUND(E114*P114,2)</f>
        <v>0</v>
      </c>
      <c r="R114" s="171" t="s">
        <v>309</v>
      </c>
      <c r="S114" s="171" t="s">
        <v>222</v>
      </c>
      <c r="T114" s="172" t="s">
        <v>222</v>
      </c>
      <c r="U114" s="157">
        <v>0.79</v>
      </c>
      <c r="V114" s="157">
        <f>ROUND(E114*U114,2)</f>
        <v>31.6</v>
      </c>
      <c r="W114" s="157"/>
      <c r="X114" s="157" t="s">
        <v>251</v>
      </c>
      <c r="Y114" s="157" t="s">
        <v>225</v>
      </c>
      <c r="Z114" s="147"/>
      <c r="AA114" s="147"/>
      <c r="AB114" s="147"/>
      <c r="AC114" s="147"/>
      <c r="AD114" s="147"/>
      <c r="AE114" s="147"/>
      <c r="AF114" s="147"/>
      <c r="AG114" s="147" t="s">
        <v>252</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2" x14ac:dyDescent="0.2">
      <c r="A115" s="154"/>
      <c r="B115" s="155"/>
      <c r="C115" s="260" t="s">
        <v>1274</v>
      </c>
      <c r="D115" s="261"/>
      <c r="E115" s="261"/>
      <c r="F115" s="261"/>
      <c r="G115" s="261"/>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268</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2" x14ac:dyDescent="0.2">
      <c r="A116" s="154"/>
      <c r="B116" s="155"/>
      <c r="C116" s="190" t="s">
        <v>1275</v>
      </c>
      <c r="D116" s="179"/>
      <c r="E116" s="180">
        <v>40</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270</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66">
        <v>26</v>
      </c>
      <c r="B117" s="167" t="s">
        <v>388</v>
      </c>
      <c r="C117" s="175" t="s">
        <v>389</v>
      </c>
      <c r="D117" s="168" t="s">
        <v>390</v>
      </c>
      <c r="E117" s="169">
        <v>4</v>
      </c>
      <c r="F117" s="170"/>
      <c r="G117" s="171">
        <f>ROUND(E117*F117,2)</f>
        <v>0</v>
      </c>
      <c r="H117" s="170"/>
      <c r="I117" s="171">
        <f>ROUND(E117*H117,2)</f>
        <v>0</v>
      </c>
      <c r="J117" s="170"/>
      <c r="K117" s="171">
        <f>ROUND(E117*J117,2)</f>
        <v>0</v>
      </c>
      <c r="L117" s="171">
        <v>21</v>
      </c>
      <c r="M117" s="171">
        <f>G117*(1+L117/100)</f>
        <v>0</v>
      </c>
      <c r="N117" s="169">
        <v>8.6700000000000006E-3</v>
      </c>
      <c r="O117" s="169">
        <f>ROUND(E117*N117,2)</f>
        <v>0.03</v>
      </c>
      <c r="P117" s="169">
        <v>0</v>
      </c>
      <c r="Q117" s="169">
        <f>ROUND(E117*P117,2)</f>
        <v>0</v>
      </c>
      <c r="R117" s="171" t="s">
        <v>304</v>
      </c>
      <c r="S117" s="171" t="s">
        <v>222</v>
      </c>
      <c r="T117" s="172" t="s">
        <v>222</v>
      </c>
      <c r="U117" s="157">
        <v>0.35974</v>
      </c>
      <c r="V117" s="157">
        <f>ROUND(E117*U117,2)</f>
        <v>1.44</v>
      </c>
      <c r="W117" s="157"/>
      <c r="X117" s="157" t="s">
        <v>251</v>
      </c>
      <c r="Y117" s="157" t="s">
        <v>225</v>
      </c>
      <c r="Z117" s="147"/>
      <c r="AA117" s="147"/>
      <c r="AB117" s="147"/>
      <c r="AC117" s="147"/>
      <c r="AD117" s="147"/>
      <c r="AE117" s="147"/>
      <c r="AF117" s="147"/>
      <c r="AG117" s="147" t="s">
        <v>252</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2" x14ac:dyDescent="0.2">
      <c r="A118" s="154"/>
      <c r="B118" s="155"/>
      <c r="C118" s="260" t="s">
        <v>391</v>
      </c>
      <c r="D118" s="261"/>
      <c r="E118" s="261"/>
      <c r="F118" s="261"/>
      <c r="G118" s="261"/>
      <c r="H118" s="157"/>
      <c r="I118" s="157"/>
      <c r="J118" s="157"/>
      <c r="K118" s="157"/>
      <c r="L118" s="157"/>
      <c r="M118" s="157"/>
      <c r="N118" s="156"/>
      <c r="O118" s="156"/>
      <c r="P118" s="156"/>
      <c r="Q118" s="156"/>
      <c r="R118" s="157"/>
      <c r="S118" s="157"/>
      <c r="T118" s="157"/>
      <c r="U118" s="157"/>
      <c r="V118" s="157"/>
      <c r="W118" s="157"/>
      <c r="X118" s="157"/>
      <c r="Y118" s="157"/>
      <c r="Z118" s="147"/>
      <c r="AA118" s="147"/>
      <c r="AB118" s="147"/>
      <c r="AC118" s="147"/>
      <c r="AD118" s="147"/>
      <c r="AE118" s="147"/>
      <c r="AF118" s="147"/>
      <c r="AG118" s="147" t="s">
        <v>268</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73" t="str">
        <f>C118</f>
        <v>jakoukoliv maltou, z pomocného pracovního lešení o výšce podlahy do 1900 mm a pro zatížení do 1,5 kPa,</v>
      </c>
      <c r="BB118" s="147"/>
      <c r="BC118" s="147"/>
      <c r="BD118" s="147"/>
      <c r="BE118" s="147"/>
      <c r="BF118" s="147"/>
      <c r="BG118" s="147"/>
      <c r="BH118" s="147"/>
    </row>
    <row r="119" spans="1:60" x14ac:dyDescent="0.2">
      <c r="A119" s="159" t="s">
        <v>217</v>
      </c>
      <c r="B119" s="160" t="s">
        <v>91</v>
      </c>
      <c r="C119" s="174" t="s">
        <v>92</v>
      </c>
      <c r="D119" s="161"/>
      <c r="E119" s="162"/>
      <c r="F119" s="163"/>
      <c r="G119" s="163">
        <f>SUMIF(AG120:AG223,"&lt;&gt;NOR",G120:G223)</f>
        <v>0</v>
      </c>
      <c r="H119" s="163"/>
      <c r="I119" s="163">
        <f>SUM(I120:I223)</f>
        <v>0</v>
      </c>
      <c r="J119" s="163"/>
      <c r="K119" s="163">
        <f>SUM(K120:K223)</f>
        <v>0</v>
      </c>
      <c r="L119" s="163"/>
      <c r="M119" s="163">
        <f>SUM(M120:M223)</f>
        <v>0</v>
      </c>
      <c r="N119" s="162"/>
      <c r="O119" s="162">
        <f>SUM(O120:O223)</f>
        <v>28.000000000000004</v>
      </c>
      <c r="P119" s="162"/>
      <c r="Q119" s="162">
        <f>SUM(Q120:Q223)</f>
        <v>0</v>
      </c>
      <c r="R119" s="163"/>
      <c r="S119" s="163"/>
      <c r="T119" s="164"/>
      <c r="U119" s="158"/>
      <c r="V119" s="158">
        <f>SUM(V120:V223)</f>
        <v>1638.2499999999998</v>
      </c>
      <c r="W119" s="158"/>
      <c r="X119" s="158"/>
      <c r="Y119" s="158"/>
      <c r="AG119" t="s">
        <v>218</v>
      </c>
    </row>
    <row r="120" spans="1:60" ht="22.5" outlineLevel="1" x14ac:dyDescent="0.2">
      <c r="A120" s="166">
        <v>27</v>
      </c>
      <c r="B120" s="167" t="s">
        <v>1276</v>
      </c>
      <c r="C120" s="175" t="s">
        <v>1277</v>
      </c>
      <c r="D120" s="168" t="s">
        <v>285</v>
      </c>
      <c r="E120" s="169">
        <v>6.36</v>
      </c>
      <c r="F120" s="170"/>
      <c r="G120" s="171">
        <f>ROUND(E120*F120,2)</f>
        <v>0</v>
      </c>
      <c r="H120" s="170"/>
      <c r="I120" s="171">
        <f>ROUND(E120*H120,2)</f>
        <v>0</v>
      </c>
      <c r="J120" s="170"/>
      <c r="K120" s="171">
        <f>ROUND(E120*J120,2)</f>
        <v>0</v>
      </c>
      <c r="L120" s="171">
        <v>21</v>
      </c>
      <c r="M120" s="171">
        <f>G120*(1+L120/100)</f>
        <v>0</v>
      </c>
      <c r="N120" s="169">
        <v>3.9100000000000003E-3</v>
      </c>
      <c r="O120" s="169">
        <f>ROUND(E120*N120,2)</f>
        <v>0.02</v>
      </c>
      <c r="P120" s="169">
        <v>0</v>
      </c>
      <c r="Q120" s="169">
        <f>ROUND(E120*P120,2)</f>
        <v>0</v>
      </c>
      <c r="R120" s="171" t="s">
        <v>309</v>
      </c>
      <c r="S120" s="171" t="s">
        <v>222</v>
      </c>
      <c r="T120" s="172" t="s">
        <v>294</v>
      </c>
      <c r="U120" s="157">
        <v>0.30599999999999999</v>
      </c>
      <c r="V120" s="157">
        <f>ROUND(E120*U120,2)</f>
        <v>1.95</v>
      </c>
      <c r="W120" s="157"/>
      <c r="X120" s="157" t="s">
        <v>251</v>
      </c>
      <c r="Y120" s="157" t="s">
        <v>225</v>
      </c>
      <c r="Z120" s="147"/>
      <c r="AA120" s="147"/>
      <c r="AB120" s="147"/>
      <c r="AC120" s="147"/>
      <c r="AD120" s="147"/>
      <c r="AE120" s="147"/>
      <c r="AF120" s="147"/>
      <c r="AG120" s="147" t="s">
        <v>252</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2" x14ac:dyDescent="0.2">
      <c r="A121" s="154"/>
      <c r="B121" s="155"/>
      <c r="C121" s="260" t="s">
        <v>394</v>
      </c>
      <c r="D121" s="261"/>
      <c r="E121" s="261"/>
      <c r="F121" s="261"/>
      <c r="G121" s="261"/>
      <c r="H121" s="157"/>
      <c r="I121" s="157"/>
      <c r="J121" s="157"/>
      <c r="K121" s="157"/>
      <c r="L121" s="157"/>
      <c r="M121" s="157"/>
      <c r="N121" s="156"/>
      <c r="O121" s="156"/>
      <c r="P121" s="156"/>
      <c r="Q121" s="156"/>
      <c r="R121" s="157"/>
      <c r="S121" s="157"/>
      <c r="T121" s="157"/>
      <c r="U121" s="157"/>
      <c r="V121" s="157"/>
      <c r="W121" s="157"/>
      <c r="X121" s="157"/>
      <c r="Y121" s="157"/>
      <c r="Z121" s="147"/>
      <c r="AA121" s="147"/>
      <c r="AB121" s="147"/>
      <c r="AC121" s="147"/>
      <c r="AD121" s="147"/>
      <c r="AE121" s="147"/>
      <c r="AF121" s="147"/>
      <c r="AG121" s="147" t="s">
        <v>268</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2" x14ac:dyDescent="0.2">
      <c r="A122" s="154"/>
      <c r="B122" s="155"/>
      <c r="C122" s="251" t="s">
        <v>1278</v>
      </c>
      <c r="D122" s="252"/>
      <c r="E122" s="252"/>
      <c r="F122" s="252"/>
      <c r="G122" s="252"/>
      <c r="H122" s="157"/>
      <c r="I122" s="157"/>
      <c r="J122" s="157"/>
      <c r="K122" s="157"/>
      <c r="L122" s="157"/>
      <c r="M122" s="157"/>
      <c r="N122" s="156"/>
      <c r="O122" s="156"/>
      <c r="P122" s="156"/>
      <c r="Q122" s="156"/>
      <c r="R122" s="157"/>
      <c r="S122" s="157"/>
      <c r="T122" s="157"/>
      <c r="U122" s="157"/>
      <c r="V122" s="157"/>
      <c r="W122" s="157"/>
      <c r="X122" s="157"/>
      <c r="Y122" s="157"/>
      <c r="Z122" s="147"/>
      <c r="AA122" s="147"/>
      <c r="AB122" s="147"/>
      <c r="AC122" s="147"/>
      <c r="AD122" s="147"/>
      <c r="AE122" s="147"/>
      <c r="AF122" s="147"/>
      <c r="AG122" s="147" t="s">
        <v>228</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
      <c r="A123" s="154"/>
      <c r="B123" s="155"/>
      <c r="C123" s="190" t="s">
        <v>1279</v>
      </c>
      <c r="D123" s="179"/>
      <c r="E123" s="180">
        <v>0.105</v>
      </c>
      <c r="F123" s="157"/>
      <c r="G123" s="157"/>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270</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3" x14ac:dyDescent="0.2">
      <c r="A124" s="154"/>
      <c r="B124" s="155"/>
      <c r="C124" s="190" t="s">
        <v>1280</v>
      </c>
      <c r="D124" s="179"/>
      <c r="E124" s="180">
        <v>1.2150000000000001</v>
      </c>
      <c r="F124" s="157"/>
      <c r="G124" s="157"/>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270</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3" x14ac:dyDescent="0.2">
      <c r="A125" s="154"/>
      <c r="B125" s="155"/>
      <c r="C125" s="190" t="s">
        <v>1281</v>
      </c>
      <c r="D125" s="179"/>
      <c r="E125" s="180">
        <v>2.46</v>
      </c>
      <c r="F125" s="157"/>
      <c r="G125" s="15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270</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3" x14ac:dyDescent="0.2">
      <c r="A126" s="154"/>
      <c r="B126" s="155"/>
      <c r="C126" s="190" t="s">
        <v>1282</v>
      </c>
      <c r="D126" s="179"/>
      <c r="E126" s="180">
        <v>2.58</v>
      </c>
      <c r="F126" s="157"/>
      <c r="G126" s="157"/>
      <c r="H126" s="157"/>
      <c r="I126" s="157"/>
      <c r="J126" s="157"/>
      <c r="K126" s="157"/>
      <c r="L126" s="157"/>
      <c r="M126" s="157"/>
      <c r="N126" s="156"/>
      <c r="O126" s="156"/>
      <c r="P126" s="156"/>
      <c r="Q126" s="156"/>
      <c r="R126" s="157"/>
      <c r="S126" s="157"/>
      <c r="T126" s="157"/>
      <c r="U126" s="157"/>
      <c r="V126" s="157"/>
      <c r="W126" s="157"/>
      <c r="X126" s="157"/>
      <c r="Y126" s="157"/>
      <c r="Z126" s="147"/>
      <c r="AA126" s="147"/>
      <c r="AB126" s="147"/>
      <c r="AC126" s="147"/>
      <c r="AD126" s="147"/>
      <c r="AE126" s="147"/>
      <c r="AF126" s="147"/>
      <c r="AG126" s="147" t="s">
        <v>270</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ht="22.5" outlineLevel="1" x14ac:dyDescent="0.2">
      <c r="A127" s="166">
        <v>28</v>
      </c>
      <c r="B127" s="167" t="s">
        <v>1283</v>
      </c>
      <c r="C127" s="175" t="s">
        <v>1284</v>
      </c>
      <c r="D127" s="168" t="s">
        <v>285</v>
      </c>
      <c r="E127" s="169">
        <v>6.36</v>
      </c>
      <c r="F127" s="170"/>
      <c r="G127" s="171">
        <f>ROUND(E127*F127,2)</f>
        <v>0</v>
      </c>
      <c r="H127" s="170"/>
      <c r="I127" s="171">
        <f>ROUND(E127*H127,2)</f>
        <v>0</v>
      </c>
      <c r="J127" s="170"/>
      <c r="K127" s="171">
        <f>ROUND(E127*J127,2)</f>
        <v>0</v>
      </c>
      <c r="L127" s="171">
        <v>21</v>
      </c>
      <c r="M127" s="171">
        <f>G127*(1+L127/100)</f>
        <v>0</v>
      </c>
      <c r="N127" s="169">
        <v>1.9000000000000001E-4</v>
      </c>
      <c r="O127" s="169">
        <f>ROUND(E127*N127,2)</f>
        <v>0</v>
      </c>
      <c r="P127" s="169">
        <v>0</v>
      </c>
      <c r="Q127" s="169">
        <f>ROUND(E127*P127,2)</f>
        <v>0</v>
      </c>
      <c r="R127" s="171" t="s">
        <v>309</v>
      </c>
      <c r="S127" s="171" t="s">
        <v>222</v>
      </c>
      <c r="T127" s="172" t="s">
        <v>222</v>
      </c>
      <c r="U127" s="157">
        <v>6.83E-2</v>
      </c>
      <c r="V127" s="157">
        <f>ROUND(E127*U127,2)</f>
        <v>0.43</v>
      </c>
      <c r="W127" s="157"/>
      <c r="X127" s="157" t="s">
        <v>251</v>
      </c>
      <c r="Y127" s="157" t="s">
        <v>225</v>
      </c>
      <c r="Z127" s="147"/>
      <c r="AA127" s="147"/>
      <c r="AB127" s="147"/>
      <c r="AC127" s="147"/>
      <c r="AD127" s="147"/>
      <c r="AE127" s="147"/>
      <c r="AF127" s="147"/>
      <c r="AG127" s="147" t="s">
        <v>252</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2" x14ac:dyDescent="0.2">
      <c r="A128" s="154"/>
      <c r="B128" s="155"/>
      <c r="C128" s="260" t="s">
        <v>394</v>
      </c>
      <c r="D128" s="261"/>
      <c r="E128" s="261"/>
      <c r="F128" s="261"/>
      <c r="G128" s="261"/>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268</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66">
        <v>29</v>
      </c>
      <c r="B129" s="167" t="s">
        <v>400</v>
      </c>
      <c r="C129" s="175" t="s">
        <v>401</v>
      </c>
      <c r="D129" s="168" t="s">
        <v>285</v>
      </c>
      <c r="E129" s="169">
        <v>139.36000000000001</v>
      </c>
      <c r="F129" s="170"/>
      <c r="G129" s="171">
        <f>ROUND(E129*F129,2)</f>
        <v>0</v>
      </c>
      <c r="H129" s="170"/>
      <c r="I129" s="171">
        <f>ROUND(E129*H129,2)</f>
        <v>0</v>
      </c>
      <c r="J129" s="170"/>
      <c r="K129" s="171">
        <f>ROUND(E129*J129,2)</f>
        <v>0</v>
      </c>
      <c r="L129" s="171">
        <v>21</v>
      </c>
      <c r="M129" s="171">
        <f>G129*(1+L129/100)</f>
        <v>0</v>
      </c>
      <c r="N129" s="169">
        <v>4.0000000000000003E-5</v>
      </c>
      <c r="O129" s="169">
        <f>ROUND(E129*N129,2)</f>
        <v>0.01</v>
      </c>
      <c r="P129" s="169">
        <v>0</v>
      </c>
      <c r="Q129" s="169">
        <f>ROUND(E129*P129,2)</f>
        <v>0</v>
      </c>
      <c r="R129" s="171" t="s">
        <v>309</v>
      </c>
      <c r="S129" s="171" t="s">
        <v>222</v>
      </c>
      <c r="T129" s="172" t="s">
        <v>222</v>
      </c>
      <c r="U129" s="157">
        <v>7.8E-2</v>
      </c>
      <c r="V129" s="157">
        <f>ROUND(E129*U129,2)</f>
        <v>10.87</v>
      </c>
      <c r="W129" s="157"/>
      <c r="X129" s="157" t="s">
        <v>251</v>
      </c>
      <c r="Y129" s="157" t="s">
        <v>225</v>
      </c>
      <c r="Z129" s="147"/>
      <c r="AA129" s="147"/>
      <c r="AB129" s="147"/>
      <c r="AC129" s="147"/>
      <c r="AD129" s="147"/>
      <c r="AE129" s="147"/>
      <c r="AF129" s="147"/>
      <c r="AG129" s="147" t="s">
        <v>252</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ht="22.5" outlineLevel="2" x14ac:dyDescent="0.2">
      <c r="A130" s="154"/>
      <c r="B130" s="155"/>
      <c r="C130" s="260" t="s">
        <v>402</v>
      </c>
      <c r="D130" s="261"/>
      <c r="E130" s="261"/>
      <c r="F130" s="261"/>
      <c r="G130" s="261"/>
      <c r="H130" s="157"/>
      <c r="I130" s="157"/>
      <c r="J130" s="157"/>
      <c r="K130" s="157"/>
      <c r="L130" s="157"/>
      <c r="M130" s="157"/>
      <c r="N130" s="156"/>
      <c r="O130" s="156"/>
      <c r="P130" s="156"/>
      <c r="Q130" s="156"/>
      <c r="R130" s="157"/>
      <c r="S130" s="157"/>
      <c r="T130" s="157"/>
      <c r="U130" s="157"/>
      <c r="V130" s="157"/>
      <c r="W130" s="157"/>
      <c r="X130" s="157"/>
      <c r="Y130" s="157"/>
      <c r="Z130" s="147"/>
      <c r="AA130" s="147"/>
      <c r="AB130" s="147"/>
      <c r="AC130" s="147"/>
      <c r="AD130" s="147"/>
      <c r="AE130" s="147"/>
      <c r="AF130" s="147"/>
      <c r="AG130" s="147" t="s">
        <v>268</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73" t="str">
        <f>C130</f>
        <v>s rámy a zárubněmi, zábradlí, předmětů oplechování apod., které se zřizují ještě před úpravami povrchu, před jejich znečištěním při úpravách povrchu nástřikem plastických (lepivých) maltovin</v>
      </c>
      <c r="BB130" s="147"/>
      <c r="BC130" s="147"/>
      <c r="BD130" s="147"/>
      <c r="BE130" s="147"/>
      <c r="BF130" s="147"/>
      <c r="BG130" s="147"/>
      <c r="BH130" s="147"/>
    </row>
    <row r="131" spans="1:60" outlineLevel="2" x14ac:dyDescent="0.2">
      <c r="A131" s="154"/>
      <c r="B131" s="155"/>
      <c r="C131" s="190" t="s">
        <v>1233</v>
      </c>
      <c r="D131" s="179"/>
      <c r="E131" s="180">
        <v>72</v>
      </c>
      <c r="F131" s="157"/>
      <c r="G131" s="157"/>
      <c r="H131" s="157"/>
      <c r="I131" s="157"/>
      <c r="J131" s="157"/>
      <c r="K131" s="157"/>
      <c r="L131" s="157"/>
      <c r="M131" s="157"/>
      <c r="N131" s="156"/>
      <c r="O131" s="156"/>
      <c r="P131" s="156"/>
      <c r="Q131" s="156"/>
      <c r="R131" s="157"/>
      <c r="S131" s="157"/>
      <c r="T131" s="157"/>
      <c r="U131" s="157"/>
      <c r="V131" s="157"/>
      <c r="W131" s="157"/>
      <c r="X131" s="157"/>
      <c r="Y131" s="157"/>
      <c r="Z131" s="147"/>
      <c r="AA131" s="147"/>
      <c r="AB131" s="147"/>
      <c r="AC131" s="147"/>
      <c r="AD131" s="147"/>
      <c r="AE131" s="147"/>
      <c r="AF131" s="147"/>
      <c r="AG131" s="147" t="s">
        <v>270</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3" x14ac:dyDescent="0.2">
      <c r="A132" s="154"/>
      <c r="B132" s="155"/>
      <c r="C132" s="190" t="s">
        <v>1285</v>
      </c>
      <c r="D132" s="179"/>
      <c r="E132" s="180">
        <v>6.5</v>
      </c>
      <c r="F132" s="157"/>
      <c r="G132" s="157"/>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270</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
      <c r="A133" s="154"/>
      <c r="B133" s="155"/>
      <c r="C133" s="190" t="s">
        <v>1235</v>
      </c>
      <c r="D133" s="179"/>
      <c r="E133" s="180">
        <v>14.04</v>
      </c>
      <c r="F133" s="157"/>
      <c r="G133" s="157"/>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270</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3" x14ac:dyDescent="0.2">
      <c r="A134" s="154"/>
      <c r="B134" s="155"/>
      <c r="C134" s="190" t="s">
        <v>1236</v>
      </c>
      <c r="D134" s="179"/>
      <c r="E134" s="180">
        <v>3.24</v>
      </c>
      <c r="F134" s="157"/>
      <c r="G134" s="157"/>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270</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3" x14ac:dyDescent="0.2">
      <c r="A135" s="154"/>
      <c r="B135" s="155"/>
      <c r="C135" s="190" t="s">
        <v>1237</v>
      </c>
      <c r="D135" s="179"/>
      <c r="E135" s="180">
        <v>10.8</v>
      </c>
      <c r="F135" s="157"/>
      <c r="G135" s="157"/>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270</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90" t="s">
        <v>1238</v>
      </c>
      <c r="D136" s="179"/>
      <c r="E136" s="180">
        <v>1.8</v>
      </c>
      <c r="F136" s="157"/>
      <c r="G136" s="157"/>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270</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
      <c r="A137" s="154"/>
      <c r="B137" s="155"/>
      <c r="C137" s="190" t="s">
        <v>1239</v>
      </c>
      <c r="D137" s="179"/>
      <c r="E137" s="180">
        <v>10.08</v>
      </c>
      <c r="F137" s="157"/>
      <c r="G137" s="157"/>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270</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3" x14ac:dyDescent="0.2">
      <c r="A138" s="154"/>
      <c r="B138" s="155"/>
      <c r="C138" s="190" t="s">
        <v>1240</v>
      </c>
      <c r="D138" s="179"/>
      <c r="E138" s="180">
        <v>4.4000000000000004</v>
      </c>
      <c r="F138" s="157"/>
      <c r="G138" s="157"/>
      <c r="H138" s="157"/>
      <c r="I138" s="157"/>
      <c r="J138" s="157"/>
      <c r="K138" s="157"/>
      <c r="L138" s="157"/>
      <c r="M138" s="157"/>
      <c r="N138" s="156"/>
      <c r="O138" s="156"/>
      <c r="P138" s="156"/>
      <c r="Q138" s="156"/>
      <c r="R138" s="157"/>
      <c r="S138" s="157"/>
      <c r="T138" s="157"/>
      <c r="U138" s="157"/>
      <c r="V138" s="157"/>
      <c r="W138" s="157"/>
      <c r="X138" s="157"/>
      <c r="Y138" s="157"/>
      <c r="Z138" s="147"/>
      <c r="AA138" s="147"/>
      <c r="AB138" s="147"/>
      <c r="AC138" s="147"/>
      <c r="AD138" s="147"/>
      <c r="AE138" s="147"/>
      <c r="AF138" s="147"/>
      <c r="AG138" s="147" t="s">
        <v>270</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3" x14ac:dyDescent="0.2">
      <c r="A139" s="154"/>
      <c r="B139" s="155"/>
      <c r="C139" s="190" t="s">
        <v>1286</v>
      </c>
      <c r="D139" s="179"/>
      <c r="E139" s="180">
        <v>16.5</v>
      </c>
      <c r="F139" s="157"/>
      <c r="G139" s="157"/>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270</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ht="22.5" outlineLevel="1" x14ac:dyDescent="0.2">
      <c r="A140" s="166">
        <v>30</v>
      </c>
      <c r="B140" s="167" t="s">
        <v>425</v>
      </c>
      <c r="C140" s="175" t="s">
        <v>426</v>
      </c>
      <c r="D140" s="168" t="s">
        <v>285</v>
      </c>
      <c r="E140" s="169">
        <v>163.37200000000001</v>
      </c>
      <c r="F140" s="170"/>
      <c r="G140" s="171">
        <f>ROUND(E140*F140,2)</f>
        <v>0</v>
      </c>
      <c r="H140" s="170"/>
      <c r="I140" s="171">
        <f>ROUND(E140*H140,2)</f>
        <v>0</v>
      </c>
      <c r="J140" s="170"/>
      <c r="K140" s="171">
        <f>ROUND(E140*J140,2)</f>
        <v>0</v>
      </c>
      <c r="L140" s="171">
        <v>21</v>
      </c>
      <c r="M140" s="171">
        <f>G140*(1+L140/100)</f>
        <v>0</v>
      </c>
      <c r="N140" s="169">
        <v>1.183E-2</v>
      </c>
      <c r="O140" s="169">
        <f>ROUND(E140*N140,2)</f>
        <v>1.93</v>
      </c>
      <c r="P140" s="169">
        <v>0</v>
      </c>
      <c r="Q140" s="169">
        <f>ROUND(E140*P140,2)</f>
        <v>0</v>
      </c>
      <c r="R140" s="171" t="s">
        <v>309</v>
      </c>
      <c r="S140" s="171" t="s">
        <v>222</v>
      </c>
      <c r="T140" s="172" t="s">
        <v>222</v>
      </c>
      <c r="U140" s="157">
        <v>0.86</v>
      </c>
      <c r="V140" s="157">
        <f>ROUND(E140*U140,2)</f>
        <v>140.5</v>
      </c>
      <c r="W140" s="157"/>
      <c r="X140" s="157" t="s">
        <v>251</v>
      </c>
      <c r="Y140" s="157" t="s">
        <v>225</v>
      </c>
      <c r="Z140" s="147"/>
      <c r="AA140" s="147"/>
      <c r="AB140" s="147"/>
      <c r="AC140" s="147"/>
      <c r="AD140" s="147"/>
      <c r="AE140" s="147"/>
      <c r="AF140" s="147"/>
      <c r="AG140" s="147" t="s">
        <v>252</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ht="22.5" outlineLevel="2" x14ac:dyDescent="0.2">
      <c r="A141" s="154"/>
      <c r="B141" s="155"/>
      <c r="C141" s="260" t="s">
        <v>427</v>
      </c>
      <c r="D141" s="261"/>
      <c r="E141" s="261"/>
      <c r="F141" s="261"/>
      <c r="G141" s="261"/>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268</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73" t="str">
        <f>C141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41" s="147"/>
      <c r="BC141" s="147"/>
      <c r="BD141" s="147"/>
      <c r="BE141" s="147"/>
      <c r="BF141" s="147"/>
      <c r="BG141" s="147"/>
      <c r="BH141" s="147"/>
    </row>
    <row r="142" spans="1:60" outlineLevel="2" x14ac:dyDescent="0.2">
      <c r="A142" s="154"/>
      <c r="B142" s="155"/>
      <c r="C142" s="251" t="s">
        <v>437</v>
      </c>
      <c r="D142" s="252"/>
      <c r="E142" s="252"/>
      <c r="F142" s="252"/>
      <c r="G142" s="252"/>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228</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2" x14ac:dyDescent="0.2">
      <c r="A143" s="154"/>
      <c r="B143" s="155"/>
      <c r="C143" s="190" t="s">
        <v>1287</v>
      </c>
      <c r="D143" s="179"/>
      <c r="E143" s="180">
        <v>38.668500000000002</v>
      </c>
      <c r="F143" s="157"/>
      <c r="G143" s="157"/>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270</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
      <c r="A144" s="154"/>
      <c r="B144" s="155"/>
      <c r="C144" s="190" t="s">
        <v>1288</v>
      </c>
      <c r="D144" s="179"/>
      <c r="E144" s="180">
        <v>-0.66</v>
      </c>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270</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90" t="s">
        <v>1289</v>
      </c>
      <c r="D145" s="179"/>
      <c r="E145" s="180">
        <v>101.35599999999999</v>
      </c>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270</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
      <c r="A146" s="154"/>
      <c r="B146" s="155"/>
      <c r="C146" s="190" t="s">
        <v>1290</v>
      </c>
      <c r="D146" s="179"/>
      <c r="E146" s="180">
        <v>24.0075</v>
      </c>
      <c r="F146" s="157"/>
      <c r="G146" s="157"/>
      <c r="H146" s="157"/>
      <c r="I146" s="157"/>
      <c r="J146" s="157"/>
      <c r="K146" s="157"/>
      <c r="L146" s="157"/>
      <c r="M146" s="157"/>
      <c r="N146" s="156"/>
      <c r="O146" s="156"/>
      <c r="P146" s="156"/>
      <c r="Q146" s="156"/>
      <c r="R146" s="157"/>
      <c r="S146" s="157"/>
      <c r="T146" s="157"/>
      <c r="U146" s="157"/>
      <c r="V146" s="157"/>
      <c r="W146" s="157"/>
      <c r="X146" s="157"/>
      <c r="Y146" s="157"/>
      <c r="Z146" s="147"/>
      <c r="AA146" s="147"/>
      <c r="AB146" s="147"/>
      <c r="AC146" s="147"/>
      <c r="AD146" s="147"/>
      <c r="AE146" s="147"/>
      <c r="AF146" s="147"/>
      <c r="AG146" s="147" t="s">
        <v>270</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ht="22.5" outlineLevel="1" x14ac:dyDescent="0.2">
      <c r="A147" s="166">
        <v>31</v>
      </c>
      <c r="B147" s="167" t="s">
        <v>1291</v>
      </c>
      <c r="C147" s="175" t="s">
        <v>1292</v>
      </c>
      <c r="D147" s="168" t="s">
        <v>285</v>
      </c>
      <c r="E147" s="169">
        <v>8.4875000000000007</v>
      </c>
      <c r="F147" s="170"/>
      <c r="G147" s="171">
        <f>ROUND(E147*F147,2)</f>
        <v>0</v>
      </c>
      <c r="H147" s="170"/>
      <c r="I147" s="171">
        <f>ROUND(E147*H147,2)</f>
        <v>0</v>
      </c>
      <c r="J147" s="170"/>
      <c r="K147" s="171">
        <f>ROUND(E147*J147,2)</f>
        <v>0</v>
      </c>
      <c r="L147" s="171">
        <v>21</v>
      </c>
      <c r="M147" s="171">
        <f>G147*(1+L147/100)</f>
        <v>0</v>
      </c>
      <c r="N147" s="169">
        <v>1.2760000000000001E-2</v>
      </c>
      <c r="O147" s="169">
        <f>ROUND(E147*N147,2)</f>
        <v>0.11</v>
      </c>
      <c r="P147" s="169">
        <v>0</v>
      </c>
      <c r="Q147" s="169">
        <f>ROUND(E147*P147,2)</f>
        <v>0</v>
      </c>
      <c r="R147" s="171" t="s">
        <v>309</v>
      </c>
      <c r="S147" s="171" t="s">
        <v>222</v>
      </c>
      <c r="T147" s="172" t="s">
        <v>222</v>
      </c>
      <c r="U147" s="157">
        <v>1.2558</v>
      </c>
      <c r="V147" s="157">
        <f>ROUND(E147*U147,2)</f>
        <v>10.66</v>
      </c>
      <c r="W147" s="157"/>
      <c r="X147" s="157" t="s">
        <v>251</v>
      </c>
      <c r="Y147" s="157" t="s">
        <v>225</v>
      </c>
      <c r="Z147" s="147"/>
      <c r="AA147" s="147"/>
      <c r="AB147" s="147"/>
      <c r="AC147" s="147"/>
      <c r="AD147" s="147"/>
      <c r="AE147" s="147"/>
      <c r="AF147" s="147"/>
      <c r="AG147" s="147" t="s">
        <v>252</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ht="33.75" outlineLevel="2" x14ac:dyDescent="0.2">
      <c r="A148" s="154"/>
      <c r="B148" s="155"/>
      <c r="C148" s="260" t="s">
        <v>436</v>
      </c>
      <c r="D148" s="261"/>
      <c r="E148" s="261"/>
      <c r="F148" s="261"/>
      <c r="G148" s="261"/>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268</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73" t="str">
        <f>C148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48" s="147"/>
      <c r="BC148" s="147"/>
      <c r="BD148" s="147"/>
      <c r="BE148" s="147"/>
      <c r="BF148" s="147"/>
      <c r="BG148" s="147"/>
      <c r="BH148" s="147"/>
    </row>
    <row r="149" spans="1:60" outlineLevel="2" x14ac:dyDescent="0.2">
      <c r="A149" s="154"/>
      <c r="B149" s="155"/>
      <c r="C149" s="251" t="s">
        <v>428</v>
      </c>
      <c r="D149" s="252"/>
      <c r="E149" s="252"/>
      <c r="F149" s="252"/>
      <c r="G149" s="252"/>
      <c r="H149" s="157"/>
      <c r="I149" s="157"/>
      <c r="J149" s="157"/>
      <c r="K149" s="157"/>
      <c r="L149" s="157"/>
      <c r="M149" s="157"/>
      <c r="N149" s="156"/>
      <c r="O149" s="156"/>
      <c r="P149" s="156"/>
      <c r="Q149" s="156"/>
      <c r="R149" s="157"/>
      <c r="S149" s="157"/>
      <c r="T149" s="157"/>
      <c r="U149" s="157"/>
      <c r="V149" s="157"/>
      <c r="W149" s="157"/>
      <c r="X149" s="157"/>
      <c r="Y149" s="157"/>
      <c r="Z149" s="147"/>
      <c r="AA149" s="147"/>
      <c r="AB149" s="147"/>
      <c r="AC149" s="147"/>
      <c r="AD149" s="147"/>
      <c r="AE149" s="147"/>
      <c r="AF149" s="147"/>
      <c r="AG149" s="147" t="s">
        <v>228</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2" x14ac:dyDescent="0.2">
      <c r="A150" s="154"/>
      <c r="B150" s="155"/>
      <c r="C150" s="190" t="s">
        <v>1293</v>
      </c>
      <c r="D150" s="179"/>
      <c r="E150" s="180">
        <v>8.4875000000000007</v>
      </c>
      <c r="F150" s="157"/>
      <c r="G150" s="157"/>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270</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66">
        <v>32</v>
      </c>
      <c r="B151" s="167" t="s">
        <v>1294</v>
      </c>
      <c r="C151" s="175" t="s">
        <v>541</v>
      </c>
      <c r="D151" s="168" t="s">
        <v>285</v>
      </c>
      <c r="E151" s="169">
        <v>8.4875000000000007</v>
      </c>
      <c r="F151" s="170"/>
      <c r="G151" s="171">
        <f>ROUND(E151*F151,2)</f>
        <v>0</v>
      </c>
      <c r="H151" s="170"/>
      <c r="I151" s="171">
        <f>ROUND(E151*H151,2)</f>
        <v>0</v>
      </c>
      <c r="J151" s="170"/>
      <c r="K151" s="171">
        <f>ROUND(E151*J151,2)</f>
        <v>0</v>
      </c>
      <c r="L151" s="171">
        <v>21</v>
      </c>
      <c r="M151" s="171">
        <f>G151*(1+L151/100)</f>
        <v>0</v>
      </c>
      <c r="N151" s="169">
        <v>0</v>
      </c>
      <c r="O151" s="169">
        <f>ROUND(E151*N151,2)</f>
        <v>0</v>
      </c>
      <c r="P151" s="169">
        <v>0</v>
      </c>
      <c r="Q151" s="169">
        <f>ROUND(E151*P151,2)</f>
        <v>0</v>
      </c>
      <c r="R151" s="171" t="s">
        <v>309</v>
      </c>
      <c r="S151" s="171" t="s">
        <v>222</v>
      </c>
      <c r="T151" s="172" t="s">
        <v>222</v>
      </c>
      <c r="U151" s="157">
        <v>0.42474000000000001</v>
      </c>
      <c r="V151" s="157">
        <f>ROUND(E151*U151,2)</f>
        <v>3.6</v>
      </c>
      <c r="W151" s="157"/>
      <c r="X151" s="157" t="s">
        <v>251</v>
      </c>
      <c r="Y151" s="157" t="s">
        <v>225</v>
      </c>
      <c r="Z151" s="147"/>
      <c r="AA151" s="147"/>
      <c r="AB151" s="147"/>
      <c r="AC151" s="147"/>
      <c r="AD151" s="147"/>
      <c r="AE151" s="147"/>
      <c r="AF151" s="147"/>
      <c r="AG151" s="147" t="s">
        <v>252</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ht="33.75" outlineLevel="2" x14ac:dyDescent="0.2">
      <c r="A152" s="154"/>
      <c r="B152" s="155"/>
      <c r="C152" s="249" t="s">
        <v>1623</v>
      </c>
      <c r="D152" s="250"/>
      <c r="E152" s="250"/>
      <c r="F152" s="250"/>
      <c r="G152" s="250"/>
      <c r="H152" s="157"/>
      <c r="I152" s="157"/>
      <c r="J152" s="157"/>
      <c r="K152" s="157"/>
      <c r="L152" s="157"/>
      <c r="M152" s="157"/>
      <c r="N152" s="156"/>
      <c r="O152" s="156"/>
      <c r="P152" s="156"/>
      <c r="Q152" s="156"/>
      <c r="R152" s="157"/>
      <c r="S152" s="157"/>
      <c r="T152" s="157"/>
      <c r="U152" s="157"/>
      <c r="V152" s="157"/>
      <c r="W152" s="157"/>
      <c r="X152" s="157"/>
      <c r="Y152" s="157"/>
      <c r="Z152" s="147"/>
      <c r="AA152" s="147"/>
      <c r="AB152" s="147"/>
      <c r="AC152" s="147"/>
      <c r="AD152" s="147"/>
      <c r="AE152" s="147"/>
      <c r="AF152" s="147"/>
      <c r="AG152" s="147" t="s">
        <v>228</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73" t="str">
        <f>C152</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152" s="147"/>
      <c r="BC152" s="147"/>
      <c r="BD152" s="147"/>
      <c r="BE152" s="147"/>
      <c r="BF152" s="147"/>
      <c r="BG152" s="147"/>
      <c r="BH152" s="147"/>
    </row>
    <row r="153" spans="1:60" outlineLevel="3" x14ac:dyDescent="0.2">
      <c r="A153" s="154"/>
      <c r="B153" s="155"/>
      <c r="C153" s="251" t="s">
        <v>1295</v>
      </c>
      <c r="D153" s="252"/>
      <c r="E153" s="252"/>
      <c r="F153" s="252"/>
      <c r="G153" s="252"/>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228</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ht="33.75" outlineLevel="1" x14ac:dyDescent="0.2">
      <c r="A154" s="166">
        <v>33</v>
      </c>
      <c r="B154" s="167" t="s">
        <v>434</v>
      </c>
      <c r="C154" s="175" t="s">
        <v>435</v>
      </c>
      <c r="D154" s="168" t="s">
        <v>285</v>
      </c>
      <c r="E154" s="169">
        <v>809.23225000000002</v>
      </c>
      <c r="F154" s="170"/>
      <c r="G154" s="171">
        <f>ROUND(E154*F154,2)</f>
        <v>0</v>
      </c>
      <c r="H154" s="170"/>
      <c r="I154" s="171">
        <f>ROUND(E154*H154,2)</f>
        <v>0</v>
      </c>
      <c r="J154" s="170"/>
      <c r="K154" s="171">
        <f>ROUND(E154*J154,2)</f>
        <v>0</v>
      </c>
      <c r="L154" s="171">
        <v>21</v>
      </c>
      <c r="M154" s="171">
        <f>G154*(1+L154/100)</f>
        <v>0</v>
      </c>
      <c r="N154" s="169">
        <v>1.6580000000000001E-2</v>
      </c>
      <c r="O154" s="169">
        <f>ROUND(E154*N154,2)</f>
        <v>13.42</v>
      </c>
      <c r="P154" s="169">
        <v>0</v>
      </c>
      <c r="Q154" s="169">
        <f>ROUND(E154*P154,2)</f>
        <v>0</v>
      </c>
      <c r="R154" s="171" t="s">
        <v>309</v>
      </c>
      <c r="S154" s="171" t="s">
        <v>222</v>
      </c>
      <c r="T154" s="172" t="s">
        <v>222</v>
      </c>
      <c r="U154" s="157">
        <v>1.26</v>
      </c>
      <c r="V154" s="157">
        <f>ROUND(E154*U154,2)</f>
        <v>1019.63</v>
      </c>
      <c r="W154" s="157"/>
      <c r="X154" s="157" t="s">
        <v>251</v>
      </c>
      <c r="Y154" s="157" t="s">
        <v>225</v>
      </c>
      <c r="Z154" s="147"/>
      <c r="AA154" s="147"/>
      <c r="AB154" s="147"/>
      <c r="AC154" s="147"/>
      <c r="AD154" s="147"/>
      <c r="AE154" s="147"/>
      <c r="AF154" s="147"/>
      <c r="AG154" s="147" t="s">
        <v>252</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ht="33.75" outlineLevel="2" x14ac:dyDescent="0.2">
      <c r="A155" s="154"/>
      <c r="B155" s="155"/>
      <c r="C155" s="260" t="s">
        <v>436</v>
      </c>
      <c r="D155" s="261"/>
      <c r="E155" s="261"/>
      <c r="F155" s="261"/>
      <c r="G155" s="261"/>
      <c r="H155" s="157"/>
      <c r="I155" s="157"/>
      <c r="J155" s="157"/>
      <c r="K155" s="157"/>
      <c r="L155" s="157"/>
      <c r="M155" s="157"/>
      <c r="N155" s="156"/>
      <c r="O155" s="156"/>
      <c r="P155" s="156"/>
      <c r="Q155" s="156"/>
      <c r="R155" s="157"/>
      <c r="S155" s="157"/>
      <c r="T155" s="157"/>
      <c r="U155" s="157"/>
      <c r="V155" s="157"/>
      <c r="W155" s="157"/>
      <c r="X155" s="157"/>
      <c r="Y155" s="157"/>
      <c r="Z155" s="147"/>
      <c r="AA155" s="147"/>
      <c r="AB155" s="147"/>
      <c r="AC155" s="147"/>
      <c r="AD155" s="147"/>
      <c r="AE155" s="147"/>
      <c r="AF155" s="147"/>
      <c r="AG155" s="147" t="s">
        <v>268</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73" t="str">
        <f>C155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55" s="147"/>
      <c r="BC155" s="147"/>
      <c r="BD155" s="147"/>
      <c r="BE155" s="147"/>
      <c r="BF155" s="147"/>
      <c r="BG155" s="147"/>
      <c r="BH155" s="147"/>
    </row>
    <row r="156" spans="1:60" outlineLevel="2" x14ac:dyDescent="0.2">
      <c r="A156" s="154"/>
      <c r="B156" s="155"/>
      <c r="C156" s="251" t="s">
        <v>437</v>
      </c>
      <c r="D156" s="252"/>
      <c r="E156" s="252"/>
      <c r="F156" s="252"/>
      <c r="G156" s="252"/>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228</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2" x14ac:dyDescent="0.2">
      <c r="A157" s="154"/>
      <c r="B157" s="155"/>
      <c r="C157" s="190" t="s">
        <v>1296</v>
      </c>
      <c r="D157" s="179"/>
      <c r="E157" s="180">
        <v>233.02019999999999</v>
      </c>
      <c r="F157" s="157"/>
      <c r="G157" s="157"/>
      <c r="H157" s="157"/>
      <c r="I157" s="157"/>
      <c r="J157" s="157"/>
      <c r="K157" s="157"/>
      <c r="L157" s="157"/>
      <c r="M157" s="157"/>
      <c r="N157" s="156"/>
      <c r="O157" s="156"/>
      <c r="P157" s="156"/>
      <c r="Q157" s="156"/>
      <c r="R157" s="157"/>
      <c r="S157" s="157"/>
      <c r="T157" s="157"/>
      <c r="U157" s="157"/>
      <c r="V157" s="157"/>
      <c r="W157" s="157"/>
      <c r="X157" s="157"/>
      <c r="Y157" s="157"/>
      <c r="Z157" s="147"/>
      <c r="AA157" s="147"/>
      <c r="AB157" s="147"/>
      <c r="AC157" s="147"/>
      <c r="AD157" s="147"/>
      <c r="AE157" s="147"/>
      <c r="AF157" s="147"/>
      <c r="AG157" s="147" t="s">
        <v>270</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3" x14ac:dyDescent="0.2">
      <c r="A158" s="154"/>
      <c r="B158" s="155"/>
      <c r="C158" s="190" t="s">
        <v>1297</v>
      </c>
      <c r="D158" s="179"/>
      <c r="E158" s="180">
        <v>0.432</v>
      </c>
      <c r="F158" s="157"/>
      <c r="G158" s="157"/>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270</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3" x14ac:dyDescent="0.2">
      <c r="A159" s="154"/>
      <c r="B159" s="155"/>
      <c r="C159" s="190" t="s">
        <v>1298</v>
      </c>
      <c r="D159" s="179"/>
      <c r="E159" s="180">
        <v>67.89</v>
      </c>
      <c r="F159" s="157"/>
      <c r="G159" s="157"/>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270</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3" x14ac:dyDescent="0.2">
      <c r="A160" s="154"/>
      <c r="B160" s="155"/>
      <c r="C160" s="190" t="s">
        <v>1267</v>
      </c>
      <c r="D160" s="179"/>
      <c r="E160" s="180">
        <v>-10.08</v>
      </c>
      <c r="F160" s="157"/>
      <c r="G160" s="157"/>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270</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3" x14ac:dyDescent="0.2">
      <c r="A161" s="154"/>
      <c r="B161" s="155"/>
      <c r="C161" s="190" t="s">
        <v>1299</v>
      </c>
      <c r="D161" s="179"/>
      <c r="E161" s="180">
        <v>-16.5</v>
      </c>
      <c r="F161" s="157"/>
      <c r="G161" s="157"/>
      <c r="H161" s="157"/>
      <c r="I161" s="157"/>
      <c r="J161" s="157"/>
      <c r="K161" s="157"/>
      <c r="L161" s="157"/>
      <c r="M161" s="157"/>
      <c r="N161" s="156"/>
      <c r="O161" s="156"/>
      <c r="P161" s="156"/>
      <c r="Q161" s="156"/>
      <c r="R161" s="157"/>
      <c r="S161" s="157"/>
      <c r="T161" s="157"/>
      <c r="U161" s="157"/>
      <c r="V161" s="157"/>
      <c r="W161" s="157"/>
      <c r="X161" s="157"/>
      <c r="Y161" s="157"/>
      <c r="Z161" s="147"/>
      <c r="AA161" s="147"/>
      <c r="AB161" s="147"/>
      <c r="AC161" s="147"/>
      <c r="AD161" s="147"/>
      <c r="AE161" s="147"/>
      <c r="AF161" s="147"/>
      <c r="AG161" s="147" t="s">
        <v>270</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3" x14ac:dyDescent="0.2">
      <c r="A162" s="154"/>
      <c r="B162" s="155"/>
      <c r="C162" s="190" t="s">
        <v>1300</v>
      </c>
      <c r="D162" s="179"/>
      <c r="E162" s="180">
        <v>-40</v>
      </c>
      <c r="F162" s="157"/>
      <c r="G162" s="157"/>
      <c r="H162" s="157"/>
      <c r="I162" s="157"/>
      <c r="J162" s="157"/>
      <c r="K162" s="157"/>
      <c r="L162" s="157"/>
      <c r="M162" s="157"/>
      <c r="N162" s="156"/>
      <c r="O162" s="156"/>
      <c r="P162" s="156"/>
      <c r="Q162" s="156"/>
      <c r="R162" s="157"/>
      <c r="S162" s="157"/>
      <c r="T162" s="157"/>
      <c r="U162" s="157"/>
      <c r="V162" s="157"/>
      <c r="W162" s="157"/>
      <c r="X162" s="157"/>
      <c r="Y162" s="157"/>
      <c r="Z162" s="147"/>
      <c r="AA162" s="147"/>
      <c r="AB162" s="147"/>
      <c r="AC162" s="147"/>
      <c r="AD162" s="147"/>
      <c r="AE162" s="147"/>
      <c r="AF162" s="147"/>
      <c r="AG162" s="147" t="s">
        <v>270</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3" x14ac:dyDescent="0.2">
      <c r="A163" s="154"/>
      <c r="B163" s="155"/>
      <c r="C163" s="192" t="s">
        <v>430</v>
      </c>
      <c r="D163" s="181"/>
      <c r="E163" s="182">
        <v>234.76220000000001</v>
      </c>
      <c r="F163" s="157"/>
      <c r="G163" s="157"/>
      <c r="H163" s="157"/>
      <c r="I163" s="157"/>
      <c r="J163" s="157"/>
      <c r="K163" s="157"/>
      <c r="L163" s="157"/>
      <c r="M163" s="157"/>
      <c r="N163" s="156"/>
      <c r="O163" s="156"/>
      <c r="P163" s="156"/>
      <c r="Q163" s="156"/>
      <c r="R163" s="157"/>
      <c r="S163" s="157"/>
      <c r="T163" s="157"/>
      <c r="U163" s="157"/>
      <c r="V163" s="157"/>
      <c r="W163" s="157"/>
      <c r="X163" s="157"/>
      <c r="Y163" s="157"/>
      <c r="Z163" s="147"/>
      <c r="AA163" s="147"/>
      <c r="AB163" s="147"/>
      <c r="AC163" s="147"/>
      <c r="AD163" s="147"/>
      <c r="AE163" s="147"/>
      <c r="AF163" s="147"/>
      <c r="AG163" s="147" t="s">
        <v>270</v>
      </c>
      <c r="AH163" s="147">
        <v>1</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3" x14ac:dyDescent="0.2">
      <c r="A164" s="154"/>
      <c r="B164" s="155"/>
      <c r="C164" s="190" t="s">
        <v>1301</v>
      </c>
      <c r="D164" s="179"/>
      <c r="E164" s="180">
        <v>160.23650000000001</v>
      </c>
      <c r="F164" s="157"/>
      <c r="G164" s="157"/>
      <c r="H164" s="157"/>
      <c r="I164" s="157"/>
      <c r="J164" s="157"/>
      <c r="K164" s="157"/>
      <c r="L164" s="157"/>
      <c r="M164" s="157"/>
      <c r="N164" s="156"/>
      <c r="O164" s="156"/>
      <c r="P164" s="156"/>
      <c r="Q164" s="156"/>
      <c r="R164" s="157"/>
      <c r="S164" s="157"/>
      <c r="T164" s="157"/>
      <c r="U164" s="157"/>
      <c r="V164" s="157"/>
      <c r="W164" s="157"/>
      <c r="X164" s="157"/>
      <c r="Y164" s="157"/>
      <c r="Z164" s="147"/>
      <c r="AA164" s="147"/>
      <c r="AB164" s="147"/>
      <c r="AC164" s="147"/>
      <c r="AD164" s="147"/>
      <c r="AE164" s="147"/>
      <c r="AF164" s="147"/>
      <c r="AG164" s="147" t="s">
        <v>270</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3" x14ac:dyDescent="0.2">
      <c r="A165" s="154"/>
      <c r="B165" s="155"/>
      <c r="C165" s="190" t="s">
        <v>1302</v>
      </c>
      <c r="D165" s="179"/>
      <c r="E165" s="180">
        <v>-18.913499999999999</v>
      </c>
      <c r="F165" s="157"/>
      <c r="G165" s="157"/>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270</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
      <c r="A166" s="154"/>
      <c r="B166" s="155"/>
      <c r="C166" s="192" t="s">
        <v>430</v>
      </c>
      <c r="D166" s="181"/>
      <c r="E166" s="182">
        <v>141.32300000000001</v>
      </c>
      <c r="F166" s="157"/>
      <c r="G166" s="157"/>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270</v>
      </c>
      <c r="AH166" s="147">
        <v>1</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3" x14ac:dyDescent="0.2">
      <c r="A167" s="154"/>
      <c r="B167" s="155"/>
      <c r="C167" s="190" t="s">
        <v>1303</v>
      </c>
      <c r="D167" s="179"/>
      <c r="E167" s="180">
        <v>233.02019999999999</v>
      </c>
      <c r="F167" s="157"/>
      <c r="G167" s="157"/>
      <c r="H167" s="157"/>
      <c r="I167" s="157"/>
      <c r="J167" s="157"/>
      <c r="K167" s="157"/>
      <c r="L167" s="157"/>
      <c r="M167" s="157"/>
      <c r="N167" s="156"/>
      <c r="O167" s="156"/>
      <c r="P167" s="156"/>
      <c r="Q167" s="156"/>
      <c r="R167" s="157"/>
      <c r="S167" s="157"/>
      <c r="T167" s="157"/>
      <c r="U167" s="157"/>
      <c r="V167" s="157"/>
      <c r="W167" s="157"/>
      <c r="X167" s="157"/>
      <c r="Y167" s="157"/>
      <c r="Z167" s="147"/>
      <c r="AA167" s="147"/>
      <c r="AB167" s="147"/>
      <c r="AC167" s="147"/>
      <c r="AD167" s="147"/>
      <c r="AE167" s="147"/>
      <c r="AF167" s="147"/>
      <c r="AG167" s="147" t="s">
        <v>270</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3" x14ac:dyDescent="0.2">
      <c r="A168" s="154"/>
      <c r="B168" s="155"/>
      <c r="C168" s="190" t="s">
        <v>1304</v>
      </c>
      <c r="D168" s="179"/>
      <c r="E168" s="180">
        <v>-20.96</v>
      </c>
      <c r="F168" s="157"/>
      <c r="G168" s="157"/>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270</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90" t="s">
        <v>1305</v>
      </c>
      <c r="D169" s="179"/>
      <c r="E169" s="180">
        <v>-97.152000000000001</v>
      </c>
      <c r="F169" s="157"/>
      <c r="G169" s="157"/>
      <c r="H169" s="157"/>
      <c r="I169" s="157"/>
      <c r="J169" s="157"/>
      <c r="K169" s="157"/>
      <c r="L169" s="157"/>
      <c r="M169" s="157"/>
      <c r="N169" s="156"/>
      <c r="O169" s="156"/>
      <c r="P169" s="156"/>
      <c r="Q169" s="156"/>
      <c r="R169" s="157"/>
      <c r="S169" s="157"/>
      <c r="T169" s="157"/>
      <c r="U169" s="157"/>
      <c r="V169" s="157"/>
      <c r="W169" s="157"/>
      <c r="X169" s="157"/>
      <c r="Y169" s="157"/>
      <c r="Z169" s="147"/>
      <c r="AA169" s="147"/>
      <c r="AB169" s="147"/>
      <c r="AC169" s="147"/>
      <c r="AD169" s="147"/>
      <c r="AE169" s="147"/>
      <c r="AF169" s="147"/>
      <c r="AG169" s="147" t="s">
        <v>270</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90" t="s">
        <v>1306</v>
      </c>
      <c r="D170" s="179"/>
      <c r="E170" s="180">
        <v>15.69285</v>
      </c>
      <c r="F170" s="157"/>
      <c r="G170" s="157"/>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270</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3" x14ac:dyDescent="0.2">
      <c r="A171" s="154"/>
      <c r="B171" s="155"/>
      <c r="C171" s="190" t="s">
        <v>1307</v>
      </c>
      <c r="D171" s="179"/>
      <c r="E171" s="180">
        <v>39.01</v>
      </c>
      <c r="F171" s="157"/>
      <c r="G171" s="157"/>
      <c r="H171" s="157"/>
      <c r="I171" s="157"/>
      <c r="J171" s="157"/>
      <c r="K171" s="157"/>
      <c r="L171" s="157"/>
      <c r="M171" s="157"/>
      <c r="N171" s="156"/>
      <c r="O171" s="156"/>
      <c r="P171" s="156"/>
      <c r="Q171" s="156"/>
      <c r="R171" s="157"/>
      <c r="S171" s="157"/>
      <c r="T171" s="157"/>
      <c r="U171" s="157"/>
      <c r="V171" s="157"/>
      <c r="W171" s="157"/>
      <c r="X171" s="157"/>
      <c r="Y171" s="157"/>
      <c r="Z171" s="147"/>
      <c r="AA171" s="147"/>
      <c r="AB171" s="147"/>
      <c r="AC171" s="147"/>
      <c r="AD171" s="147"/>
      <c r="AE171" s="147"/>
      <c r="AF171" s="147"/>
      <c r="AG171" s="147" t="s">
        <v>270</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3" x14ac:dyDescent="0.2">
      <c r="A172" s="154"/>
      <c r="B172" s="155"/>
      <c r="C172" s="190" t="s">
        <v>1308</v>
      </c>
      <c r="D172" s="179"/>
      <c r="E172" s="180">
        <v>4.4999999999999998E-2</v>
      </c>
      <c r="F172" s="157"/>
      <c r="G172" s="157"/>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270</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3" x14ac:dyDescent="0.2">
      <c r="A173" s="154"/>
      <c r="B173" s="155"/>
      <c r="C173" s="190" t="s">
        <v>1309</v>
      </c>
      <c r="D173" s="179"/>
      <c r="E173" s="180">
        <v>52.925600000000003</v>
      </c>
      <c r="F173" s="157"/>
      <c r="G173" s="157"/>
      <c r="H173" s="157"/>
      <c r="I173" s="157"/>
      <c r="J173" s="157"/>
      <c r="K173" s="157"/>
      <c r="L173" s="157"/>
      <c r="M173" s="157"/>
      <c r="N173" s="156"/>
      <c r="O173" s="156"/>
      <c r="P173" s="156"/>
      <c r="Q173" s="156"/>
      <c r="R173" s="157"/>
      <c r="S173" s="157"/>
      <c r="T173" s="157"/>
      <c r="U173" s="157"/>
      <c r="V173" s="157"/>
      <c r="W173" s="157"/>
      <c r="X173" s="157"/>
      <c r="Y173" s="157"/>
      <c r="Z173" s="147"/>
      <c r="AA173" s="147"/>
      <c r="AB173" s="147"/>
      <c r="AC173" s="147"/>
      <c r="AD173" s="147"/>
      <c r="AE173" s="147"/>
      <c r="AF173" s="147"/>
      <c r="AG173" s="147" t="s">
        <v>270</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3" x14ac:dyDescent="0.2">
      <c r="A174" s="154"/>
      <c r="B174" s="155"/>
      <c r="C174" s="190" t="s">
        <v>1310</v>
      </c>
      <c r="D174" s="179"/>
      <c r="E174" s="180">
        <v>0.4284</v>
      </c>
      <c r="F174" s="157"/>
      <c r="G174" s="157"/>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270</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3" x14ac:dyDescent="0.2">
      <c r="A175" s="154"/>
      <c r="B175" s="155"/>
      <c r="C175" s="190" t="s">
        <v>1311</v>
      </c>
      <c r="D175" s="179"/>
      <c r="E175" s="180">
        <v>12.45</v>
      </c>
      <c r="F175" s="157"/>
      <c r="G175" s="157"/>
      <c r="H175" s="157"/>
      <c r="I175" s="157"/>
      <c r="J175" s="157"/>
      <c r="K175" s="157"/>
      <c r="L175" s="157"/>
      <c r="M175" s="157"/>
      <c r="N175" s="156"/>
      <c r="O175" s="156"/>
      <c r="P175" s="156"/>
      <c r="Q175" s="156"/>
      <c r="R175" s="157"/>
      <c r="S175" s="157"/>
      <c r="T175" s="157"/>
      <c r="U175" s="157"/>
      <c r="V175" s="157"/>
      <c r="W175" s="157"/>
      <c r="X175" s="157"/>
      <c r="Y175" s="157"/>
      <c r="Z175" s="147"/>
      <c r="AA175" s="147"/>
      <c r="AB175" s="147"/>
      <c r="AC175" s="147"/>
      <c r="AD175" s="147"/>
      <c r="AE175" s="147"/>
      <c r="AF175" s="147"/>
      <c r="AG175" s="147" t="s">
        <v>270</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3" x14ac:dyDescent="0.2">
      <c r="A176" s="154"/>
      <c r="B176" s="155"/>
      <c r="C176" s="190" t="s">
        <v>1312</v>
      </c>
      <c r="D176" s="179"/>
      <c r="E176" s="180">
        <v>86.02</v>
      </c>
      <c r="F176" s="157"/>
      <c r="G176" s="157"/>
      <c r="H176" s="157"/>
      <c r="I176" s="157"/>
      <c r="J176" s="157"/>
      <c r="K176" s="157"/>
      <c r="L176" s="157"/>
      <c r="M176" s="157"/>
      <c r="N176" s="156"/>
      <c r="O176" s="156"/>
      <c r="P176" s="156"/>
      <c r="Q176" s="156"/>
      <c r="R176" s="157"/>
      <c r="S176" s="157"/>
      <c r="T176" s="157"/>
      <c r="U176" s="157"/>
      <c r="V176" s="157"/>
      <c r="W176" s="157"/>
      <c r="X176" s="157"/>
      <c r="Y176" s="157"/>
      <c r="Z176" s="147"/>
      <c r="AA176" s="147"/>
      <c r="AB176" s="147"/>
      <c r="AC176" s="147"/>
      <c r="AD176" s="147"/>
      <c r="AE176" s="147"/>
      <c r="AF176" s="147"/>
      <c r="AG176" s="147" t="s">
        <v>270</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3" x14ac:dyDescent="0.2">
      <c r="A177" s="154"/>
      <c r="B177" s="155"/>
      <c r="C177" s="190" t="s">
        <v>1313</v>
      </c>
      <c r="D177" s="179"/>
      <c r="E177" s="180">
        <v>0.29399999999999998</v>
      </c>
      <c r="F177" s="157"/>
      <c r="G177" s="157"/>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270</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3" x14ac:dyDescent="0.2">
      <c r="A178" s="154"/>
      <c r="B178" s="155"/>
      <c r="C178" s="190" t="s">
        <v>1314</v>
      </c>
      <c r="D178" s="179"/>
      <c r="E178" s="180">
        <v>19.844000000000001</v>
      </c>
      <c r="F178" s="157"/>
      <c r="G178" s="157"/>
      <c r="H178" s="157"/>
      <c r="I178" s="157"/>
      <c r="J178" s="157"/>
      <c r="K178" s="157"/>
      <c r="L178" s="157"/>
      <c r="M178" s="157"/>
      <c r="N178" s="156"/>
      <c r="O178" s="156"/>
      <c r="P178" s="156"/>
      <c r="Q178" s="156"/>
      <c r="R178" s="157"/>
      <c r="S178" s="157"/>
      <c r="T178" s="157"/>
      <c r="U178" s="157"/>
      <c r="V178" s="157"/>
      <c r="W178" s="157"/>
      <c r="X178" s="157"/>
      <c r="Y178" s="157"/>
      <c r="Z178" s="147"/>
      <c r="AA178" s="147"/>
      <c r="AB178" s="147"/>
      <c r="AC178" s="147"/>
      <c r="AD178" s="147"/>
      <c r="AE178" s="147"/>
      <c r="AF178" s="147"/>
      <c r="AG178" s="147" t="s">
        <v>270</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3" x14ac:dyDescent="0.2">
      <c r="A179" s="154"/>
      <c r="B179" s="155"/>
      <c r="C179" s="190" t="s">
        <v>1315</v>
      </c>
      <c r="D179" s="179"/>
      <c r="E179" s="180">
        <v>-32</v>
      </c>
      <c r="F179" s="157"/>
      <c r="G179" s="157"/>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270</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3" x14ac:dyDescent="0.2">
      <c r="A180" s="154"/>
      <c r="B180" s="155"/>
      <c r="C180" s="190" t="s">
        <v>1316</v>
      </c>
      <c r="D180" s="179"/>
      <c r="E180" s="180">
        <v>-6.5</v>
      </c>
      <c r="F180" s="157"/>
      <c r="G180" s="157"/>
      <c r="H180" s="157"/>
      <c r="I180" s="157"/>
      <c r="J180" s="157"/>
      <c r="K180" s="157"/>
      <c r="L180" s="157"/>
      <c r="M180" s="157"/>
      <c r="N180" s="156"/>
      <c r="O180" s="156"/>
      <c r="P180" s="156"/>
      <c r="Q180" s="156"/>
      <c r="R180" s="157"/>
      <c r="S180" s="157"/>
      <c r="T180" s="157"/>
      <c r="U180" s="157"/>
      <c r="V180" s="157"/>
      <c r="W180" s="157"/>
      <c r="X180" s="157"/>
      <c r="Y180" s="157"/>
      <c r="Z180" s="147"/>
      <c r="AA180" s="147"/>
      <c r="AB180" s="147"/>
      <c r="AC180" s="147"/>
      <c r="AD180" s="147"/>
      <c r="AE180" s="147"/>
      <c r="AF180" s="147"/>
      <c r="AG180" s="147" t="s">
        <v>270</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
      <c r="A181" s="154"/>
      <c r="B181" s="155"/>
      <c r="C181" s="190" t="s">
        <v>1235</v>
      </c>
      <c r="D181" s="179"/>
      <c r="E181" s="180">
        <v>14.04</v>
      </c>
      <c r="F181" s="157"/>
      <c r="G181" s="157"/>
      <c r="H181" s="157"/>
      <c r="I181" s="157"/>
      <c r="J181" s="157"/>
      <c r="K181" s="157"/>
      <c r="L181" s="157"/>
      <c r="M181" s="157"/>
      <c r="N181" s="156"/>
      <c r="O181" s="156"/>
      <c r="P181" s="156"/>
      <c r="Q181" s="156"/>
      <c r="R181" s="157"/>
      <c r="S181" s="157"/>
      <c r="T181" s="157"/>
      <c r="U181" s="157"/>
      <c r="V181" s="157"/>
      <c r="W181" s="157"/>
      <c r="X181" s="157"/>
      <c r="Y181" s="157"/>
      <c r="Z181" s="147"/>
      <c r="AA181" s="147"/>
      <c r="AB181" s="147"/>
      <c r="AC181" s="147"/>
      <c r="AD181" s="147"/>
      <c r="AE181" s="147"/>
      <c r="AF181" s="147"/>
      <c r="AG181" s="147" t="s">
        <v>270</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3" x14ac:dyDescent="0.2">
      <c r="A182" s="154"/>
      <c r="B182" s="155"/>
      <c r="C182" s="190" t="s">
        <v>1259</v>
      </c>
      <c r="D182" s="179"/>
      <c r="E182" s="180">
        <v>-3.24</v>
      </c>
      <c r="F182" s="157"/>
      <c r="G182" s="157"/>
      <c r="H182" s="157"/>
      <c r="I182" s="157"/>
      <c r="J182" s="157"/>
      <c r="K182" s="157"/>
      <c r="L182" s="157"/>
      <c r="M182" s="157"/>
      <c r="N182" s="156"/>
      <c r="O182" s="156"/>
      <c r="P182" s="156"/>
      <c r="Q182" s="156"/>
      <c r="R182" s="157"/>
      <c r="S182" s="157"/>
      <c r="T182" s="157"/>
      <c r="U182" s="157"/>
      <c r="V182" s="157"/>
      <c r="W182" s="157"/>
      <c r="X182" s="157"/>
      <c r="Y182" s="157"/>
      <c r="Z182" s="147"/>
      <c r="AA182" s="147"/>
      <c r="AB182" s="147"/>
      <c r="AC182" s="147"/>
      <c r="AD182" s="147"/>
      <c r="AE182" s="147"/>
      <c r="AF182" s="147"/>
      <c r="AG182" s="147" t="s">
        <v>270</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3" x14ac:dyDescent="0.2">
      <c r="A183" s="154"/>
      <c r="B183" s="155"/>
      <c r="C183" s="190" t="s">
        <v>1262</v>
      </c>
      <c r="D183" s="179"/>
      <c r="E183" s="180">
        <v>-10.8</v>
      </c>
      <c r="F183" s="157"/>
      <c r="G183" s="157"/>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270</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
      <c r="A184" s="154"/>
      <c r="B184" s="155"/>
      <c r="C184" s="190" t="s">
        <v>1264</v>
      </c>
      <c r="D184" s="179"/>
      <c r="E184" s="180">
        <v>-1.8</v>
      </c>
      <c r="F184" s="157"/>
      <c r="G184" s="157"/>
      <c r="H184" s="157"/>
      <c r="I184" s="157"/>
      <c r="J184" s="157"/>
      <c r="K184" s="157"/>
      <c r="L184" s="157"/>
      <c r="M184" s="157"/>
      <c r="N184" s="156"/>
      <c r="O184" s="156"/>
      <c r="P184" s="156"/>
      <c r="Q184" s="156"/>
      <c r="R184" s="157"/>
      <c r="S184" s="157"/>
      <c r="T184" s="157"/>
      <c r="U184" s="157"/>
      <c r="V184" s="157"/>
      <c r="W184" s="157"/>
      <c r="X184" s="157"/>
      <c r="Y184" s="157"/>
      <c r="Z184" s="147"/>
      <c r="AA184" s="147"/>
      <c r="AB184" s="147"/>
      <c r="AC184" s="147"/>
      <c r="AD184" s="147"/>
      <c r="AE184" s="147"/>
      <c r="AF184" s="147"/>
      <c r="AG184" s="147" t="s">
        <v>270</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
      <c r="A185" s="154"/>
      <c r="B185" s="155"/>
      <c r="C185" s="192" t="s">
        <v>430</v>
      </c>
      <c r="D185" s="181"/>
      <c r="E185" s="182">
        <v>301.31805000000003</v>
      </c>
      <c r="F185" s="157"/>
      <c r="G185" s="157"/>
      <c r="H185" s="157"/>
      <c r="I185" s="157"/>
      <c r="J185" s="157"/>
      <c r="K185" s="157"/>
      <c r="L185" s="157"/>
      <c r="M185" s="157"/>
      <c r="N185" s="156"/>
      <c r="O185" s="156"/>
      <c r="P185" s="156"/>
      <c r="Q185" s="156"/>
      <c r="R185" s="157"/>
      <c r="S185" s="157"/>
      <c r="T185" s="157"/>
      <c r="U185" s="157"/>
      <c r="V185" s="157"/>
      <c r="W185" s="157"/>
      <c r="X185" s="157"/>
      <c r="Y185" s="157"/>
      <c r="Z185" s="147"/>
      <c r="AA185" s="147"/>
      <c r="AB185" s="147"/>
      <c r="AC185" s="147"/>
      <c r="AD185" s="147"/>
      <c r="AE185" s="147"/>
      <c r="AF185" s="147"/>
      <c r="AG185" s="147" t="s">
        <v>270</v>
      </c>
      <c r="AH185" s="147">
        <v>1</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3" x14ac:dyDescent="0.2">
      <c r="A186" s="154"/>
      <c r="B186" s="155"/>
      <c r="C186" s="190" t="s">
        <v>1317</v>
      </c>
      <c r="D186" s="179"/>
      <c r="E186" s="180">
        <v>160.23650000000001</v>
      </c>
      <c r="F186" s="157"/>
      <c r="G186" s="157"/>
      <c r="H186" s="157"/>
      <c r="I186" s="157"/>
      <c r="J186" s="157"/>
      <c r="K186" s="157"/>
      <c r="L186" s="157"/>
      <c r="M186" s="157"/>
      <c r="N186" s="156"/>
      <c r="O186" s="156"/>
      <c r="P186" s="156"/>
      <c r="Q186" s="156"/>
      <c r="R186" s="157"/>
      <c r="S186" s="157"/>
      <c r="T186" s="157"/>
      <c r="U186" s="157"/>
      <c r="V186" s="157"/>
      <c r="W186" s="157"/>
      <c r="X186" s="157"/>
      <c r="Y186" s="157"/>
      <c r="Z186" s="147"/>
      <c r="AA186" s="147"/>
      <c r="AB186" s="147"/>
      <c r="AC186" s="147"/>
      <c r="AD186" s="147"/>
      <c r="AE186" s="147"/>
      <c r="AF186" s="147"/>
      <c r="AG186" s="147" t="s">
        <v>270</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3" x14ac:dyDescent="0.2">
      <c r="A187" s="154"/>
      <c r="B187" s="155"/>
      <c r="C187" s="190" t="s">
        <v>1270</v>
      </c>
      <c r="D187" s="179"/>
      <c r="E187" s="180">
        <v>-4.4000000000000004</v>
      </c>
      <c r="F187" s="157"/>
      <c r="G187" s="157"/>
      <c r="H187" s="157"/>
      <c r="I187" s="157"/>
      <c r="J187" s="157"/>
      <c r="K187" s="157"/>
      <c r="L187" s="157"/>
      <c r="M187" s="157"/>
      <c r="N187" s="156"/>
      <c r="O187" s="156"/>
      <c r="P187" s="156"/>
      <c r="Q187" s="156"/>
      <c r="R187" s="157"/>
      <c r="S187" s="157"/>
      <c r="T187" s="157"/>
      <c r="U187" s="157"/>
      <c r="V187" s="157"/>
      <c r="W187" s="157"/>
      <c r="X187" s="157"/>
      <c r="Y187" s="157"/>
      <c r="Z187" s="147"/>
      <c r="AA187" s="147"/>
      <c r="AB187" s="147"/>
      <c r="AC187" s="147"/>
      <c r="AD187" s="147"/>
      <c r="AE187" s="147"/>
      <c r="AF187" s="147"/>
      <c r="AG187" s="147" t="s">
        <v>270</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3" x14ac:dyDescent="0.2">
      <c r="A188" s="154"/>
      <c r="B188" s="155"/>
      <c r="C188" s="192" t="s">
        <v>430</v>
      </c>
      <c r="D188" s="181"/>
      <c r="E188" s="182">
        <v>155.8365</v>
      </c>
      <c r="F188" s="157"/>
      <c r="G188" s="157"/>
      <c r="H188" s="157"/>
      <c r="I188" s="157"/>
      <c r="J188" s="157"/>
      <c r="K188" s="157"/>
      <c r="L188" s="157"/>
      <c r="M188" s="157"/>
      <c r="N188" s="156"/>
      <c r="O188" s="156"/>
      <c r="P188" s="156"/>
      <c r="Q188" s="156"/>
      <c r="R188" s="157"/>
      <c r="S188" s="157"/>
      <c r="T188" s="157"/>
      <c r="U188" s="157"/>
      <c r="V188" s="157"/>
      <c r="W188" s="157"/>
      <c r="X188" s="157"/>
      <c r="Y188" s="157"/>
      <c r="Z188" s="147"/>
      <c r="AA188" s="147"/>
      <c r="AB188" s="147"/>
      <c r="AC188" s="147"/>
      <c r="AD188" s="147"/>
      <c r="AE188" s="147"/>
      <c r="AF188" s="147"/>
      <c r="AG188" s="147" t="s">
        <v>270</v>
      </c>
      <c r="AH188" s="147">
        <v>1</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3" x14ac:dyDescent="0.2">
      <c r="A189" s="154"/>
      <c r="B189" s="155"/>
      <c r="C189" s="190" t="s">
        <v>1318</v>
      </c>
      <c r="D189" s="179"/>
      <c r="E189" s="180">
        <v>-24.0075</v>
      </c>
      <c r="F189" s="157"/>
      <c r="G189" s="157"/>
      <c r="H189" s="157"/>
      <c r="I189" s="157"/>
      <c r="J189" s="157"/>
      <c r="K189" s="157"/>
      <c r="L189" s="157"/>
      <c r="M189" s="157"/>
      <c r="N189" s="156"/>
      <c r="O189" s="156"/>
      <c r="P189" s="156"/>
      <c r="Q189" s="156"/>
      <c r="R189" s="157"/>
      <c r="S189" s="157"/>
      <c r="T189" s="157"/>
      <c r="U189" s="157"/>
      <c r="V189" s="157"/>
      <c r="W189" s="157"/>
      <c r="X189" s="157"/>
      <c r="Y189" s="157"/>
      <c r="Z189" s="147"/>
      <c r="AA189" s="147"/>
      <c r="AB189" s="147"/>
      <c r="AC189" s="147"/>
      <c r="AD189" s="147"/>
      <c r="AE189" s="147"/>
      <c r="AF189" s="147"/>
      <c r="AG189" s="147" t="s">
        <v>270</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ht="45" outlineLevel="1" x14ac:dyDescent="0.2">
      <c r="A190" s="166">
        <v>34</v>
      </c>
      <c r="B190" s="167" t="s">
        <v>486</v>
      </c>
      <c r="C190" s="175" t="s">
        <v>487</v>
      </c>
      <c r="D190" s="168" t="s">
        <v>285</v>
      </c>
      <c r="E190" s="169">
        <v>49.432000000000002</v>
      </c>
      <c r="F190" s="170"/>
      <c r="G190" s="171">
        <f>ROUND(E190*F190,2)</f>
        <v>0</v>
      </c>
      <c r="H190" s="170"/>
      <c r="I190" s="171">
        <f>ROUND(E190*H190,2)</f>
        <v>0</v>
      </c>
      <c r="J190" s="170"/>
      <c r="K190" s="171">
        <f>ROUND(E190*J190,2)</f>
        <v>0</v>
      </c>
      <c r="L190" s="171">
        <v>21</v>
      </c>
      <c r="M190" s="171">
        <f>G190*(1+L190/100)</f>
        <v>0</v>
      </c>
      <c r="N190" s="169">
        <v>2.0899999999999998E-2</v>
      </c>
      <c r="O190" s="169">
        <f>ROUND(E190*N190,2)</f>
        <v>1.03</v>
      </c>
      <c r="P190" s="169">
        <v>0</v>
      </c>
      <c r="Q190" s="169">
        <f>ROUND(E190*P190,2)</f>
        <v>0</v>
      </c>
      <c r="R190" s="171" t="s">
        <v>309</v>
      </c>
      <c r="S190" s="171" t="s">
        <v>222</v>
      </c>
      <c r="T190" s="172" t="s">
        <v>222</v>
      </c>
      <c r="U190" s="157">
        <v>3.04</v>
      </c>
      <c r="V190" s="157">
        <f>ROUND(E190*U190,2)</f>
        <v>150.27000000000001</v>
      </c>
      <c r="W190" s="157"/>
      <c r="X190" s="157" t="s">
        <v>251</v>
      </c>
      <c r="Y190" s="157" t="s">
        <v>225</v>
      </c>
      <c r="Z190" s="147"/>
      <c r="AA190" s="147"/>
      <c r="AB190" s="147"/>
      <c r="AC190" s="147"/>
      <c r="AD190" s="147"/>
      <c r="AE190" s="147"/>
      <c r="AF190" s="147"/>
      <c r="AG190" s="147" t="s">
        <v>252</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ht="33.75" outlineLevel="2" x14ac:dyDescent="0.2">
      <c r="A191" s="154"/>
      <c r="B191" s="155"/>
      <c r="C191" s="260" t="s">
        <v>483</v>
      </c>
      <c r="D191" s="261"/>
      <c r="E191" s="261"/>
      <c r="F191" s="261"/>
      <c r="G191" s="261"/>
      <c r="H191" s="157"/>
      <c r="I191" s="157"/>
      <c r="J191" s="157"/>
      <c r="K191" s="157"/>
      <c r="L191" s="157"/>
      <c r="M191" s="157"/>
      <c r="N191" s="156"/>
      <c r="O191" s="156"/>
      <c r="P191" s="156"/>
      <c r="Q191" s="156"/>
      <c r="R191" s="157"/>
      <c r="S191" s="157"/>
      <c r="T191" s="157"/>
      <c r="U191" s="157"/>
      <c r="V191" s="157"/>
      <c r="W191" s="157"/>
      <c r="X191" s="157"/>
      <c r="Y191" s="157"/>
      <c r="Z191" s="147"/>
      <c r="AA191" s="147"/>
      <c r="AB191" s="147"/>
      <c r="AC191" s="147"/>
      <c r="AD191" s="147"/>
      <c r="AE191" s="147"/>
      <c r="AF191" s="147"/>
      <c r="AG191" s="147" t="s">
        <v>268</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73" t="str">
        <f>C191</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91" s="147"/>
      <c r="BC191" s="147"/>
      <c r="BD191" s="147"/>
      <c r="BE191" s="147"/>
      <c r="BF191" s="147"/>
      <c r="BG191" s="147"/>
      <c r="BH191" s="147"/>
    </row>
    <row r="192" spans="1:60" outlineLevel="2" x14ac:dyDescent="0.2">
      <c r="A192" s="154"/>
      <c r="B192" s="155"/>
      <c r="C192" s="251" t="s">
        <v>516</v>
      </c>
      <c r="D192" s="252"/>
      <c r="E192" s="252"/>
      <c r="F192" s="252"/>
      <c r="G192" s="252"/>
      <c r="H192" s="157"/>
      <c r="I192" s="157"/>
      <c r="J192" s="157"/>
      <c r="K192" s="157"/>
      <c r="L192" s="157"/>
      <c r="M192" s="157"/>
      <c r="N192" s="156"/>
      <c r="O192" s="156"/>
      <c r="P192" s="156"/>
      <c r="Q192" s="156"/>
      <c r="R192" s="157"/>
      <c r="S192" s="157"/>
      <c r="T192" s="157"/>
      <c r="U192" s="157"/>
      <c r="V192" s="157"/>
      <c r="W192" s="157"/>
      <c r="X192" s="157"/>
      <c r="Y192" s="157"/>
      <c r="Z192" s="147"/>
      <c r="AA192" s="147"/>
      <c r="AB192" s="147"/>
      <c r="AC192" s="147"/>
      <c r="AD192" s="147"/>
      <c r="AE192" s="147"/>
      <c r="AF192" s="147"/>
      <c r="AG192" s="147" t="s">
        <v>228</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2" x14ac:dyDescent="0.2">
      <c r="A193" s="154"/>
      <c r="B193" s="155"/>
      <c r="C193" s="190" t="s">
        <v>1253</v>
      </c>
      <c r="D193" s="179"/>
      <c r="E193" s="180">
        <v>14.76</v>
      </c>
      <c r="F193" s="157"/>
      <c r="G193" s="157"/>
      <c r="H193" s="157"/>
      <c r="I193" s="157"/>
      <c r="J193" s="157"/>
      <c r="K193" s="157"/>
      <c r="L193" s="157"/>
      <c r="M193" s="157"/>
      <c r="N193" s="156"/>
      <c r="O193" s="156"/>
      <c r="P193" s="156"/>
      <c r="Q193" s="156"/>
      <c r="R193" s="157"/>
      <c r="S193" s="157"/>
      <c r="T193" s="157"/>
      <c r="U193" s="157"/>
      <c r="V193" s="157"/>
      <c r="W193" s="157"/>
      <c r="X193" s="157"/>
      <c r="Y193" s="157"/>
      <c r="Z193" s="147"/>
      <c r="AA193" s="147"/>
      <c r="AB193" s="147"/>
      <c r="AC193" s="147"/>
      <c r="AD193" s="147"/>
      <c r="AE193" s="147"/>
      <c r="AF193" s="147"/>
      <c r="AG193" s="147" t="s">
        <v>270</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3" x14ac:dyDescent="0.2">
      <c r="A194" s="154"/>
      <c r="B194" s="155"/>
      <c r="C194" s="190" t="s">
        <v>1254</v>
      </c>
      <c r="D194" s="179"/>
      <c r="E194" s="180">
        <v>1.52</v>
      </c>
      <c r="F194" s="157"/>
      <c r="G194" s="157"/>
      <c r="H194" s="157"/>
      <c r="I194" s="157"/>
      <c r="J194" s="157"/>
      <c r="K194" s="157"/>
      <c r="L194" s="157"/>
      <c r="M194" s="157"/>
      <c r="N194" s="156"/>
      <c r="O194" s="156"/>
      <c r="P194" s="156"/>
      <c r="Q194" s="156"/>
      <c r="R194" s="157"/>
      <c r="S194" s="157"/>
      <c r="T194" s="157"/>
      <c r="U194" s="157"/>
      <c r="V194" s="157"/>
      <c r="W194" s="157"/>
      <c r="X194" s="157"/>
      <c r="Y194" s="157"/>
      <c r="Z194" s="147"/>
      <c r="AA194" s="147"/>
      <c r="AB194" s="147"/>
      <c r="AC194" s="147"/>
      <c r="AD194" s="147"/>
      <c r="AE194" s="147"/>
      <c r="AF194" s="147"/>
      <c r="AG194" s="147" t="s">
        <v>270</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3" x14ac:dyDescent="0.2">
      <c r="A195" s="154"/>
      <c r="B195" s="155"/>
      <c r="C195" s="190" t="s">
        <v>1257</v>
      </c>
      <c r="D195" s="179"/>
      <c r="E195" s="180">
        <v>8.58</v>
      </c>
      <c r="F195" s="157"/>
      <c r="G195" s="157"/>
      <c r="H195" s="157"/>
      <c r="I195" s="157"/>
      <c r="J195" s="157"/>
      <c r="K195" s="157"/>
      <c r="L195" s="157"/>
      <c r="M195" s="157"/>
      <c r="N195" s="156"/>
      <c r="O195" s="156"/>
      <c r="P195" s="156"/>
      <c r="Q195" s="156"/>
      <c r="R195" s="157"/>
      <c r="S195" s="157"/>
      <c r="T195" s="157"/>
      <c r="U195" s="157"/>
      <c r="V195" s="157"/>
      <c r="W195" s="157"/>
      <c r="X195" s="157"/>
      <c r="Y195" s="157"/>
      <c r="Z195" s="147"/>
      <c r="AA195" s="147"/>
      <c r="AB195" s="147"/>
      <c r="AC195" s="147"/>
      <c r="AD195" s="147"/>
      <c r="AE195" s="147"/>
      <c r="AF195" s="147"/>
      <c r="AG195" s="147" t="s">
        <v>270</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3" x14ac:dyDescent="0.2">
      <c r="A196" s="154"/>
      <c r="B196" s="155"/>
      <c r="C196" s="190" t="s">
        <v>1260</v>
      </c>
      <c r="D196" s="179"/>
      <c r="E196" s="180">
        <v>1.8</v>
      </c>
      <c r="F196" s="157"/>
      <c r="G196" s="157"/>
      <c r="H196" s="157"/>
      <c r="I196" s="157"/>
      <c r="J196" s="157"/>
      <c r="K196" s="157"/>
      <c r="L196" s="157"/>
      <c r="M196" s="157"/>
      <c r="N196" s="156"/>
      <c r="O196" s="156"/>
      <c r="P196" s="156"/>
      <c r="Q196" s="156"/>
      <c r="R196" s="157"/>
      <c r="S196" s="157"/>
      <c r="T196" s="157"/>
      <c r="U196" s="157"/>
      <c r="V196" s="157"/>
      <c r="W196" s="157"/>
      <c r="X196" s="157"/>
      <c r="Y196" s="157"/>
      <c r="Z196" s="147"/>
      <c r="AA196" s="147"/>
      <c r="AB196" s="147"/>
      <c r="AC196" s="147"/>
      <c r="AD196" s="147"/>
      <c r="AE196" s="147"/>
      <c r="AF196" s="147"/>
      <c r="AG196" s="147" t="s">
        <v>270</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3" x14ac:dyDescent="0.2">
      <c r="A197" s="154"/>
      <c r="B197" s="155"/>
      <c r="C197" s="190" t="s">
        <v>1263</v>
      </c>
      <c r="D197" s="179"/>
      <c r="E197" s="180">
        <v>6.24</v>
      </c>
      <c r="F197" s="157"/>
      <c r="G197" s="157"/>
      <c r="H197" s="157"/>
      <c r="I197" s="157"/>
      <c r="J197" s="157"/>
      <c r="K197" s="157"/>
      <c r="L197" s="157"/>
      <c r="M197" s="157"/>
      <c r="N197" s="156"/>
      <c r="O197" s="156"/>
      <c r="P197" s="156"/>
      <c r="Q197" s="156"/>
      <c r="R197" s="157"/>
      <c r="S197" s="157"/>
      <c r="T197" s="157"/>
      <c r="U197" s="157"/>
      <c r="V197" s="157"/>
      <c r="W197" s="157"/>
      <c r="X197" s="157"/>
      <c r="Y197" s="157"/>
      <c r="Z197" s="147"/>
      <c r="AA197" s="147"/>
      <c r="AB197" s="147"/>
      <c r="AC197" s="147"/>
      <c r="AD197" s="147"/>
      <c r="AE197" s="147"/>
      <c r="AF197" s="147"/>
      <c r="AG197" s="147" t="s">
        <v>270</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3" x14ac:dyDescent="0.2">
      <c r="A198" s="154"/>
      <c r="B198" s="155"/>
      <c r="C198" s="190" t="s">
        <v>1265</v>
      </c>
      <c r="D198" s="179"/>
      <c r="E198" s="180">
        <v>1.44</v>
      </c>
      <c r="F198" s="157"/>
      <c r="G198" s="157"/>
      <c r="H198" s="157"/>
      <c r="I198" s="157"/>
      <c r="J198" s="157"/>
      <c r="K198" s="157"/>
      <c r="L198" s="157"/>
      <c r="M198" s="157"/>
      <c r="N198" s="156"/>
      <c r="O198" s="156"/>
      <c r="P198" s="156"/>
      <c r="Q198" s="156"/>
      <c r="R198" s="157"/>
      <c r="S198" s="157"/>
      <c r="T198" s="157"/>
      <c r="U198" s="157"/>
      <c r="V198" s="157"/>
      <c r="W198" s="157"/>
      <c r="X198" s="157"/>
      <c r="Y198" s="157"/>
      <c r="Z198" s="147"/>
      <c r="AA198" s="147"/>
      <c r="AB198" s="147"/>
      <c r="AC198" s="147"/>
      <c r="AD198" s="147"/>
      <c r="AE198" s="147"/>
      <c r="AF198" s="147"/>
      <c r="AG198" s="147" t="s">
        <v>270</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3" x14ac:dyDescent="0.2">
      <c r="A199" s="154"/>
      <c r="B199" s="155"/>
      <c r="C199" s="190" t="s">
        <v>1268</v>
      </c>
      <c r="D199" s="179"/>
      <c r="E199" s="180">
        <v>2.64</v>
      </c>
      <c r="F199" s="157"/>
      <c r="G199" s="157"/>
      <c r="H199" s="157"/>
      <c r="I199" s="157"/>
      <c r="J199" s="157"/>
      <c r="K199" s="157"/>
      <c r="L199" s="157"/>
      <c r="M199" s="157"/>
      <c r="N199" s="156"/>
      <c r="O199" s="156"/>
      <c r="P199" s="156"/>
      <c r="Q199" s="156"/>
      <c r="R199" s="157"/>
      <c r="S199" s="157"/>
      <c r="T199" s="157"/>
      <c r="U199" s="157"/>
      <c r="V199" s="157"/>
      <c r="W199" s="157"/>
      <c r="X199" s="157"/>
      <c r="Y199" s="157"/>
      <c r="Z199" s="147"/>
      <c r="AA199" s="147"/>
      <c r="AB199" s="147"/>
      <c r="AC199" s="147"/>
      <c r="AD199" s="147"/>
      <c r="AE199" s="147"/>
      <c r="AF199" s="147"/>
      <c r="AG199" s="147" t="s">
        <v>270</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90" t="s">
        <v>1319</v>
      </c>
      <c r="D200" s="179"/>
      <c r="E200" s="180">
        <v>1.28</v>
      </c>
      <c r="F200" s="157"/>
      <c r="G200" s="157"/>
      <c r="H200" s="157"/>
      <c r="I200" s="157"/>
      <c r="J200" s="157"/>
      <c r="K200" s="157"/>
      <c r="L200" s="157"/>
      <c r="M200" s="157"/>
      <c r="N200" s="156"/>
      <c r="O200" s="156"/>
      <c r="P200" s="156"/>
      <c r="Q200" s="156"/>
      <c r="R200" s="157"/>
      <c r="S200" s="157"/>
      <c r="T200" s="157"/>
      <c r="U200" s="157"/>
      <c r="V200" s="157"/>
      <c r="W200" s="157"/>
      <c r="X200" s="157"/>
      <c r="Y200" s="157"/>
      <c r="Z200" s="147"/>
      <c r="AA200" s="147"/>
      <c r="AB200" s="147"/>
      <c r="AC200" s="147"/>
      <c r="AD200" s="147"/>
      <c r="AE200" s="147"/>
      <c r="AF200" s="147"/>
      <c r="AG200" s="147" t="s">
        <v>270</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3" x14ac:dyDescent="0.2">
      <c r="A201" s="154"/>
      <c r="B201" s="155"/>
      <c r="C201" s="190" t="s">
        <v>1320</v>
      </c>
      <c r="D201" s="179"/>
      <c r="E201" s="180">
        <v>11.172000000000001</v>
      </c>
      <c r="F201" s="157"/>
      <c r="G201" s="157"/>
      <c r="H201" s="157"/>
      <c r="I201" s="157"/>
      <c r="J201" s="157"/>
      <c r="K201" s="157"/>
      <c r="L201" s="157"/>
      <c r="M201" s="157"/>
      <c r="N201" s="156"/>
      <c r="O201" s="156"/>
      <c r="P201" s="156"/>
      <c r="Q201" s="156"/>
      <c r="R201" s="157"/>
      <c r="S201" s="157"/>
      <c r="T201" s="157"/>
      <c r="U201" s="157"/>
      <c r="V201" s="157"/>
      <c r="W201" s="157"/>
      <c r="X201" s="157"/>
      <c r="Y201" s="157"/>
      <c r="Z201" s="147"/>
      <c r="AA201" s="147"/>
      <c r="AB201" s="147"/>
      <c r="AC201" s="147"/>
      <c r="AD201" s="147"/>
      <c r="AE201" s="147"/>
      <c r="AF201" s="147"/>
      <c r="AG201" s="147" t="s">
        <v>270</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ht="33.75" outlineLevel="1" x14ac:dyDescent="0.2">
      <c r="A202" s="166">
        <v>35</v>
      </c>
      <c r="B202" s="167" t="s">
        <v>513</v>
      </c>
      <c r="C202" s="175" t="s">
        <v>514</v>
      </c>
      <c r="D202" s="168" t="s">
        <v>285</v>
      </c>
      <c r="E202" s="169">
        <v>15.34</v>
      </c>
      <c r="F202" s="170"/>
      <c r="G202" s="171">
        <f>ROUND(E202*F202,2)</f>
        <v>0</v>
      </c>
      <c r="H202" s="170"/>
      <c r="I202" s="171">
        <f>ROUND(E202*H202,2)</f>
        <v>0</v>
      </c>
      <c r="J202" s="170"/>
      <c r="K202" s="171">
        <f>ROUND(E202*J202,2)</f>
        <v>0</v>
      </c>
      <c r="L202" s="171">
        <v>21</v>
      </c>
      <c r="M202" s="171">
        <f>G202*(1+L202/100)</f>
        <v>0</v>
      </c>
      <c r="N202" s="169">
        <v>1.694E-2</v>
      </c>
      <c r="O202" s="169">
        <f>ROUND(E202*N202,2)</f>
        <v>0.26</v>
      </c>
      <c r="P202" s="169">
        <v>0</v>
      </c>
      <c r="Q202" s="169">
        <f>ROUND(E202*P202,2)</f>
        <v>0</v>
      </c>
      <c r="R202" s="171" t="s">
        <v>309</v>
      </c>
      <c r="S202" s="171" t="s">
        <v>222</v>
      </c>
      <c r="T202" s="172" t="s">
        <v>222</v>
      </c>
      <c r="U202" s="157">
        <v>1.58</v>
      </c>
      <c r="V202" s="157">
        <f>ROUND(E202*U202,2)</f>
        <v>24.24</v>
      </c>
      <c r="W202" s="157"/>
      <c r="X202" s="157" t="s">
        <v>251</v>
      </c>
      <c r="Y202" s="157" t="s">
        <v>225</v>
      </c>
      <c r="Z202" s="147"/>
      <c r="AA202" s="147"/>
      <c r="AB202" s="147"/>
      <c r="AC202" s="147"/>
      <c r="AD202" s="147"/>
      <c r="AE202" s="147"/>
      <c r="AF202" s="147"/>
      <c r="AG202" s="147" t="s">
        <v>252</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ht="22.5" outlineLevel="2" x14ac:dyDescent="0.2">
      <c r="A203" s="154"/>
      <c r="B203" s="155"/>
      <c r="C203" s="260" t="s">
        <v>515</v>
      </c>
      <c r="D203" s="261"/>
      <c r="E203" s="261"/>
      <c r="F203" s="261"/>
      <c r="G203" s="261"/>
      <c r="H203" s="157"/>
      <c r="I203" s="157"/>
      <c r="J203" s="157"/>
      <c r="K203" s="157"/>
      <c r="L203" s="157"/>
      <c r="M203" s="157"/>
      <c r="N203" s="156"/>
      <c r="O203" s="156"/>
      <c r="P203" s="156"/>
      <c r="Q203" s="156"/>
      <c r="R203" s="157"/>
      <c r="S203" s="157"/>
      <c r="T203" s="157"/>
      <c r="U203" s="157"/>
      <c r="V203" s="157"/>
      <c r="W203" s="157"/>
      <c r="X203" s="157"/>
      <c r="Y203" s="157"/>
      <c r="Z203" s="147"/>
      <c r="AA203" s="147"/>
      <c r="AB203" s="147"/>
      <c r="AC203" s="147"/>
      <c r="AD203" s="147"/>
      <c r="AE203" s="147"/>
      <c r="AF203" s="147"/>
      <c r="AG203" s="147" t="s">
        <v>268</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73" t="str">
        <f>C203</f>
        <v>nanesení lepicího tmelu na izolační desky, nalepení desek, natažení stěrky, vtlačení výztužné tkaniny a přehlazení stěrky. Včetně parapetních lišt.</v>
      </c>
      <c r="BB203" s="147"/>
      <c r="BC203" s="147"/>
      <c r="BD203" s="147"/>
      <c r="BE203" s="147"/>
      <c r="BF203" s="147"/>
      <c r="BG203" s="147"/>
      <c r="BH203" s="147"/>
    </row>
    <row r="204" spans="1:60" outlineLevel="2" x14ac:dyDescent="0.2">
      <c r="A204" s="154"/>
      <c r="B204" s="155"/>
      <c r="C204" s="251" t="s">
        <v>516</v>
      </c>
      <c r="D204" s="252"/>
      <c r="E204" s="252"/>
      <c r="F204" s="252"/>
      <c r="G204" s="252"/>
      <c r="H204" s="157"/>
      <c r="I204" s="157"/>
      <c r="J204" s="157"/>
      <c r="K204" s="157"/>
      <c r="L204" s="157"/>
      <c r="M204" s="157"/>
      <c r="N204" s="156"/>
      <c r="O204" s="156"/>
      <c r="P204" s="156"/>
      <c r="Q204" s="156"/>
      <c r="R204" s="157"/>
      <c r="S204" s="157"/>
      <c r="T204" s="157"/>
      <c r="U204" s="157"/>
      <c r="V204" s="157"/>
      <c r="W204" s="157"/>
      <c r="X204" s="157"/>
      <c r="Y204" s="157"/>
      <c r="Z204" s="147"/>
      <c r="AA204" s="147"/>
      <c r="AB204" s="147"/>
      <c r="AC204" s="147"/>
      <c r="AD204" s="147"/>
      <c r="AE204" s="147"/>
      <c r="AF204" s="147"/>
      <c r="AG204" s="147" t="s">
        <v>228</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2" x14ac:dyDescent="0.2">
      <c r="A205" s="154"/>
      <c r="B205" s="155"/>
      <c r="C205" s="190" t="s">
        <v>1321</v>
      </c>
      <c r="D205" s="179"/>
      <c r="E205" s="180">
        <v>10</v>
      </c>
      <c r="F205" s="157"/>
      <c r="G205" s="157"/>
      <c r="H205" s="157"/>
      <c r="I205" s="157"/>
      <c r="J205" s="157"/>
      <c r="K205" s="157"/>
      <c r="L205" s="157"/>
      <c r="M205" s="157"/>
      <c r="N205" s="156"/>
      <c r="O205" s="156"/>
      <c r="P205" s="156"/>
      <c r="Q205" s="156"/>
      <c r="R205" s="157"/>
      <c r="S205" s="157"/>
      <c r="T205" s="157"/>
      <c r="U205" s="157"/>
      <c r="V205" s="157"/>
      <c r="W205" s="157"/>
      <c r="X205" s="157"/>
      <c r="Y205" s="157"/>
      <c r="Z205" s="147"/>
      <c r="AA205" s="147"/>
      <c r="AB205" s="147"/>
      <c r="AC205" s="147"/>
      <c r="AD205" s="147"/>
      <c r="AE205" s="147"/>
      <c r="AF205" s="147"/>
      <c r="AG205" s="147" t="s">
        <v>270</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3" x14ac:dyDescent="0.2">
      <c r="A206" s="154"/>
      <c r="B206" s="155"/>
      <c r="C206" s="190" t="s">
        <v>1322</v>
      </c>
      <c r="D206" s="179"/>
      <c r="E206" s="180">
        <v>4.1399999999999997</v>
      </c>
      <c r="F206" s="157"/>
      <c r="G206" s="157"/>
      <c r="H206" s="157"/>
      <c r="I206" s="157"/>
      <c r="J206" s="157"/>
      <c r="K206" s="157"/>
      <c r="L206" s="157"/>
      <c r="M206" s="157"/>
      <c r="N206" s="156"/>
      <c r="O206" s="156"/>
      <c r="P206" s="156"/>
      <c r="Q206" s="156"/>
      <c r="R206" s="157"/>
      <c r="S206" s="157"/>
      <c r="T206" s="157"/>
      <c r="U206" s="157"/>
      <c r="V206" s="157"/>
      <c r="W206" s="157"/>
      <c r="X206" s="157"/>
      <c r="Y206" s="157"/>
      <c r="Z206" s="147"/>
      <c r="AA206" s="147"/>
      <c r="AB206" s="147"/>
      <c r="AC206" s="147"/>
      <c r="AD206" s="147"/>
      <c r="AE206" s="147"/>
      <c r="AF206" s="147"/>
      <c r="AG206" s="147" t="s">
        <v>270</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3" x14ac:dyDescent="0.2">
      <c r="A207" s="154"/>
      <c r="B207" s="155"/>
      <c r="C207" s="190" t="s">
        <v>1323</v>
      </c>
      <c r="D207" s="179"/>
      <c r="E207" s="180">
        <v>0.24</v>
      </c>
      <c r="F207" s="157"/>
      <c r="G207" s="157"/>
      <c r="H207" s="157"/>
      <c r="I207" s="157"/>
      <c r="J207" s="157"/>
      <c r="K207" s="157"/>
      <c r="L207" s="157"/>
      <c r="M207" s="157"/>
      <c r="N207" s="156"/>
      <c r="O207" s="156"/>
      <c r="P207" s="156"/>
      <c r="Q207" s="156"/>
      <c r="R207" s="157"/>
      <c r="S207" s="157"/>
      <c r="T207" s="157"/>
      <c r="U207" s="157"/>
      <c r="V207" s="157"/>
      <c r="W207" s="157"/>
      <c r="X207" s="157"/>
      <c r="Y207" s="157"/>
      <c r="Z207" s="147"/>
      <c r="AA207" s="147"/>
      <c r="AB207" s="147"/>
      <c r="AC207" s="147"/>
      <c r="AD207" s="147"/>
      <c r="AE207" s="147"/>
      <c r="AF207" s="147"/>
      <c r="AG207" s="147" t="s">
        <v>270</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3" x14ac:dyDescent="0.2">
      <c r="A208" s="154"/>
      <c r="B208" s="155"/>
      <c r="C208" s="190" t="s">
        <v>1324</v>
      </c>
      <c r="D208" s="179"/>
      <c r="E208" s="180">
        <v>0.96</v>
      </c>
      <c r="F208" s="157"/>
      <c r="G208" s="157"/>
      <c r="H208" s="157"/>
      <c r="I208" s="157"/>
      <c r="J208" s="157"/>
      <c r="K208" s="157"/>
      <c r="L208" s="157"/>
      <c r="M208" s="157"/>
      <c r="N208" s="156"/>
      <c r="O208" s="156"/>
      <c r="P208" s="156"/>
      <c r="Q208" s="156"/>
      <c r="R208" s="157"/>
      <c r="S208" s="157"/>
      <c r="T208" s="157"/>
      <c r="U208" s="157"/>
      <c r="V208" s="157"/>
      <c r="W208" s="157"/>
      <c r="X208" s="157"/>
      <c r="Y208" s="157"/>
      <c r="Z208" s="147"/>
      <c r="AA208" s="147"/>
      <c r="AB208" s="147"/>
      <c r="AC208" s="147"/>
      <c r="AD208" s="147"/>
      <c r="AE208" s="147"/>
      <c r="AF208" s="147"/>
      <c r="AG208" s="147" t="s">
        <v>270</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66">
        <v>36</v>
      </c>
      <c r="B209" s="167" t="s">
        <v>542</v>
      </c>
      <c r="C209" s="175" t="s">
        <v>543</v>
      </c>
      <c r="D209" s="168" t="s">
        <v>365</v>
      </c>
      <c r="E209" s="169">
        <v>41.5</v>
      </c>
      <c r="F209" s="170"/>
      <c r="G209" s="171">
        <f>ROUND(E209*F209,2)</f>
        <v>0</v>
      </c>
      <c r="H209" s="170"/>
      <c r="I209" s="171">
        <f>ROUND(E209*H209,2)</f>
        <v>0</v>
      </c>
      <c r="J209" s="170"/>
      <c r="K209" s="171">
        <f>ROUND(E209*J209,2)</f>
        <v>0</v>
      </c>
      <c r="L209" s="171">
        <v>21</v>
      </c>
      <c r="M209" s="171">
        <f>G209*(1+L209/100)</f>
        <v>0</v>
      </c>
      <c r="N209" s="169">
        <v>6.8999999999999997E-4</v>
      </c>
      <c r="O209" s="169">
        <f>ROUND(E209*N209,2)</f>
        <v>0.03</v>
      </c>
      <c r="P209" s="169">
        <v>0</v>
      </c>
      <c r="Q209" s="169">
        <f>ROUND(E209*P209,2)</f>
        <v>0</v>
      </c>
      <c r="R209" s="171" t="s">
        <v>309</v>
      </c>
      <c r="S209" s="171" t="s">
        <v>222</v>
      </c>
      <c r="T209" s="172" t="s">
        <v>222</v>
      </c>
      <c r="U209" s="157">
        <v>0.21</v>
      </c>
      <c r="V209" s="157">
        <f>ROUND(E209*U209,2)</f>
        <v>8.7200000000000006</v>
      </c>
      <c r="W209" s="157"/>
      <c r="X209" s="157" t="s">
        <v>251</v>
      </c>
      <c r="Y209" s="157" t="s">
        <v>225</v>
      </c>
      <c r="Z209" s="147"/>
      <c r="AA209" s="147"/>
      <c r="AB209" s="147"/>
      <c r="AC209" s="147"/>
      <c r="AD209" s="147"/>
      <c r="AE209" s="147"/>
      <c r="AF209" s="147"/>
      <c r="AG209" s="147" t="s">
        <v>252</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2" x14ac:dyDescent="0.2">
      <c r="A210" s="154"/>
      <c r="B210" s="155"/>
      <c r="C210" s="190" t="s">
        <v>1325</v>
      </c>
      <c r="D210" s="179"/>
      <c r="E210" s="180">
        <v>41.5</v>
      </c>
      <c r="F210" s="157"/>
      <c r="G210" s="157"/>
      <c r="H210" s="157"/>
      <c r="I210" s="157"/>
      <c r="J210" s="157"/>
      <c r="K210" s="157"/>
      <c r="L210" s="157"/>
      <c r="M210" s="157"/>
      <c r="N210" s="156"/>
      <c r="O210" s="156"/>
      <c r="P210" s="156"/>
      <c r="Q210" s="156"/>
      <c r="R210" s="157"/>
      <c r="S210" s="157"/>
      <c r="T210" s="157"/>
      <c r="U210" s="157"/>
      <c r="V210" s="157"/>
      <c r="W210" s="157"/>
      <c r="X210" s="157"/>
      <c r="Y210" s="157"/>
      <c r="Z210" s="147"/>
      <c r="AA210" s="147"/>
      <c r="AB210" s="147"/>
      <c r="AC210" s="147"/>
      <c r="AD210" s="147"/>
      <c r="AE210" s="147"/>
      <c r="AF210" s="147"/>
      <c r="AG210" s="147" t="s">
        <v>270</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ht="33.75" outlineLevel="1" x14ac:dyDescent="0.2">
      <c r="A211" s="166">
        <v>37</v>
      </c>
      <c r="B211" s="167" t="s">
        <v>546</v>
      </c>
      <c r="C211" s="175" t="s">
        <v>547</v>
      </c>
      <c r="D211" s="168" t="s">
        <v>285</v>
      </c>
      <c r="E211" s="169">
        <v>927.04025000000001</v>
      </c>
      <c r="F211" s="170"/>
      <c r="G211" s="171">
        <f>ROUND(E211*F211,2)</f>
        <v>0</v>
      </c>
      <c r="H211" s="170"/>
      <c r="I211" s="171">
        <f>ROUND(E211*H211,2)</f>
        <v>0</v>
      </c>
      <c r="J211" s="170"/>
      <c r="K211" s="171">
        <f>ROUND(E211*J211,2)</f>
        <v>0</v>
      </c>
      <c r="L211" s="171">
        <v>21</v>
      </c>
      <c r="M211" s="171">
        <f>G211*(1+L211/100)</f>
        <v>0</v>
      </c>
      <c r="N211" s="169">
        <v>1.205E-2</v>
      </c>
      <c r="O211" s="169">
        <f>ROUND(E211*N211,2)</f>
        <v>11.17</v>
      </c>
      <c r="P211" s="169">
        <v>0</v>
      </c>
      <c r="Q211" s="169">
        <f>ROUND(E211*P211,2)</f>
        <v>0</v>
      </c>
      <c r="R211" s="171" t="s">
        <v>304</v>
      </c>
      <c r="S211" s="171" t="s">
        <v>222</v>
      </c>
      <c r="T211" s="172" t="s">
        <v>294</v>
      </c>
      <c r="U211" s="157">
        <v>0.1638</v>
      </c>
      <c r="V211" s="157">
        <f>ROUND(E211*U211,2)</f>
        <v>151.85</v>
      </c>
      <c r="W211" s="157"/>
      <c r="X211" s="157" t="s">
        <v>251</v>
      </c>
      <c r="Y211" s="157" t="s">
        <v>225</v>
      </c>
      <c r="Z211" s="147"/>
      <c r="AA211" s="147"/>
      <c r="AB211" s="147"/>
      <c r="AC211" s="147"/>
      <c r="AD211" s="147"/>
      <c r="AE211" s="147"/>
      <c r="AF211" s="147"/>
      <c r="AG211" s="147" t="s">
        <v>252</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2" x14ac:dyDescent="0.2">
      <c r="A212" s="154"/>
      <c r="B212" s="155"/>
      <c r="C212" s="260" t="s">
        <v>548</v>
      </c>
      <c r="D212" s="261"/>
      <c r="E212" s="261"/>
      <c r="F212" s="261"/>
      <c r="G212" s="261"/>
      <c r="H212" s="157"/>
      <c r="I212" s="157"/>
      <c r="J212" s="157"/>
      <c r="K212" s="157"/>
      <c r="L212" s="157"/>
      <c r="M212" s="157"/>
      <c r="N212" s="156"/>
      <c r="O212" s="156"/>
      <c r="P212" s="156"/>
      <c r="Q212" s="156"/>
      <c r="R212" s="157"/>
      <c r="S212" s="157"/>
      <c r="T212" s="157"/>
      <c r="U212" s="157"/>
      <c r="V212" s="157"/>
      <c r="W212" s="157"/>
      <c r="X212" s="157"/>
      <c r="Y212" s="157"/>
      <c r="Z212" s="147"/>
      <c r="AA212" s="147"/>
      <c r="AB212" s="147"/>
      <c r="AC212" s="147"/>
      <c r="AD212" s="147"/>
      <c r="AE212" s="147"/>
      <c r="AF212" s="147"/>
      <c r="AG212" s="147" t="s">
        <v>268</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2" x14ac:dyDescent="0.2">
      <c r="A213" s="154"/>
      <c r="B213" s="155"/>
      <c r="C213" s="251" t="s">
        <v>549</v>
      </c>
      <c r="D213" s="252"/>
      <c r="E213" s="252"/>
      <c r="F213" s="252"/>
      <c r="G213" s="252"/>
      <c r="H213" s="157"/>
      <c r="I213" s="157"/>
      <c r="J213" s="157"/>
      <c r="K213" s="157"/>
      <c r="L213" s="157"/>
      <c r="M213" s="157"/>
      <c r="N213" s="156"/>
      <c r="O213" s="156"/>
      <c r="P213" s="156"/>
      <c r="Q213" s="156"/>
      <c r="R213" s="157"/>
      <c r="S213" s="157"/>
      <c r="T213" s="157"/>
      <c r="U213" s="157"/>
      <c r="V213" s="157"/>
      <c r="W213" s="157"/>
      <c r="X213" s="157"/>
      <c r="Y213" s="157"/>
      <c r="Z213" s="147"/>
      <c r="AA213" s="147"/>
      <c r="AB213" s="147"/>
      <c r="AC213" s="147"/>
      <c r="AD213" s="147"/>
      <c r="AE213" s="147"/>
      <c r="AF213" s="147"/>
      <c r="AG213" s="147" t="s">
        <v>228</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2" x14ac:dyDescent="0.2">
      <c r="A214" s="154"/>
      <c r="B214" s="155"/>
      <c r="C214" s="190" t="s">
        <v>1326</v>
      </c>
      <c r="D214" s="179"/>
      <c r="E214" s="180">
        <v>927.04025000000001</v>
      </c>
      <c r="F214" s="157"/>
      <c r="G214" s="157"/>
      <c r="H214" s="157"/>
      <c r="I214" s="157"/>
      <c r="J214" s="157"/>
      <c r="K214" s="157"/>
      <c r="L214" s="157"/>
      <c r="M214" s="157"/>
      <c r="N214" s="156"/>
      <c r="O214" s="156"/>
      <c r="P214" s="156"/>
      <c r="Q214" s="156"/>
      <c r="R214" s="157"/>
      <c r="S214" s="157"/>
      <c r="T214" s="157"/>
      <c r="U214" s="157"/>
      <c r="V214" s="157"/>
      <c r="W214" s="157"/>
      <c r="X214" s="157"/>
      <c r="Y214" s="157"/>
      <c r="Z214" s="147"/>
      <c r="AA214" s="147"/>
      <c r="AB214" s="147"/>
      <c r="AC214" s="147"/>
      <c r="AD214" s="147"/>
      <c r="AE214" s="147"/>
      <c r="AF214" s="147"/>
      <c r="AG214" s="147" t="s">
        <v>270</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66">
        <v>38</v>
      </c>
      <c r="B215" s="167" t="s">
        <v>551</v>
      </c>
      <c r="C215" s="175" t="s">
        <v>552</v>
      </c>
      <c r="D215" s="168" t="s">
        <v>285</v>
      </c>
      <c r="E215" s="169">
        <v>1043.7362499999999</v>
      </c>
      <c r="F215" s="170"/>
      <c r="G215" s="171">
        <f>ROUND(E215*F215,2)</f>
        <v>0</v>
      </c>
      <c r="H215" s="170"/>
      <c r="I215" s="171">
        <f>ROUND(E215*H215,2)</f>
        <v>0</v>
      </c>
      <c r="J215" s="170"/>
      <c r="K215" s="171">
        <f>ROUND(E215*J215,2)</f>
        <v>0</v>
      </c>
      <c r="L215" s="171">
        <v>21</v>
      </c>
      <c r="M215" s="171">
        <f>G215*(1+L215/100)</f>
        <v>0</v>
      </c>
      <c r="N215" s="169">
        <v>2.0000000000000002E-5</v>
      </c>
      <c r="O215" s="169">
        <f>ROUND(E215*N215,2)</f>
        <v>0.02</v>
      </c>
      <c r="P215" s="169">
        <v>0</v>
      </c>
      <c r="Q215" s="169">
        <f>ROUND(E215*P215,2)</f>
        <v>0</v>
      </c>
      <c r="R215" s="171" t="s">
        <v>309</v>
      </c>
      <c r="S215" s="171" t="s">
        <v>222</v>
      </c>
      <c r="T215" s="172" t="s">
        <v>222</v>
      </c>
      <c r="U215" s="157">
        <v>0.11</v>
      </c>
      <c r="V215" s="157">
        <f>ROUND(E215*U215,2)</f>
        <v>114.81</v>
      </c>
      <c r="W215" s="157"/>
      <c r="X215" s="157" t="s">
        <v>251</v>
      </c>
      <c r="Y215" s="157" t="s">
        <v>225</v>
      </c>
      <c r="Z215" s="147"/>
      <c r="AA215" s="147"/>
      <c r="AB215" s="147"/>
      <c r="AC215" s="147"/>
      <c r="AD215" s="147"/>
      <c r="AE215" s="147"/>
      <c r="AF215" s="147"/>
      <c r="AG215" s="147" t="s">
        <v>252</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2" x14ac:dyDescent="0.2">
      <c r="A216" s="154"/>
      <c r="B216" s="155"/>
      <c r="C216" s="190" t="s">
        <v>1326</v>
      </c>
      <c r="D216" s="179"/>
      <c r="E216" s="180">
        <v>927.04025000000001</v>
      </c>
      <c r="F216" s="157"/>
      <c r="G216" s="157"/>
      <c r="H216" s="157"/>
      <c r="I216" s="157"/>
      <c r="J216" s="157"/>
      <c r="K216" s="157"/>
      <c r="L216" s="157"/>
      <c r="M216" s="157"/>
      <c r="N216" s="156"/>
      <c r="O216" s="156"/>
      <c r="P216" s="156"/>
      <c r="Q216" s="156"/>
      <c r="R216" s="157"/>
      <c r="S216" s="157"/>
      <c r="T216" s="157"/>
      <c r="U216" s="157"/>
      <c r="V216" s="157"/>
      <c r="W216" s="157"/>
      <c r="X216" s="157"/>
      <c r="Y216" s="157"/>
      <c r="Z216" s="147"/>
      <c r="AA216" s="147"/>
      <c r="AB216" s="147"/>
      <c r="AC216" s="147"/>
      <c r="AD216" s="147"/>
      <c r="AE216" s="147"/>
      <c r="AF216" s="147"/>
      <c r="AG216" s="147" t="s">
        <v>270</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3" x14ac:dyDescent="0.2">
      <c r="A217" s="154"/>
      <c r="B217" s="155"/>
      <c r="C217" s="190" t="s">
        <v>1327</v>
      </c>
      <c r="D217" s="179"/>
      <c r="E217" s="180">
        <v>15.34</v>
      </c>
      <c r="F217" s="157"/>
      <c r="G217" s="157"/>
      <c r="H217" s="157"/>
      <c r="I217" s="157"/>
      <c r="J217" s="157"/>
      <c r="K217" s="157"/>
      <c r="L217" s="157"/>
      <c r="M217" s="157"/>
      <c r="N217" s="156"/>
      <c r="O217" s="156"/>
      <c r="P217" s="156"/>
      <c r="Q217" s="156"/>
      <c r="R217" s="157"/>
      <c r="S217" s="157"/>
      <c r="T217" s="157"/>
      <c r="U217" s="157"/>
      <c r="V217" s="157"/>
      <c r="W217" s="157"/>
      <c r="X217" s="157"/>
      <c r="Y217" s="157"/>
      <c r="Z217" s="147"/>
      <c r="AA217" s="147"/>
      <c r="AB217" s="147"/>
      <c r="AC217" s="147"/>
      <c r="AD217" s="147"/>
      <c r="AE217" s="147"/>
      <c r="AF217" s="147"/>
      <c r="AG217" s="147" t="s">
        <v>270</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3" x14ac:dyDescent="0.2">
      <c r="A218" s="154"/>
      <c r="B218" s="155"/>
      <c r="C218" s="190" t="s">
        <v>1328</v>
      </c>
      <c r="D218" s="179"/>
      <c r="E218" s="180">
        <v>101.35599999999999</v>
      </c>
      <c r="F218" s="157"/>
      <c r="G218" s="157"/>
      <c r="H218" s="157"/>
      <c r="I218" s="157"/>
      <c r="J218" s="157"/>
      <c r="K218" s="157"/>
      <c r="L218" s="157"/>
      <c r="M218" s="157"/>
      <c r="N218" s="156"/>
      <c r="O218" s="156"/>
      <c r="P218" s="156"/>
      <c r="Q218" s="156"/>
      <c r="R218" s="157"/>
      <c r="S218" s="157"/>
      <c r="T218" s="157"/>
      <c r="U218" s="157"/>
      <c r="V218" s="157"/>
      <c r="W218" s="157"/>
      <c r="X218" s="157"/>
      <c r="Y218" s="157"/>
      <c r="Z218" s="147"/>
      <c r="AA218" s="147"/>
      <c r="AB218" s="147"/>
      <c r="AC218" s="147"/>
      <c r="AD218" s="147"/>
      <c r="AE218" s="147"/>
      <c r="AF218" s="147"/>
      <c r="AG218" s="147" t="s">
        <v>270</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66">
        <v>39</v>
      </c>
      <c r="B219" s="167" t="s">
        <v>559</v>
      </c>
      <c r="C219" s="175" t="s">
        <v>560</v>
      </c>
      <c r="D219" s="168" t="s">
        <v>285</v>
      </c>
      <c r="E219" s="169">
        <v>927.04025000000001</v>
      </c>
      <c r="F219" s="170"/>
      <c r="G219" s="171">
        <f>ROUND(E219*F219,2)</f>
        <v>0</v>
      </c>
      <c r="H219" s="170"/>
      <c r="I219" s="171">
        <f>ROUND(E219*H219,2)</f>
        <v>0</v>
      </c>
      <c r="J219" s="170"/>
      <c r="K219" s="171">
        <f>ROUND(E219*J219,2)</f>
        <v>0</v>
      </c>
      <c r="L219" s="171">
        <v>21</v>
      </c>
      <c r="M219" s="171">
        <f>G219*(1+L219/100)</f>
        <v>0</v>
      </c>
      <c r="N219" s="169">
        <v>0</v>
      </c>
      <c r="O219" s="169">
        <f>ROUND(E219*N219,2)</f>
        <v>0</v>
      </c>
      <c r="P219" s="169">
        <v>0</v>
      </c>
      <c r="Q219" s="169">
        <f>ROUND(E219*P219,2)</f>
        <v>0</v>
      </c>
      <c r="R219" s="171"/>
      <c r="S219" s="171" t="s">
        <v>250</v>
      </c>
      <c r="T219" s="172" t="s">
        <v>223</v>
      </c>
      <c r="U219" s="157">
        <v>0</v>
      </c>
      <c r="V219" s="157">
        <f>ROUND(E219*U219,2)</f>
        <v>0</v>
      </c>
      <c r="W219" s="157"/>
      <c r="X219" s="157" t="s">
        <v>251</v>
      </c>
      <c r="Y219" s="157" t="s">
        <v>225</v>
      </c>
      <c r="Z219" s="147"/>
      <c r="AA219" s="147"/>
      <c r="AB219" s="147"/>
      <c r="AC219" s="147"/>
      <c r="AD219" s="147"/>
      <c r="AE219" s="147"/>
      <c r="AF219" s="147"/>
      <c r="AG219" s="147" t="s">
        <v>252</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2" x14ac:dyDescent="0.2">
      <c r="A220" s="154"/>
      <c r="B220" s="155"/>
      <c r="C220" s="190" t="s">
        <v>1326</v>
      </c>
      <c r="D220" s="179"/>
      <c r="E220" s="180">
        <v>927.04</v>
      </c>
      <c r="F220" s="157"/>
      <c r="G220" s="157"/>
      <c r="H220" s="157"/>
      <c r="I220" s="157"/>
      <c r="J220" s="157"/>
      <c r="K220" s="157"/>
      <c r="L220" s="157"/>
      <c r="M220" s="157"/>
      <c r="N220" s="156"/>
      <c r="O220" s="156"/>
      <c r="P220" s="156"/>
      <c r="Q220" s="156"/>
      <c r="R220" s="157"/>
      <c r="S220" s="157"/>
      <c r="T220" s="157"/>
      <c r="U220" s="157"/>
      <c r="V220" s="157"/>
      <c r="W220" s="157"/>
      <c r="X220" s="157"/>
      <c r="Y220" s="157"/>
      <c r="Z220" s="147"/>
      <c r="AA220" s="147"/>
      <c r="AB220" s="147"/>
      <c r="AC220" s="147"/>
      <c r="AD220" s="147"/>
      <c r="AE220" s="147"/>
      <c r="AF220" s="147"/>
      <c r="AG220" s="147" t="s">
        <v>270</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66">
        <v>40</v>
      </c>
      <c r="B221" s="167" t="s">
        <v>563</v>
      </c>
      <c r="C221" s="175" t="s">
        <v>564</v>
      </c>
      <c r="D221" s="168" t="s">
        <v>390</v>
      </c>
      <c r="E221" s="169">
        <v>6</v>
      </c>
      <c r="F221" s="170"/>
      <c r="G221" s="171">
        <f>ROUND(E221*F221,2)</f>
        <v>0</v>
      </c>
      <c r="H221" s="170"/>
      <c r="I221" s="171">
        <f>ROUND(E221*H221,2)</f>
        <v>0</v>
      </c>
      <c r="J221" s="170"/>
      <c r="K221" s="171">
        <f>ROUND(E221*J221,2)</f>
        <v>0</v>
      </c>
      <c r="L221" s="171">
        <v>21</v>
      </c>
      <c r="M221" s="171">
        <f>G221*(1+L221/100)</f>
        <v>0</v>
      </c>
      <c r="N221" s="169">
        <v>4.0000000000000003E-5</v>
      </c>
      <c r="O221" s="169">
        <f>ROUND(E221*N221,2)</f>
        <v>0</v>
      </c>
      <c r="P221" s="169">
        <v>0</v>
      </c>
      <c r="Q221" s="169">
        <f>ROUND(E221*P221,2)</f>
        <v>0</v>
      </c>
      <c r="R221" s="171" t="s">
        <v>309</v>
      </c>
      <c r="S221" s="171" t="s">
        <v>222</v>
      </c>
      <c r="T221" s="172" t="s">
        <v>222</v>
      </c>
      <c r="U221" s="157">
        <v>0.12</v>
      </c>
      <c r="V221" s="157">
        <f>ROUND(E221*U221,2)</f>
        <v>0.72</v>
      </c>
      <c r="W221" s="157"/>
      <c r="X221" s="157" t="s">
        <v>251</v>
      </c>
      <c r="Y221" s="157" t="s">
        <v>225</v>
      </c>
      <c r="Z221" s="147"/>
      <c r="AA221" s="147"/>
      <c r="AB221" s="147"/>
      <c r="AC221" s="147"/>
      <c r="AD221" s="147"/>
      <c r="AE221" s="147"/>
      <c r="AF221" s="147"/>
      <c r="AG221" s="147" t="s">
        <v>252</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2" x14ac:dyDescent="0.2">
      <c r="A222" s="154"/>
      <c r="B222" s="155"/>
      <c r="C222" s="249" t="s">
        <v>565</v>
      </c>
      <c r="D222" s="250"/>
      <c r="E222" s="250"/>
      <c r="F222" s="250"/>
      <c r="G222" s="250"/>
      <c r="H222" s="157"/>
      <c r="I222" s="157"/>
      <c r="J222" s="157"/>
      <c r="K222" s="157"/>
      <c r="L222" s="157"/>
      <c r="M222" s="157"/>
      <c r="N222" s="156"/>
      <c r="O222" s="156"/>
      <c r="P222" s="156"/>
      <c r="Q222" s="156"/>
      <c r="R222" s="157"/>
      <c r="S222" s="157"/>
      <c r="T222" s="157"/>
      <c r="U222" s="157"/>
      <c r="V222" s="157"/>
      <c r="W222" s="157"/>
      <c r="X222" s="157"/>
      <c r="Y222" s="157"/>
      <c r="Z222" s="147"/>
      <c r="AA222" s="147"/>
      <c r="AB222" s="147"/>
      <c r="AC222" s="147"/>
      <c r="AD222" s="147"/>
      <c r="AE222" s="147"/>
      <c r="AF222" s="147"/>
      <c r="AG222" s="147" t="s">
        <v>228</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83">
        <v>41</v>
      </c>
      <c r="B223" s="184" t="s">
        <v>566</v>
      </c>
      <c r="C223" s="191" t="s">
        <v>567</v>
      </c>
      <c r="D223" s="185" t="s">
        <v>390</v>
      </c>
      <c r="E223" s="186">
        <v>6</v>
      </c>
      <c r="F223" s="187"/>
      <c r="G223" s="188">
        <f>ROUND(E223*F223,2)</f>
        <v>0</v>
      </c>
      <c r="H223" s="187"/>
      <c r="I223" s="188">
        <f>ROUND(E223*H223,2)</f>
        <v>0</v>
      </c>
      <c r="J223" s="187"/>
      <c r="K223" s="188">
        <f>ROUND(E223*J223,2)</f>
        <v>0</v>
      </c>
      <c r="L223" s="188">
        <v>21</v>
      </c>
      <c r="M223" s="188">
        <f>G223*(1+L223/100)</f>
        <v>0</v>
      </c>
      <c r="N223" s="186">
        <v>0</v>
      </c>
      <c r="O223" s="186">
        <f>ROUND(E223*N223,2)</f>
        <v>0</v>
      </c>
      <c r="P223" s="186">
        <v>0</v>
      </c>
      <c r="Q223" s="186">
        <f>ROUND(E223*P223,2)</f>
        <v>0</v>
      </c>
      <c r="R223" s="188"/>
      <c r="S223" s="188" t="s">
        <v>250</v>
      </c>
      <c r="T223" s="189" t="s">
        <v>223</v>
      </c>
      <c r="U223" s="157">
        <v>0</v>
      </c>
      <c r="V223" s="157">
        <f>ROUND(E223*U223,2)</f>
        <v>0</v>
      </c>
      <c r="W223" s="157"/>
      <c r="X223" s="157" t="s">
        <v>348</v>
      </c>
      <c r="Y223" s="157" t="s">
        <v>225</v>
      </c>
      <c r="Z223" s="147"/>
      <c r="AA223" s="147"/>
      <c r="AB223" s="147"/>
      <c r="AC223" s="147"/>
      <c r="AD223" s="147"/>
      <c r="AE223" s="147"/>
      <c r="AF223" s="147"/>
      <c r="AG223" s="147" t="s">
        <v>349</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x14ac:dyDescent="0.2">
      <c r="A224" s="159" t="s">
        <v>217</v>
      </c>
      <c r="B224" s="160" t="s">
        <v>93</v>
      </c>
      <c r="C224" s="174" t="s">
        <v>94</v>
      </c>
      <c r="D224" s="161"/>
      <c r="E224" s="162"/>
      <c r="F224" s="163"/>
      <c r="G224" s="163">
        <f>SUMIF(AG225:AG232,"&lt;&gt;NOR",G225:G232)</f>
        <v>0</v>
      </c>
      <c r="H224" s="163"/>
      <c r="I224" s="163">
        <f>SUM(I225:I232)</f>
        <v>0</v>
      </c>
      <c r="J224" s="163"/>
      <c r="K224" s="163">
        <f>SUM(K225:K232)</f>
        <v>0</v>
      </c>
      <c r="L224" s="163"/>
      <c r="M224" s="163">
        <f>SUM(M225:M232)</f>
        <v>0</v>
      </c>
      <c r="N224" s="162"/>
      <c r="O224" s="162">
        <f>SUM(O225:O232)</f>
        <v>4.3100000000000005</v>
      </c>
      <c r="P224" s="162"/>
      <c r="Q224" s="162">
        <f>SUM(Q225:Q232)</f>
        <v>0</v>
      </c>
      <c r="R224" s="163"/>
      <c r="S224" s="163"/>
      <c r="T224" s="164"/>
      <c r="U224" s="158"/>
      <c r="V224" s="158">
        <f>SUM(V225:V232)</f>
        <v>40.540000000000006</v>
      </c>
      <c r="W224" s="158"/>
      <c r="X224" s="158"/>
      <c r="Y224" s="158"/>
      <c r="AG224" t="s">
        <v>218</v>
      </c>
    </row>
    <row r="225" spans="1:60" outlineLevel="1" x14ac:dyDescent="0.2">
      <c r="A225" s="166">
        <v>42</v>
      </c>
      <c r="B225" s="167" t="s">
        <v>568</v>
      </c>
      <c r="C225" s="175" t="s">
        <v>569</v>
      </c>
      <c r="D225" s="168" t="s">
        <v>285</v>
      </c>
      <c r="E225" s="169">
        <v>30.68</v>
      </c>
      <c r="F225" s="170"/>
      <c r="G225" s="171">
        <f>ROUND(E225*F225,2)</f>
        <v>0</v>
      </c>
      <c r="H225" s="170"/>
      <c r="I225" s="171">
        <f>ROUND(E225*H225,2)</f>
        <v>0</v>
      </c>
      <c r="J225" s="170"/>
      <c r="K225" s="171">
        <f>ROUND(E225*J225,2)</f>
        <v>0</v>
      </c>
      <c r="L225" s="171">
        <v>21</v>
      </c>
      <c r="M225" s="171">
        <f>G225*(1+L225/100)</f>
        <v>0</v>
      </c>
      <c r="N225" s="169">
        <v>6.1420000000000002E-2</v>
      </c>
      <c r="O225" s="169">
        <f>ROUND(E225*N225,2)</f>
        <v>1.88</v>
      </c>
      <c r="P225" s="169">
        <v>0</v>
      </c>
      <c r="Q225" s="169">
        <f>ROUND(E225*P225,2)</f>
        <v>0</v>
      </c>
      <c r="R225" s="171" t="s">
        <v>309</v>
      </c>
      <c r="S225" s="171" t="s">
        <v>222</v>
      </c>
      <c r="T225" s="172" t="s">
        <v>222</v>
      </c>
      <c r="U225" s="157">
        <v>0.69599999999999995</v>
      </c>
      <c r="V225" s="157">
        <f>ROUND(E225*U225,2)</f>
        <v>21.35</v>
      </c>
      <c r="W225" s="157"/>
      <c r="X225" s="157" t="s">
        <v>251</v>
      </c>
      <c r="Y225" s="157" t="s">
        <v>225</v>
      </c>
      <c r="Z225" s="147"/>
      <c r="AA225" s="147"/>
      <c r="AB225" s="147"/>
      <c r="AC225" s="147"/>
      <c r="AD225" s="147"/>
      <c r="AE225" s="147"/>
      <c r="AF225" s="147"/>
      <c r="AG225" s="147" t="s">
        <v>252</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2" x14ac:dyDescent="0.2">
      <c r="A226" s="154"/>
      <c r="B226" s="155"/>
      <c r="C226" s="190" t="s">
        <v>1329</v>
      </c>
      <c r="D226" s="179"/>
      <c r="E226" s="180">
        <v>20</v>
      </c>
      <c r="F226" s="157"/>
      <c r="G226" s="157"/>
      <c r="H226" s="157"/>
      <c r="I226" s="157"/>
      <c r="J226" s="157"/>
      <c r="K226" s="157"/>
      <c r="L226" s="157"/>
      <c r="M226" s="157"/>
      <c r="N226" s="156"/>
      <c r="O226" s="156"/>
      <c r="P226" s="156"/>
      <c r="Q226" s="156"/>
      <c r="R226" s="157"/>
      <c r="S226" s="157"/>
      <c r="T226" s="157"/>
      <c r="U226" s="157"/>
      <c r="V226" s="157"/>
      <c r="W226" s="157"/>
      <c r="X226" s="157"/>
      <c r="Y226" s="157"/>
      <c r="Z226" s="147"/>
      <c r="AA226" s="147"/>
      <c r="AB226" s="147"/>
      <c r="AC226" s="147"/>
      <c r="AD226" s="147"/>
      <c r="AE226" s="147"/>
      <c r="AF226" s="147"/>
      <c r="AG226" s="147" t="s">
        <v>270</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3" x14ac:dyDescent="0.2">
      <c r="A227" s="154"/>
      <c r="B227" s="155"/>
      <c r="C227" s="190" t="s">
        <v>1330</v>
      </c>
      <c r="D227" s="179"/>
      <c r="E227" s="180">
        <v>8.2799999999999994</v>
      </c>
      <c r="F227" s="157"/>
      <c r="G227" s="157"/>
      <c r="H227" s="157"/>
      <c r="I227" s="157"/>
      <c r="J227" s="157"/>
      <c r="K227" s="157"/>
      <c r="L227" s="157"/>
      <c r="M227" s="157"/>
      <c r="N227" s="156"/>
      <c r="O227" s="156"/>
      <c r="P227" s="156"/>
      <c r="Q227" s="156"/>
      <c r="R227" s="157"/>
      <c r="S227" s="157"/>
      <c r="T227" s="157"/>
      <c r="U227" s="157"/>
      <c r="V227" s="157"/>
      <c r="W227" s="157"/>
      <c r="X227" s="157"/>
      <c r="Y227" s="157"/>
      <c r="Z227" s="147"/>
      <c r="AA227" s="147"/>
      <c r="AB227" s="147"/>
      <c r="AC227" s="147"/>
      <c r="AD227" s="147"/>
      <c r="AE227" s="147"/>
      <c r="AF227" s="147"/>
      <c r="AG227" s="147" t="s">
        <v>270</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
      <c r="A228" s="154"/>
      <c r="B228" s="155"/>
      <c r="C228" s="190" t="s">
        <v>1331</v>
      </c>
      <c r="D228" s="179"/>
      <c r="E228" s="180">
        <v>0.48</v>
      </c>
      <c r="F228" s="157"/>
      <c r="G228" s="157"/>
      <c r="H228" s="157"/>
      <c r="I228" s="157"/>
      <c r="J228" s="157"/>
      <c r="K228" s="157"/>
      <c r="L228" s="157"/>
      <c r="M228" s="157"/>
      <c r="N228" s="156"/>
      <c r="O228" s="156"/>
      <c r="P228" s="156"/>
      <c r="Q228" s="156"/>
      <c r="R228" s="157"/>
      <c r="S228" s="157"/>
      <c r="T228" s="157"/>
      <c r="U228" s="157"/>
      <c r="V228" s="157"/>
      <c r="W228" s="157"/>
      <c r="X228" s="157"/>
      <c r="Y228" s="157"/>
      <c r="Z228" s="147"/>
      <c r="AA228" s="147"/>
      <c r="AB228" s="147"/>
      <c r="AC228" s="147"/>
      <c r="AD228" s="147"/>
      <c r="AE228" s="147"/>
      <c r="AF228" s="147"/>
      <c r="AG228" s="147" t="s">
        <v>270</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
      <c r="A229" s="154"/>
      <c r="B229" s="155"/>
      <c r="C229" s="190" t="s">
        <v>1332</v>
      </c>
      <c r="D229" s="179"/>
      <c r="E229" s="180">
        <v>1.92</v>
      </c>
      <c r="F229" s="157"/>
      <c r="G229" s="157"/>
      <c r="H229" s="157"/>
      <c r="I229" s="157"/>
      <c r="J229" s="157"/>
      <c r="K229" s="157"/>
      <c r="L229" s="157"/>
      <c r="M229" s="157"/>
      <c r="N229" s="156"/>
      <c r="O229" s="156"/>
      <c r="P229" s="156"/>
      <c r="Q229" s="156"/>
      <c r="R229" s="157"/>
      <c r="S229" s="157"/>
      <c r="T229" s="157"/>
      <c r="U229" s="157"/>
      <c r="V229" s="157"/>
      <c r="W229" s="157"/>
      <c r="X229" s="157"/>
      <c r="Y229" s="157"/>
      <c r="Z229" s="147"/>
      <c r="AA229" s="147"/>
      <c r="AB229" s="147"/>
      <c r="AC229" s="147"/>
      <c r="AD229" s="147"/>
      <c r="AE229" s="147"/>
      <c r="AF229" s="147"/>
      <c r="AG229" s="147" t="s">
        <v>270</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66">
        <v>43</v>
      </c>
      <c r="B230" s="167" t="s">
        <v>592</v>
      </c>
      <c r="C230" s="175" t="s">
        <v>593</v>
      </c>
      <c r="D230" s="168" t="s">
        <v>285</v>
      </c>
      <c r="E230" s="169">
        <v>23.782499999999999</v>
      </c>
      <c r="F230" s="170"/>
      <c r="G230" s="171">
        <f>ROUND(E230*F230,2)</f>
        <v>0</v>
      </c>
      <c r="H230" s="170"/>
      <c r="I230" s="171">
        <f>ROUND(E230*H230,2)</f>
        <v>0</v>
      </c>
      <c r="J230" s="170"/>
      <c r="K230" s="171">
        <f>ROUND(E230*J230,2)</f>
        <v>0</v>
      </c>
      <c r="L230" s="171">
        <v>21</v>
      </c>
      <c r="M230" s="171">
        <f>G230*(1+L230/100)</f>
        <v>0</v>
      </c>
      <c r="N230" s="169">
        <v>0.10237</v>
      </c>
      <c r="O230" s="169">
        <f>ROUND(E230*N230,2)</f>
        <v>2.4300000000000002</v>
      </c>
      <c r="P230" s="169">
        <v>0</v>
      </c>
      <c r="Q230" s="169">
        <f>ROUND(E230*P230,2)</f>
        <v>0</v>
      </c>
      <c r="R230" s="171" t="s">
        <v>309</v>
      </c>
      <c r="S230" s="171" t="s">
        <v>222</v>
      </c>
      <c r="T230" s="172" t="s">
        <v>222</v>
      </c>
      <c r="U230" s="157">
        <v>0.80700000000000005</v>
      </c>
      <c r="V230" s="157">
        <f>ROUND(E230*U230,2)</f>
        <v>19.190000000000001</v>
      </c>
      <c r="W230" s="157"/>
      <c r="X230" s="157" t="s">
        <v>251</v>
      </c>
      <c r="Y230" s="157" t="s">
        <v>225</v>
      </c>
      <c r="Z230" s="147"/>
      <c r="AA230" s="147"/>
      <c r="AB230" s="147"/>
      <c r="AC230" s="147"/>
      <c r="AD230" s="147"/>
      <c r="AE230" s="147"/>
      <c r="AF230" s="147"/>
      <c r="AG230" s="147" t="s">
        <v>252</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2" x14ac:dyDescent="0.2">
      <c r="A231" s="154"/>
      <c r="B231" s="155"/>
      <c r="C231" s="190" t="s">
        <v>1333</v>
      </c>
      <c r="D231" s="179"/>
      <c r="E231" s="180">
        <v>12.26</v>
      </c>
      <c r="F231" s="157"/>
      <c r="G231" s="157"/>
      <c r="H231" s="157"/>
      <c r="I231" s="157"/>
      <c r="J231" s="157"/>
      <c r="K231" s="157"/>
      <c r="L231" s="157"/>
      <c r="M231" s="157"/>
      <c r="N231" s="156"/>
      <c r="O231" s="156"/>
      <c r="P231" s="156"/>
      <c r="Q231" s="156"/>
      <c r="R231" s="157"/>
      <c r="S231" s="157"/>
      <c r="T231" s="157"/>
      <c r="U231" s="157"/>
      <c r="V231" s="157"/>
      <c r="W231" s="157"/>
      <c r="X231" s="157"/>
      <c r="Y231" s="157"/>
      <c r="Z231" s="147"/>
      <c r="AA231" s="147"/>
      <c r="AB231" s="147"/>
      <c r="AC231" s="147"/>
      <c r="AD231" s="147"/>
      <c r="AE231" s="147"/>
      <c r="AF231" s="147"/>
      <c r="AG231" s="147" t="s">
        <v>270</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3" x14ac:dyDescent="0.2">
      <c r="A232" s="154"/>
      <c r="B232" s="155"/>
      <c r="C232" s="190" t="s">
        <v>1334</v>
      </c>
      <c r="D232" s="179"/>
      <c r="E232" s="180">
        <v>11.52</v>
      </c>
      <c r="F232" s="157"/>
      <c r="G232" s="157"/>
      <c r="H232" s="157"/>
      <c r="I232" s="157"/>
      <c r="J232" s="157"/>
      <c r="K232" s="157"/>
      <c r="L232" s="157"/>
      <c r="M232" s="157"/>
      <c r="N232" s="156"/>
      <c r="O232" s="156"/>
      <c r="P232" s="156"/>
      <c r="Q232" s="156"/>
      <c r="R232" s="157"/>
      <c r="S232" s="157"/>
      <c r="T232" s="157"/>
      <c r="U232" s="157"/>
      <c r="V232" s="157"/>
      <c r="W232" s="157"/>
      <c r="X232" s="157"/>
      <c r="Y232" s="157"/>
      <c r="Z232" s="147"/>
      <c r="AA232" s="147"/>
      <c r="AB232" s="147"/>
      <c r="AC232" s="147"/>
      <c r="AD232" s="147"/>
      <c r="AE232" s="147"/>
      <c r="AF232" s="147"/>
      <c r="AG232" s="147" t="s">
        <v>270</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x14ac:dyDescent="0.2">
      <c r="A233" s="159" t="s">
        <v>217</v>
      </c>
      <c r="B233" s="160" t="s">
        <v>95</v>
      </c>
      <c r="C233" s="174" t="s">
        <v>96</v>
      </c>
      <c r="D233" s="161"/>
      <c r="E233" s="162"/>
      <c r="F233" s="163"/>
      <c r="G233" s="163">
        <f>SUMIF(AG234:AG239,"&lt;&gt;NOR",G234:G239)</f>
        <v>0</v>
      </c>
      <c r="H233" s="163"/>
      <c r="I233" s="163">
        <f>SUM(I234:I239)</f>
        <v>0</v>
      </c>
      <c r="J233" s="163"/>
      <c r="K233" s="163">
        <f>SUM(K234:K239)</f>
        <v>0</v>
      </c>
      <c r="L233" s="163"/>
      <c r="M233" s="163">
        <f>SUM(M234:M239)</f>
        <v>0</v>
      </c>
      <c r="N233" s="162"/>
      <c r="O233" s="162">
        <f>SUM(O234:O239)</f>
        <v>0.42</v>
      </c>
      <c r="P233" s="162"/>
      <c r="Q233" s="162">
        <f>SUM(Q234:Q239)</f>
        <v>0</v>
      </c>
      <c r="R233" s="163"/>
      <c r="S233" s="163"/>
      <c r="T233" s="164"/>
      <c r="U233" s="158"/>
      <c r="V233" s="158">
        <f>SUM(V234:V239)</f>
        <v>32.6</v>
      </c>
      <c r="W233" s="158"/>
      <c r="X233" s="158"/>
      <c r="Y233" s="158"/>
      <c r="AG233" t="s">
        <v>218</v>
      </c>
    </row>
    <row r="234" spans="1:60" ht="22.5" outlineLevel="1" x14ac:dyDescent="0.2">
      <c r="A234" s="262">
        <v>44</v>
      </c>
      <c r="B234" s="263" t="s">
        <v>596</v>
      </c>
      <c r="C234" s="264" t="s">
        <v>597</v>
      </c>
      <c r="D234" s="168" t="s">
        <v>365</v>
      </c>
      <c r="E234" s="169">
        <v>76.7</v>
      </c>
      <c r="F234" s="170"/>
      <c r="G234" s="171">
        <f>ROUND(E234*F234,2)</f>
        <v>0</v>
      </c>
      <c r="H234" s="170"/>
      <c r="I234" s="171">
        <f>ROUND(E234*H234,2)</f>
        <v>0</v>
      </c>
      <c r="J234" s="170"/>
      <c r="K234" s="171">
        <f>ROUND(E234*J234,2)</f>
        <v>0</v>
      </c>
      <c r="L234" s="171">
        <v>21</v>
      </c>
      <c r="M234" s="171">
        <f>G234*(1+L234/100)</f>
        <v>0</v>
      </c>
      <c r="N234" s="169">
        <v>5.5100000000000001E-3</v>
      </c>
      <c r="O234" s="169">
        <f>ROUND(E234*N234,2)</f>
        <v>0.42</v>
      </c>
      <c r="P234" s="169">
        <v>0</v>
      </c>
      <c r="Q234" s="169">
        <f>ROUND(E234*P234,2)</f>
        <v>0</v>
      </c>
      <c r="R234" s="171" t="s">
        <v>309</v>
      </c>
      <c r="S234" s="171" t="s">
        <v>222</v>
      </c>
      <c r="T234" s="172" t="s">
        <v>222</v>
      </c>
      <c r="U234" s="157">
        <v>0.42499999999999999</v>
      </c>
      <c r="V234" s="157">
        <f>ROUND(E234*U234,2)</f>
        <v>32.6</v>
      </c>
      <c r="W234" s="157"/>
      <c r="X234" s="157" t="s">
        <v>251</v>
      </c>
      <c r="Y234" s="157" t="s">
        <v>225</v>
      </c>
      <c r="Z234" s="147"/>
      <c r="AA234" s="147"/>
      <c r="AB234" s="147"/>
      <c r="AC234" s="147"/>
      <c r="AD234" s="147"/>
      <c r="AE234" s="147"/>
      <c r="AF234" s="147"/>
      <c r="AG234" s="147" t="s">
        <v>252</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ht="22.5" outlineLevel="2" x14ac:dyDescent="0.2">
      <c r="A235" s="154"/>
      <c r="B235" s="155"/>
      <c r="C235" s="260" t="s">
        <v>598</v>
      </c>
      <c r="D235" s="261"/>
      <c r="E235" s="261"/>
      <c r="F235" s="261"/>
      <c r="G235" s="261"/>
      <c r="H235" s="157"/>
      <c r="I235" s="157"/>
      <c r="J235" s="157"/>
      <c r="K235" s="157"/>
      <c r="L235" s="157"/>
      <c r="M235" s="157"/>
      <c r="N235" s="156"/>
      <c r="O235" s="156"/>
      <c r="P235" s="156"/>
      <c r="Q235" s="156"/>
      <c r="R235" s="157"/>
      <c r="S235" s="157"/>
      <c r="T235" s="157"/>
      <c r="U235" s="157"/>
      <c r="V235" s="157"/>
      <c r="W235" s="157"/>
      <c r="X235" s="157"/>
      <c r="Y235" s="157"/>
      <c r="Z235" s="147"/>
      <c r="AA235" s="147"/>
      <c r="AB235" s="147"/>
      <c r="AC235" s="147"/>
      <c r="AD235" s="147"/>
      <c r="AE235" s="147"/>
      <c r="AF235" s="147"/>
      <c r="AG235" s="147" t="s">
        <v>268</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73" t="str">
        <f>C235</f>
        <v>a poloplastických hmot na montážní pěnu, zapravení omítky pod parapetem, těsnění spáry mezi parapetem a rámem okna, dodávka silikonu.</v>
      </c>
      <c r="BB235" s="147"/>
      <c r="BC235" s="147"/>
      <c r="BD235" s="147"/>
      <c r="BE235" s="147"/>
      <c r="BF235" s="147"/>
      <c r="BG235" s="147"/>
      <c r="BH235" s="147"/>
    </row>
    <row r="236" spans="1:60" outlineLevel="2" x14ac:dyDescent="0.2">
      <c r="A236" s="154"/>
      <c r="B236" s="155"/>
      <c r="C236" s="190" t="s">
        <v>1335</v>
      </c>
      <c r="D236" s="179"/>
      <c r="E236" s="180">
        <v>50</v>
      </c>
      <c r="F236" s="157"/>
      <c r="G236" s="157"/>
      <c r="H236" s="157"/>
      <c r="I236" s="157"/>
      <c r="J236" s="157"/>
      <c r="K236" s="157"/>
      <c r="L236" s="157"/>
      <c r="M236" s="157"/>
      <c r="N236" s="156"/>
      <c r="O236" s="156"/>
      <c r="P236" s="156"/>
      <c r="Q236" s="156"/>
      <c r="R236" s="157"/>
      <c r="S236" s="157"/>
      <c r="T236" s="157"/>
      <c r="U236" s="157"/>
      <c r="V236" s="157"/>
      <c r="W236" s="157"/>
      <c r="X236" s="157"/>
      <c r="Y236" s="157"/>
      <c r="Z236" s="147"/>
      <c r="AA236" s="147"/>
      <c r="AB236" s="147"/>
      <c r="AC236" s="147"/>
      <c r="AD236" s="147"/>
      <c r="AE236" s="147"/>
      <c r="AF236" s="147"/>
      <c r="AG236" s="147" t="s">
        <v>270</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3" x14ac:dyDescent="0.2">
      <c r="A237" s="154"/>
      <c r="B237" s="155"/>
      <c r="C237" s="190" t="s">
        <v>1336</v>
      </c>
      <c r="D237" s="179"/>
      <c r="E237" s="180">
        <v>20.7</v>
      </c>
      <c r="F237" s="157"/>
      <c r="G237" s="157"/>
      <c r="H237" s="157"/>
      <c r="I237" s="157"/>
      <c r="J237" s="157"/>
      <c r="K237" s="157"/>
      <c r="L237" s="157"/>
      <c r="M237" s="157"/>
      <c r="N237" s="156"/>
      <c r="O237" s="156"/>
      <c r="P237" s="156"/>
      <c r="Q237" s="156"/>
      <c r="R237" s="157"/>
      <c r="S237" s="157"/>
      <c r="T237" s="157"/>
      <c r="U237" s="157"/>
      <c r="V237" s="157"/>
      <c r="W237" s="157"/>
      <c r="X237" s="157"/>
      <c r="Y237" s="157"/>
      <c r="Z237" s="147"/>
      <c r="AA237" s="147"/>
      <c r="AB237" s="147"/>
      <c r="AC237" s="147"/>
      <c r="AD237" s="147"/>
      <c r="AE237" s="147"/>
      <c r="AF237" s="147"/>
      <c r="AG237" s="147" t="s">
        <v>270</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3" x14ac:dyDescent="0.2">
      <c r="A238" s="154"/>
      <c r="B238" s="155"/>
      <c r="C238" s="190" t="s">
        <v>830</v>
      </c>
      <c r="D238" s="179"/>
      <c r="E238" s="180">
        <v>1.2</v>
      </c>
      <c r="F238" s="157"/>
      <c r="G238" s="157"/>
      <c r="H238" s="157"/>
      <c r="I238" s="157"/>
      <c r="J238" s="157"/>
      <c r="K238" s="157"/>
      <c r="L238" s="157"/>
      <c r="M238" s="157"/>
      <c r="N238" s="156"/>
      <c r="O238" s="156"/>
      <c r="P238" s="156"/>
      <c r="Q238" s="156"/>
      <c r="R238" s="157"/>
      <c r="S238" s="157"/>
      <c r="T238" s="157"/>
      <c r="U238" s="157"/>
      <c r="V238" s="157"/>
      <c r="W238" s="157"/>
      <c r="X238" s="157"/>
      <c r="Y238" s="157"/>
      <c r="Z238" s="147"/>
      <c r="AA238" s="147"/>
      <c r="AB238" s="147"/>
      <c r="AC238" s="147"/>
      <c r="AD238" s="147"/>
      <c r="AE238" s="147"/>
      <c r="AF238" s="147"/>
      <c r="AG238" s="147" t="s">
        <v>270</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3" x14ac:dyDescent="0.2">
      <c r="A239" s="154"/>
      <c r="B239" s="155"/>
      <c r="C239" s="190" t="s">
        <v>894</v>
      </c>
      <c r="D239" s="179"/>
      <c r="E239" s="180">
        <v>4.8</v>
      </c>
      <c r="F239" s="157"/>
      <c r="G239" s="157"/>
      <c r="H239" s="157"/>
      <c r="I239" s="157"/>
      <c r="J239" s="157"/>
      <c r="K239" s="157"/>
      <c r="L239" s="157"/>
      <c r="M239" s="157"/>
      <c r="N239" s="156"/>
      <c r="O239" s="156"/>
      <c r="P239" s="156"/>
      <c r="Q239" s="156"/>
      <c r="R239" s="157"/>
      <c r="S239" s="157"/>
      <c r="T239" s="157"/>
      <c r="U239" s="157"/>
      <c r="V239" s="157"/>
      <c r="W239" s="157"/>
      <c r="X239" s="157"/>
      <c r="Y239" s="157"/>
      <c r="Z239" s="147"/>
      <c r="AA239" s="147"/>
      <c r="AB239" s="147"/>
      <c r="AC239" s="147"/>
      <c r="AD239" s="147"/>
      <c r="AE239" s="147"/>
      <c r="AF239" s="147"/>
      <c r="AG239" s="147" t="s">
        <v>270</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x14ac:dyDescent="0.2">
      <c r="A240" s="159" t="s">
        <v>217</v>
      </c>
      <c r="B240" s="160" t="s">
        <v>99</v>
      </c>
      <c r="C240" s="174" t="s">
        <v>100</v>
      </c>
      <c r="D240" s="161"/>
      <c r="E240" s="162"/>
      <c r="F240" s="163"/>
      <c r="G240" s="163">
        <f>SUMIF(AG241:AG242,"&lt;&gt;NOR",G241:G242)</f>
        <v>0</v>
      </c>
      <c r="H240" s="163"/>
      <c r="I240" s="163">
        <f>SUM(I241:I242)</f>
        <v>0</v>
      </c>
      <c r="J240" s="163"/>
      <c r="K240" s="163">
        <f>SUM(K241:K242)</f>
        <v>0</v>
      </c>
      <c r="L240" s="163"/>
      <c r="M240" s="163">
        <f>SUM(M241:M242)</f>
        <v>0</v>
      </c>
      <c r="N240" s="162"/>
      <c r="O240" s="162">
        <f>SUM(O241:O242)</f>
        <v>0</v>
      </c>
      <c r="P240" s="162"/>
      <c r="Q240" s="162">
        <f>SUM(Q241:Q242)</f>
        <v>0</v>
      </c>
      <c r="R240" s="163"/>
      <c r="S240" s="163"/>
      <c r="T240" s="164"/>
      <c r="U240" s="158"/>
      <c r="V240" s="158">
        <f>SUM(V241:V242)</f>
        <v>0</v>
      </c>
      <c r="W240" s="158"/>
      <c r="X240" s="158"/>
      <c r="Y240" s="158"/>
      <c r="AG240" t="s">
        <v>218</v>
      </c>
    </row>
    <row r="241" spans="1:60" outlineLevel="1" x14ac:dyDescent="0.2">
      <c r="A241" s="166">
        <v>45</v>
      </c>
      <c r="B241" s="167" t="s">
        <v>1337</v>
      </c>
      <c r="C241" s="175" t="s">
        <v>1338</v>
      </c>
      <c r="D241" s="168" t="s">
        <v>390</v>
      </c>
      <c r="E241" s="169">
        <v>6</v>
      </c>
      <c r="F241" s="170"/>
      <c r="G241" s="171">
        <f>ROUND(E241*F241,2)</f>
        <v>0</v>
      </c>
      <c r="H241" s="170"/>
      <c r="I241" s="171">
        <f>ROUND(E241*H241,2)</f>
        <v>0</v>
      </c>
      <c r="J241" s="170"/>
      <c r="K241" s="171">
        <f>ROUND(E241*J241,2)</f>
        <v>0</v>
      </c>
      <c r="L241" s="171">
        <v>21</v>
      </c>
      <c r="M241" s="171">
        <f>G241*(1+L241/100)</f>
        <v>0</v>
      </c>
      <c r="N241" s="169">
        <v>0</v>
      </c>
      <c r="O241" s="169">
        <f>ROUND(E241*N241,2)</f>
        <v>0</v>
      </c>
      <c r="P241" s="169">
        <v>0</v>
      </c>
      <c r="Q241" s="169">
        <f>ROUND(E241*P241,2)</f>
        <v>0</v>
      </c>
      <c r="R241" s="171"/>
      <c r="S241" s="171" t="s">
        <v>250</v>
      </c>
      <c r="T241" s="172" t="s">
        <v>223</v>
      </c>
      <c r="U241" s="157">
        <v>0</v>
      </c>
      <c r="V241" s="157">
        <f>ROUND(E241*U241,2)</f>
        <v>0</v>
      </c>
      <c r="W241" s="157"/>
      <c r="X241" s="157" t="s">
        <v>251</v>
      </c>
      <c r="Y241" s="157" t="s">
        <v>225</v>
      </c>
      <c r="Z241" s="147"/>
      <c r="AA241" s="147"/>
      <c r="AB241" s="147"/>
      <c r="AC241" s="147"/>
      <c r="AD241" s="147"/>
      <c r="AE241" s="147"/>
      <c r="AF241" s="147"/>
      <c r="AG241" s="147" t="s">
        <v>252</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ht="33.75" outlineLevel="2" x14ac:dyDescent="0.2">
      <c r="A242" s="154"/>
      <c r="B242" s="155"/>
      <c r="C242" s="249" t="s">
        <v>1339</v>
      </c>
      <c r="D242" s="250"/>
      <c r="E242" s="250"/>
      <c r="F242" s="250"/>
      <c r="G242" s="250"/>
      <c r="H242" s="157"/>
      <c r="I242" s="157"/>
      <c r="J242" s="157"/>
      <c r="K242" s="157"/>
      <c r="L242" s="157"/>
      <c r="M242" s="157"/>
      <c r="N242" s="156"/>
      <c r="O242" s="156"/>
      <c r="P242" s="156"/>
      <c r="Q242" s="156"/>
      <c r="R242" s="157"/>
      <c r="S242" s="157"/>
      <c r="T242" s="157"/>
      <c r="U242" s="157"/>
      <c r="V242" s="157"/>
      <c r="W242" s="157"/>
      <c r="X242" s="157"/>
      <c r="Y242" s="157"/>
      <c r="Z242" s="147"/>
      <c r="AA242" s="147"/>
      <c r="AB242" s="147"/>
      <c r="AC242" s="147"/>
      <c r="AD242" s="147"/>
      <c r="AE242" s="147"/>
      <c r="AF242" s="147"/>
      <c r="AG242" s="147" t="s">
        <v>228</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73" t="str">
        <f>C242</f>
        <v>Posunutí lapačů splavenin z důvodu provedení nových okapových svodů: položka obsahuje odkopání do potřebné hloubky, demontáž lapačů, úprava konce potrubí vč. dodávky potřebných tvarovek a kolen pro změnu pozice, očištění lapačů a jejich opětovné osazení vč. zpětného zásypu zeminou</v>
      </c>
      <c r="BB242" s="147"/>
      <c r="BC242" s="147"/>
      <c r="BD242" s="147"/>
      <c r="BE242" s="147"/>
      <c r="BF242" s="147"/>
      <c r="BG242" s="147"/>
      <c r="BH242" s="147"/>
    </row>
    <row r="243" spans="1:60" x14ac:dyDescent="0.2">
      <c r="A243" s="159" t="s">
        <v>217</v>
      </c>
      <c r="B243" s="160" t="s">
        <v>103</v>
      </c>
      <c r="C243" s="174" t="s">
        <v>104</v>
      </c>
      <c r="D243" s="161"/>
      <c r="E243" s="162"/>
      <c r="F243" s="163"/>
      <c r="G243" s="163">
        <f>SUMIF(AG244:AG247,"&lt;&gt;NOR",G244:G247)</f>
        <v>0</v>
      </c>
      <c r="H243" s="163"/>
      <c r="I243" s="163">
        <f>SUM(I244:I247)</f>
        <v>0</v>
      </c>
      <c r="J243" s="163"/>
      <c r="K243" s="163">
        <f>SUM(K244:K247)</f>
        <v>0</v>
      </c>
      <c r="L243" s="163"/>
      <c r="M243" s="163">
        <f>SUM(M244:M247)</f>
        <v>0</v>
      </c>
      <c r="N243" s="162"/>
      <c r="O243" s="162">
        <f>SUM(O244:O247)</f>
        <v>15.87</v>
      </c>
      <c r="P243" s="162"/>
      <c r="Q243" s="162">
        <f>SUM(Q244:Q247)</f>
        <v>0</v>
      </c>
      <c r="R243" s="163"/>
      <c r="S243" s="163"/>
      <c r="T243" s="164"/>
      <c r="U243" s="158"/>
      <c r="V243" s="158">
        <f>SUM(V244:V247)</f>
        <v>17.78</v>
      </c>
      <c r="W243" s="158"/>
      <c r="X243" s="158"/>
      <c r="Y243" s="158"/>
      <c r="AG243" t="s">
        <v>218</v>
      </c>
    </row>
    <row r="244" spans="1:60" ht="22.5" outlineLevel="1" x14ac:dyDescent="0.2">
      <c r="A244" s="166">
        <v>46</v>
      </c>
      <c r="B244" s="167" t="s">
        <v>616</v>
      </c>
      <c r="C244" s="175" t="s">
        <v>617</v>
      </c>
      <c r="D244" s="168" t="s">
        <v>365</v>
      </c>
      <c r="E244" s="169">
        <v>126.97499999999999</v>
      </c>
      <c r="F244" s="170"/>
      <c r="G244" s="171">
        <f>ROUND(E244*F244,2)</f>
        <v>0</v>
      </c>
      <c r="H244" s="170"/>
      <c r="I244" s="171">
        <f>ROUND(E244*H244,2)</f>
        <v>0</v>
      </c>
      <c r="J244" s="170"/>
      <c r="K244" s="171">
        <f>ROUND(E244*J244,2)</f>
        <v>0</v>
      </c>
      <c r="L244" s="171">
        <v>21</v>
      </c>
      <c r="M244" s="171">
        <f>G244*(1+L244/100)</f>
        <v>0</v>
      </c>
      <c r="N244" s="169">
        <v>0.10249999999999999</v>
      </c>
      <c r="O244" s="169">
        <f>ROUND(E244*N244,2)</f>
        <v>13.01</v>
      </c>
      <c r="P244" s="169">
        <v>0</v>
      </c>
      <c r="Q244" s="169">
        <f>ROUND(E244*P244,2)</f>
        <v>0</v>
      </c>
      <c r="R244" s="171" t="s">
        <v>299</v>
      </c>
      <c r="S244" s="171" t="s">
        <v>222</v>
      </c>
      <c r="T244" s="172" t="s">
        <v>222</v>
      </c>
      <c r="U244" s="157">
        <v>0.14000000000000001</v>
      </c>
      <c r="V244" s="157">
        <f>ROUND(E244*U244,2)</f>
        <v>17.78</v>
      </c>
      <c r="W244" s="157"/>
      <c r="X244" s="157" t="s">
        <v>251</v>
      </c>
      <c r="Y244" s="157" t="s">
        <v>225</v>
      </c>
      <c r="Z244" s="147"/>
      <c r="AA244" s="147"/>
      <c r="AB244" s="147"/>
      <c r="AC244" s="147"/>
      <c r="AD244" s="147"/>
      <c r="AE244" s="147"/>
      <c r="AF244" s="147"/>
      <c r="AG244" s="147" t="s">
        <v>252</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2" x14ac:dyDescent="0.2">
      <c r="A245" s="154"/>
      <c r="B245" s="155"/>
      <c r="C245" s="260" t="s">
        <v>618</v>
      </c>
      <c r="D245" s="261"/>
      <c r="E245" s="261"/>
      <c r="F245" s="261"/>
      <c r="G245" s="261"/>
      <c r="H245" s="157"/>
      <c r="I245" s="157"/>
      <c r="J245" s="157"/>
      <c r="K245" s="157"/>
      <c r="L245" s="157"/>
      <c r="M245" s="157"/>
      <c r="N245" s="156"/>
      <c r="O245" s="156"/>
      <c r="P245" s="156"/>
      <c r="Q245" s="156"/>
      <c r="R245" s="157"/>
      <c r="S245" s="157"/>
      <c r="T245" s="157"/>
      <c r="U245" s="157"/>
      <c r="V245" s="157"/>
      <c r="W245" s="157"/>
      <c r="X245" s="157"/>
      <c r="Y245" s="157"/>
      <c r="Z245" s="147"/>
      <c r="AA245" s="147"/>
      <c r="AB245" s="147"/>
      <c r="AC245" s="147"/>
      <c r="AD245" s="147"/>
      <c r="AE245" s="147"/>
      <c r="AF245" s="147"/>
      <c r="AG245" s="147" t="s">
        <v>268</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2" x14ac:dyDescent="0.2">
      <c r="A246" s="154"/>
      <c r="B246" s="155"/>
      <c r="C246" s="190" t="s">
        <v>1340</v>
      </c>
      <c r="D246" s="179"/>
      <c r="E246" s="180">
        <v>126.97499999999999</v>
      </c>
      <c r="F246" s="157"/>
      <c r="G246" s="157"/>
      <c r="H246" s="157"/>
      <c r="I246" s="157"/>
      <c r="J246" s="157"/>
      <c r="K246" s="157"/>
      <c r="L246" s="157"/>
      <c r="M246" s="157"/>
      <c r="N246" s="156"/>
      <c r="O246" s="156"/>
      <c r="P246" s="156"/>
      <c r="Q246" s="156"/>
      <c r="R246" s="157"/>
      <c r="S246" s="157"/>
      <c r="T246" s="157"/>
      <c r="U246" s="157"/>
      <c r="V246" s="157"/>
      <c r="W246" s="157"/>
      <c r="X246" s="157"/>
      <c r="Y246" s="157"/>
      <c r="Z246" s="147"/>
      <c r="AA246" s="147"/>
      <c r="AB246" s="147"/>
      <c r="AC246" s="147"/>
      <c r="AD246" s="147"/>
      <c r="AE246" s="147"/>
      <c r="AF246" s="147"/>
      <c r="AG246" s="147" t="s">
        <v>270</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83">
        <v>47</v>
      </c>
      <c r="B247" s="184" t="s">
        <v>620</v>
      </c>
      <c r="C247" s="191" t="s">
        <v>621</v>
      </c>
      <c r="D247" s="185" t="s">
        <v>390</v>
      </c>
      <c r="E247" s="186">
        <v>130</v>
      </c>
      <c r="F247" s="187"/>
      <c r="G247" s="188">
        <f>ROUND(E247*F247,2)</f>
        <v>0</v>
      </c>
      <c r="H247" s="187"/>
      <c r="I247" s="188">
        <f>ROUND(E247*H247,2)</f>
        <v>0</v>
      </c>
      <c r="J247" s="187"/>
      <c r="K247" s="188">
        <f>ROUND(E247*J247,2)</f>
        <v>0</v>
      </c>
      <c r="L247" s="188">
        <v>21</v>
      </c>
      <c r="M247" s="188">
        <f>G247*(1+L247/100)</f>
        <v>0</v>
      </c>
      <c r="N247" s="186">
        <v>2.1999999999999999E-2</v>
      </c>
      <c r="O247" s="186">
        <f>ROUND(E247*N247,2)</f>
        <v>2.86</v>
      </c>
      <c r="P247" s="186">
        <v>0</v>
      </c>
      <c r="Q247" s="186">
        <f>ROUND(E247*P247,2)</f>
        <v>0</v>
      </c>
      <c r="R247" s="188" t="s">
        <v>353</v>
      </c>
      <c r="S247" s="188" t="s">
        <v>222</v>
      </c>
      <c r="T247" s="189" t="s">
        <v>222</v>
      </c>
      <c r="U247" s="157">
        <v>0</v>
      </c>
      <c r="V247" s="157">
        <f>ROUND(E247*U247,2)</f>
        <v>0</v>
      </c>
      <c r="W247" s="157"/>
      <c r="X247" s="157" t="s">
        <v>348</v>
      </c>
      <c r="Y247" s="157" t="s">
        <v>225</v>
      </c>
      <c r="Z247" s="147"/>
      <c r="AA247" s="147"/>
      <c r="AB247" s="147"/>
      <c r="AC247" s="147"/>
      <c r="AD247" s="147"/>
      <c r="AE247" s="147"/>
      <c r="AF247" s="147"/>
      <c r="AG247" s="147" t="s">
        <v>349</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x14ac:dyDescent="0.2">
      <c r="A248" s="159" t="s">
        <v>217</v>
      </c>
      <c r="B248" s="160" t="s">
        <v>105</v>
      </c>
      <c r="C248" s="174" t="s">
        <v>106</v>
      </c>
      <c r="D248" s="161"/>
      <c r="E248" s="162"/>
      <c r="F248" s="163"/>
      <c r="G248" s="163">
        <f>SUMIF(AG249:AG268,"&lt;&gt;NOR",G249:G268)</f>
        <v>0</v>
      </c>
      <c r="H248" s="163"/>
      <c r="I248" s="163">
        <f>SUM(I249:I268)</f>
        <v>0</v>
      </c>
      <c r="J248" s="163"/>
      <c r="K248" s="163">
        <f>SUM(K249:K268)</f>
        <v>0</v>
      </c>
      <c r="L248" s="163"/>
      <c r="M248" s="163">
        <f>SUM(M249:M268)</f>
        <v>0</v>
      </c>
      <c r="N248" s="162"/>
      <c r="O248" s="162">
        <f>SUM(O249:O268)</f>
        <v>23.05</v>
      </c>
      <c r="P248" s="162"/>
      <c r="Q248" s="162">
        <f>SUM(Q249:Q268)</f>
        <v>0</v>
      </c>
      <c r="R248" s="163"/>
      <c r="S248" s="163"/>
      <c r="T248" s="164"/>
      <c r="U248" s="158"/>
      <c r="V248" s="158">
        <f>SUM(V249:V268)</f>
        <v>383.32000000000005</v>
      </c>
      <c r="W248" s="158"/>
      <c r="X248" s="158"/>
      <c r="Y248" s="158"/>
      <c r="AG248" t="s">
        <v>218</v>
      </c>
    </row>
    <row r="249" spans="1:60" ht="22.5" outlineLevel="1" x14ac:dyDescent="0.2">
      <c r="A249" s="166">
        <v>48</v>
      </c>
      <c r="B249" s="167" t="s">
        <v>1341</v>
      </c>
      <c r="C249" s="175" t="s">
        <v>1342</v>
      </c>
      <c r="D249" s="168" t="s">
        <v>285</v>
      </c>
      <c r="E249" s="169">
        <v>1102.537</v>
      </c>
      <c r="F249" s="170"/>
      <c r="G249" s="171">
        <f>ROUND(E249*F249,2)</f>
        <v>0</v>
      </c>
      <c r="H249" s="170"/>
      <c r="I249" s="171">
        <f>ROUND(E249*H249,2)</f>
        <v>0</v>
      </c>
      <c r="J249" s="170"/>
      <c r="K249" s="171">
        <f>ROUND(E249*J249,2)</f>
        <v>0</v>
      </c>
      <c r="L249" s="171">
        <v>21</v>
      </c>
      <c r="M249" s="171">
        <f>G249*(1+L249/100)</f>
        <v>0</v>
      </c>
      <c r="N249" s="169">
        <v>1.8380000000000001E-2</v>
      </c>
      <c r="O249" s="169">
        <f>ROUND(E249*N249,2)</f>
        <v>20.260000000000002</v>
      </c>
      <c r="P249" s="169">
        <v>0</v>
      </c>
      <c r="Q249" s="169">
        <f>ROUND(E249*P249,2)</f>
        <v>0</v>
      </c>
      <c r="R249" s="171" t="s">
        <v>624</v>
      </c>
      <c r="S249" s="171" t="s">
        <v>222</v>
      </c>
      <c r="T249" s="172" t="s">
        <v>222</v>
      </c>
      <c r="U249" s="157">
        <v>0.14000000000000001</v>
      </c>
      <c r="V249" s="157">
        <f>ROUND(E249*U249,2)</f>
        <v>154.36000000000001</v>
      </c>
      <c r="W249" s="157"/>
      <c r="X249" s="157" t="s">
        <v>251</v>
      </c>
      <c r="Y249" s="157" t="s">
        <v>225</v>
      </c>
      <c r="Z249" s="147"/>
      <c r="AA249" s="147"/>
      <c r="AB249" s="147"/>
      <c r="AC249" s="147"/>
      <c r="AD249" s="147"/>
      <c r="AE249" s="147"/>
      <c r="AF249" s="147"/>
      <c r="AG249" s="147" t="s">
        <v>252</v>
      </c>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2" x14ac:dyDescent="0.2">
      <c r="A250" s="154"/>
      <c r="B250" s="155"/>
      <c r="C250" s="260" t="s">
        <v>625</v>
      </c>
      <c r="D250" s="261"/>
      <c r="E250" s="261"/>
      <c r="F250" s="261"/>
      <c r="G250" s="261"/>
      <c r="H250" s="157"/>
      <c r="I250" s="157"/>
      <c r="J250" s="157"/>
      <c r="K250" s="157"/>
      <c r="L250" s="157"/>
      <c r="M250" s="157"/>
      <c r="N250" s="156"/>
      <c r="O250" s="156"/>
      <c r="P250" s="156"/>
      <c r="Q250" s="156"/>
      <c r="R250" s="157"/>
      <c r="S250" s="157"/>
      <c r="T250" s="157"/>
      <c r="U250" s="157"/>
      <c r="V250" s="157"/>
      <c r="W250" s="157"/>
      <c r="X250" s="157"/>
      <c r="Y250" s="157"/>
      <c r="Z250" s="147"/>
      <c r="AA250" s="147"/>
      <c r="AB250" s="147"/>
      <c r="AC250" s="147"/>
      <c r="AD250" s="147"/>
      <c r="AE250" s="147"/>
      <c r="AF250" s="147"/>
      <c r="AG250" s="147" t="s">
        <v>268</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2" x14ac:dyDescent="0.2">
      <c r="A251" s="154"/>
      <c r="B251" s="155"/>
      <c r="C251" s="251" t="s">
        <v>626</v>
      </c>
      <c r="D251" s="252"/>
      <c r="E251" s="252"/>
      <c r="F251" s="252"/>
      <c r="G251" s="252"/>
      <c r="H251" s="157"/>
      <c r="I251" s="157"/>
      <c r="J251" s="157"/>
      <c r="K251" s="157"/>
      <c r="L251" s="157"/>
      <c r="M251" s="157"/>
      <c r="N251" s="156"/>
      <c r="O251" s="156"/>
      <c r="P251" s="156"/>
      <c r="Q251" s="156"/>
      <c r="R251" s="157"/>
      <c r="S251" s="157"/>
      <c r="T251" s="157"/>
      <c r="U251" s="157"/>
      <c r="V251" s="157"/>
      <c r="W251" s="157"/>
      <c r="X251" s="157"/>
      <c r="Y251" s="157"/>
      <c r="Z251" s="147"/>
      <c r="AA251" s="147"/>
      <c r="AB251" s="147"/>
      <c r="AC251" s="147"/>
      <c r="AD251" s="147"/>
      <c r="AE251" s="147"/>
      <c r="AF251" s="147"/>
      <c r="AG251" s="147" t="s">
        <v>228</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2" x14ac:dyDescent="0.2">
      <c r="A252" s="154"/>
      <c r="B252" s="155"/>
      <c r="C252" s="190" t="s">
        <v>1343</v>
      </c>
      <c r="D252" s="179"/>
      <c r="E252" s="180">
        <v>336.3</v>
      </c>
      <c r="F252" s="157"/>
      <c r="G252" s="157"/>
      <c r="H252" s="157"/>
      <c r="I252" s="157"/>
      <c r="J252" s="157"/>
      <c r="K252" s="157"/>
      <c r="L252" s="157"/>
      <c r="M252" s="157"/>
      <c r="N252" s="156"/>
      <c r="O252" s="156"/>
      <c r="P252" s="156"/>
      <c r="Q252" s="156"/>
      <c r="R252" s="157"/>
      <c r="S252" s="157"/>
      <c r="T252" s="157"/>
      <c r="U252" s="157"/>
      <c r="V252" s="157"/>
      <c r="W252" s="157"/>
      <c r="X252" s="157"/>
      <c r="Y252" s="157"/>
      <c r="Z252" s="147"/>
      <c r="AA252" s="147"/>
      <c r="AB252" s="147"/>
      <c r="AC252" s="147"/>
      <c r="AD252" s="147"/>
      <c r="AE252" s="147"/>
      <c r="AF252" s="147"/>
      <c r="AG252" s="147" t="s">
        <v>270</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3" x14ac:dyDescent="0.2">
      <c r="A253" s="154"/>
      <c r="B253" s="155"/>
      <c r="C253" s="192" t="s">
        <v>430</v>
      </c>
      <c r="D253" s="181"/>
      <c r="E253" s="182">
        <v>336.3</v>
      </c>
      <c r="F253" s="157"/>
      <c r="G253" s="157"/>
      <c r="H253" s="157"/>
      <c r="I253" s="157"/>
      <c r="J253" s="157"/>
      <c r="K253" s="157"/>
      <c r="L253" s="157"/>
      <c r="M253" s="157"/>
      <c r="N253" s="156"/>
      <c r="O253" s="156"/>
      <c r="P253" s="156"/>
      <c r="Q253" s="156"/>
      <c r="R253" s="157"/>
      <c r="S253" s="157"/>
      <c r="T253" s="157"/>
      <c r="U253" s="157"/>
      <c r="V253" s="157"/>
      <c r="W253" s="157"/>
      <c r="X253" s="157"/>
      <c r="Y253" s="157"/>
      <c r="Z253" s="147"/>
      <c r="AA253" s="147"/>
      <c r="AB253" s="147"/>
      <c r="AC253" s="147"/>
      <c r="AD253" s="147"/>
      <c r="AE253" s="147"/>
      <c r="AF253" s="147"/>
      <c r="AG253" s="147" t="s">
        <v>270</v>
      </c>
      <c r="AH253" s="147">
        <v>1</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3" x14ac:dyDescent="0.2">
      <c r="A254" s="154"/>
      <c r="B254" s="155"/>
      <c r="C254" s="190" t="s">
        <v>1344</v>
      </c>
      <c r="D254" s="179"/>
      <c r="E254" s="180">
        <v>531.35400000000004</v>
      </c>
      <c r="F254" s="157"/>
      <c r="G254" s="157"/>
      <c r="H254" s="157"/>
      <c r="I254" s="157"/>
      <c r="J254" s="157"/>
      <c r="K254" s="157"/>
      <c r="L254" s="157"/>
      <c r="M254" s="157"/>
      <c r="N254" s="156"/>
      <c r="O254" s="156"/>
      <c r="P254" s="156"/>
      <c r="Q254" s="156"/>
      <c r="R254" s="157"/>
      <c r="S254" s="157"/>
      <c r="T254" s="157"/>
      <c r="U254" s="157"/>
      <c r="V254" s="157"/>
      <c r="W254" s="157"/>
      <c r="X254" s="157"/>
      <c r="Y254" s="157"/>
      <c r="Z254" s="147"/>
      <c r="AA254" s="147"/>
      <c r="AB254" s="147"/>
      <c r="AC254" s="147"/>
      <c r="AD254" s="147"/>
      <c r="AE254" s="147"/>
      <c r="AF254" s="147"/>
      <c r="AG254" s="147" t="s">
        <v>270</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3" x14ac:dyDescent="0.2">
      <c r="A255" s="154"/>
      <c r="B255" s="155"/>
      <c r="C255" s="190" t="s">
        <v>1345</v>
      </c>
      <c r="D255" s="179"/>
      <c r="E255" s="180">
        <v>379.73500000000001</v>
      </c>
      <c r="F255" s="157"/>
      <c r="G255" s="157"/>
      <c r="H255" s="157"/>
      <c r="I255" s="157"/>
      <c r="J255" s="157"/>
      <c r="K255" s="157"/>
      <c r="L255" s="157"/>
      <c r="M255" s="157"/>
      <c r="N255" s="156"/>
      <c r="O255" s="156"/>
      <c r="P255" s="156"/>
      <c r="Q255" s="156"/>
      <c r="R255" s="157"/>
      <c r="S255" s="157"/>
      <c r="T255" s="157"/>
      <c r="U255" s="157"/>
      <c r="V255" s="157"/>
      <c r="W255" s="157"/>
      <c r="X255" s="157"/>
      <c r="Y255" s="157"/>
      <c r="Z255" s="147"/>
      <c r="AA255" s="147"/>
      <c r="AB255" s="147"/>
      <c r="AC255" s="147"/>
      <c r="AD255" s="147"/>
      <c r="AE255" s="147"/>
      <c r="AF255" s="147"/>
      <c r="AG255" s="147" t="s">
        <v>270</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3" x14ac:dyDescent="0.2">
      <c r="A256" s="154"/>
      <c r="B256" s="155"/>
      <c r="C256" s="190" t="s">
        <v>1346</v>
      </c>
      <c r="D256" s="179"/>
      <c r="E256" s="180">
        <v>-104.742</v>
      </c>
      <c r="F256" s="157"/>
      <c r="G256" s="157"/>
      <c r="H256" s="157"/>
      <c r="I256" s="157"/>
      <c r="J256" s="157"/>
      <c r="K256" s="157"/>
      <c r="L256" s="157"/>
      <c r="M256" s="157"/>
      <c r="N256" s="156"/>
      <c r="O256" s="156"/>
      <c r="P256" s="156"/>
      <c r="Q256" s="156"/>
      <c r="R256" s="157"/>
      <c r="S256" s="157"/>
      <c r="T256" s="157"/>
      <c r="U256" s="157"/>
      <c r="V256" s="157"/>
      <c r="W256" s="157"/>
      <c r="X256" s="157"/>
      <c r="Y256" s="157"/>
      <c r="Z256" s="147"/>
      <c r="AA256" s="147"/>
      <c r="AB256" s="147"/>
      <c r="AC256" s="147"/>
      <c r="AD256" s="147"/>
      <c r="AE256" s="147"/>
      <c r="AF256" s="147"/>
      <c r="AG256" s="147" t="s">
        <v>270</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3" x14ac:dyDescent="0.2">
      <c r="A257" s="154"/>
      <c r="B257" s="155"/>
      <c r="C257" s="190" t="s">
        <v>1347</v>
      </c>
      <c r="D257" s="179"/>
      <c r="E257" s="180">
        <v>-40.11</v>
      </c>
      <c r="F257" s="157"/>
      <c r="G257" s="157"/>
      <c r="H257" s="157"/>
      <c r="I257" s="157"/>
      <c r="J257" s="157"/>
      <c r="K257" s="157"/>
      <c r="L257" s="157"/>
      <c r="M257" s="157"/>
      <c r="N257" s="156"/>
      <c r="O257" s="156"/>
      <c r="P257" s="156"/>
      <c r="Q257" s="156"/>
      <c r="R257" s="157"/>
      <c r="S257" s="157"/>
      <c r="T257" s="157"/>
      <c r="U257" s="157"/>
      <c r="V257" s="157"/>
      <c r="W257" s="157"/>
      <c r="X257" s="157"/>
      <c r="Y257" s="157"/>
      <c r="Z257" s="147"/>
      <c r="AA257" s="147"/>
      <c r="AB257" s="147"/>
      <c r="AC257" s="147"/>
      <c r="AD257" s="147"/>
      <c r="AE257" s="147"/>
      <c r="AF257" s="147"/>
      <c r="AG257" s="147" t="s">
        <v>270</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3" x14ac:dyDescent="0.2">
      <c r="A258" s="154"/>
      <c r="B258" s="155"/>
      <c r="C258" s="192" t="s">
        <v>430</v>
      </c>
      <c r="D258" s="181"/>
      <c r="E258" s="182">
        <v>766.23699999999997</v>
      </c>
      <c r="F258" s="157"/>
      <c r="G258" s="157"/>
      <c r="H258" s="157"/>
      <c r="I258" s="157"/>
      <c r="J258" s="157"/>
      <c r="K258" s="157"/>
      <c r="L258" s="157"/>
      <c r="M258" s="157"/>
      <c r="N258" s="156"/>
      <c r="O258" s="156"/>
      <c r="P258" s="156"/>
      <c r="Q258" s="156"/>
      <c r="R258" s="157"/>
      <c r="S258" s="157"/>
      <c r="T258" s="157"/>
      <c r="U258" s="157"/>
      <c r="V258" s="157"/>
      <c r="W258" s="157"/>
      <c r="X258" s="157"/>
      <c r="Y258" s="157"/>
      <c r="Z258" s="147"/>
      <c r="AA258" s="147"/>
      <c r="AB258" s="147"/>
      <c r="AC258" s="147"/>
      <c r="AD258" s="147"/>
      <c r="AE258" s="147"/>
      <c r="AF258" s="147"/>
      <c r="AG258" s="147" t="s">
        <v>270</v>
      </c>
      <c r="AH258" s="147">
        <v>1</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ht="22.5" outlineLevel="1" x14ac:dyDescent="0.2">
      <c r="A259" s="166">
        <v>49</v>
      </c>
      <c r="B259" s="167" t="s">
        <v>1348</v>
      </c>
      <c r="C259" s="175" t="s">
        <v>1349</v>
      </c>
      <c r="D259" s="168" t="s">
        <v>285</v>
      </c>
      <c r="E259" s="169">
        <v>2205.0740000000001</v>
      </c>
      <c r="F259" s="170"/>
      <c r="G259" s="171">
        <f>ROUND(E259*F259,2)</f>
        <v>0</v>
      </c>
      <c r="H259" s="170"/>
      <c r="I259" s="171">
        <f>ROUND(E259*H259,2)</f>
        <v>0</v>
      </c>
      <c r="J259" s="170"/>
      <c r="K259" s="171">
        <f>ROUND(E259*J259,2)</f>
        <v>0</v>
      </c>
      <c r="L259" s="171">
        <v>21</v>
      </c>
      <c r="M259" s="171">
        <f>G259*(1+L259/100)</f>
        <v>0</v>
      </c>
      <c r="N259" s="169">
        <v>9.7000000000000005E-4</v>
      </c>
      <c r="O259" s="169">
        <f>ROUND(E259*N259,2)</f>
        <v>2.14</v>
      </c>
      <c r="P259" s="169">
        <v>0</v>
      </c>
      <c r="Q259" s="169">
        <f>ROUND(E259*P259,2)</f>
        <v>0</v>
      </c>
      <c r="R259" s="171" t="s">
        <v>624</v>
      </c>
      <c r="S259" s="171" t="s">
        <v>222</v>
      </c>
      <c r="T259" s="172" t="s">
        <v>222</v>
      </c>
      <c r="U259" s="157">
        <v>6.0000000000000001E-3</v>
      </c>
      <c r="V259" s="157">
        <f>ROUND(E259*U259,2)</f>
        <v>13.23</v>
      </c>
      <c r="W259" s="157"/>
      <c r="X259" s="157" t="s">
        <v>251</v>
      </c>
      <c r="Y259" s="157" t="s">
        <v>225</v>
      </c>
      <c r="Z259" s="147"/>
      <c r="AA259" s="147"/>
      <c r="AB259" s="147"/>
      <c r="AC259" s="147"/>
      <c r="AD259" s="147"/>
      <c r="AE259" s="147"/>
      <c r="AF259" s="147"/>
      <c r="AG259" s="147" t="s">
        <v>252</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2" x14ac:dyDescent="0.2">
      <c r="A260" s="154"/>
      <c r="B260" s="155"/>
      <c r="C260" s="260" t="s">
        <v>625</v>
      </c>
      <c r="D260" s="261"/>
      <c r="E260" s="261"/>
      <c r="F260" s="261"/>
      <c r="G260" s="261"/>
      <c r="H260" s="157"/>
      <c r="I260" s="157"/>
      <c r="J260" s="157"/>
      <c r="K260" s="157"/>
      <c r="L260" s="157"/>
      <c r="M260" s="157"/>
      <c r="N260" s="156"/>
      <c r="O260" s="156"/>
      <c r="P260" s="156"/>
      <c r="Q260" s="156"/>
      <c r="R260" s="157"/>
      <c r="S260" s="157"/>
      <c r="T260" s="157"/>
      <c r="U260" s="157"/>
      <c r="V260" s="157"/>
      <c r="W260" s="157"/>
      <c r="X260" s="157"/>
      <c r="Y260" s="157"/>
      <c r="Z260" s="147"/>
      <c r="AA260" s="147"/>
      <c r="AB260" s="147"/>
      <c r="AC260" s="147"/>
      <c r="AD260" s="147"/>
      <c r="AE260" s="147"/>
      <c r="AF260" s="147"/>
      <c r="AG260" s="147" t="s">
        <v>268</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2" x14ac:dyDescent="0.2">
      <c r="A261" s="154"/>
      <c r="B261" s="155"/>
      <c r="C261" s="190" t="s">
        <v>1350</v>
      </c>
      <c r="D261" s="179"/>
      <c r="E261" s="180">
        <v>2205.0700000000002</v>
      </c>
      <c r="F261" s="157"/>
      <c r="G261" s="157"/>
      <c r="H261" s="157"/>
      <c r="I261" s="157"/>
      <c r="J261" s="157"/>
      <c r="K261" s="157"/>
      <c r="L261" s="157"/>
      <c r="M261" s="157"/>
      <c r="N261" s="156"/>
      <c r="O261" s="156"/>
      <c r="P261" s="156"/>
      <c r="Q261" s="156"/>
      <c r="R261" s="157"/>
      <c r="S261" s="157"/>
      <c r="T261" s="157"/>
      <c r="U261" s="157"/>
      <c r="V261" s="157"/>
      <c r="W261" s="157"/>
      <c r="X261" s="157"/>
      <c r="Y261" s="157"/>
      <c r="Z261" s="147"/>
      <c r="AA261" s="147"/>
      <c r="AB261" s="147"/>
      <c r="AC261" s="147"/>
      <c r="AD261" s="147"/>
      <c r="AE261" s="147"/>
      <c r="AF261" s="147"/>
      <c r="AG261" s="147" t="s">
        <v>270</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83">
        <v>50</v>
      </c>
      <c r="B262" s="184" t="s">
        <v>1351</v>
      </c>
      <c r="C262" s="191" t="s">
        <v>1352</v>
      </c>
      <c r="D262" s="185" t="s">
        <v>285</v>
      </c>
      <c r="E262" s="186">
        <v>1102.537</v>
      </c>
      <c r="F262" s="187"/>
      <c r="G262" s="188">
        <f>ROUND(E262*F262,2)</f>
        <v>0</v>
      </c>
      <c r="H262" s="187"/>
      <c r="I262" s="188">
        <f>ROUND(E262*H262,2)</f>
        <v>0</v>
      </c>
      <c r="J262" s="187"/>
      <c r="K262" s="188">
        <f>ROUND(E262*J262,2)</f>
        <v>0</v>
      </c>
      <c r="L262" s="188">
        <v>21</v>
      </c>
      <c r="M262" s="188">
        <f>G262*(1+L262/100)</f>
        <v>0</v>
      </c>
      <c r="N262" s="186">
        <v>0</v>
      </c>
      <c r="O262" s="186">
        <f>ROUND(E262*N262,2)</f>
        <v>0</v>
      </c>
      <c r="P262" s="186">
        <v>0</v>
      </c>
      <c r="Q262" s="186">
        <f>ROUND(E262*P262,2)</f>
        <v>0</v>
      </c>
      <c r="R262" s="188" t="s">
        <v>624</v>
      </c>
      <c r="S262" s="188" t="s">
        <v>222</v>
      </c>
      <c r="T262" s="189" t="s">
        <v>222</v>
      </c>
      <c r="U262" s="157">
        <v>0.126</v>
      </c>
      <c r="V262" s="157">
        <f>ROUND(E262*U262,2)</f>
        <v>138.91999999999999</v>
      </c>
      <c r="W262" s="157"/>
      <c r="X262" s="157" t="s">
        <v>251</v>
      </c>
      <c r="Y262" s="157" t="s">
        <v>225</v>
      </c>
      <c r="Z262" s="147"/>
      <c r="AA262" s="147"/>
      <c r="AB262" s="147"/>
      <c r="AC262" s="147"/>
      <c r="AD262" s="147"/>
      <c r="AE262" s="147"/>
      <c r="AF262" s="147"/>
      <c r="AG262" s="147" t="s">
        <v>252</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66">
        <v>51</v>
      </c>
      <c r="B263" s="167" t="s">
        <v>1353</v>
      </c>
      <c r="C263" s="175" t="s">
        <v>1354</v>
      </c>
      <c r="D263" s="168" t="s">
        <v>285</v>
      </c>
      <c r="E263" s="169">
        <v>90.57</v>
      </c>
      <c r="F263" s="170"/>
      <c r="G263" s="171">
        <f>ROUND(E263*F263,2)</f>
        <v>0</v>
      </c>
      <c r="H263" s="170"/>
      <c r="I263" s="171">
        <f>ROUND(E263*H263,2)</f>
        <v>0</v>
      </c>
      <c r="J263" s="170"/>
      <c r="K263" s="171">
        <f>ROUND(E263*J263,2)</f>
        <v>0</v>
      </c>
      <c r="L263" s="171">
        <v>21</v>
      </c>
      <c r="M263" s="171">
        <f>G263*(1+L263/100)</f>
        <v>0</v>
      </c>
      <c r="N263" s="169">
        <v>5.9199999999999999E-3</v>
      </c>
      <c r="O263" s="169">
        <f>ROUND(E263*N263,2)</f>
        <v>0.54</v>
      </c>
      <c r="P263" s="169">
        <v>0</v>
      </c>
      <c r="Q263" s="169">
        <f>ROUND(E263*P263,2)</f>
        <v>0</v>
      </c>
      <c r="R263" s="171" t="s">
        <v>624</v>
      </c>
      <c r="S263" s="171" t="s">
        <v>222</v>
      </c>
      <c r="T263" s="172" t="s">
        <v>222</v>
      </c>
      <c r="U263" s="157">
        <v>0.26</v>
      </c>
      <c r="V263" s="157">
        <f>ROUND(E263*U263,2)</f>
        <v>23.55</v>
      </c>
      <c r="W263" s="157"/>
      <c r="X263" s="157" t="s">
        <v>251</v>
      </c>
      <c r="Y263" s="157" t="s">
        <v>225</v>
      </c>
      <c r="Z263" s="147"/>
      <c r="AA263" s="147"/>
      <c r="AB263" s="147"/>
      <c r="AC263" s="147"/>
      <c r="AD263" s="147"/>
      <c r="AE263" s="147"/>
      <c r="AF263" s="147"/>
      <c r="AG263" s="147" t="s">
        <v>252</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2" x14ac:dyDescent="0.2">
      <c r="A264" s="154"/>
      <c r="B264" s="155"/>
      <c r="C264" s="190" t="s">
        <v>1355</v>
      </c>
      <c r="D264" s="179"/>
      <c r="E264" s="180">
        <v>73.05</v>
      </c>
      <c r="F264" s="157"/>
      <c r="G264" s="157"/>
      <c r="H264" s="157"/>
      <c r="I264" s="157"/>
      <c r="J264" s="157"/>
      <c r="K264" s="157"/>
      <c r="L264" s="157"/>
      <c r="M264" s="157"/>
      <c r="N264" s="156"/>
      <c r="O264" s="156"/>
      <c r="P264" s="156"/>
      <c r="Q264" s="156"/>
      <c r="R264" s="157"/>
      <c r="S264" s="157"/>
      <c r="T264" s="157"/>
      <c r="U264" s="157"/>
      <c r="V264" s="157"/>
      <c r="W264" s="157"/>
      <c r="X264" s="157"/>
      <c r="Y264" s="157"/>
      <c r="Z264" s="147"/>
      <c r="AA264" s="147"/>
      <c r="AB264" s="147"/>
      <c r="AC264" s="147"/>
      <c r="AD264" s="147"/>
      <c r="AE264" s="147"/>
      <c r="AF264" s="147"/>
      <c r="AG264" s="147" t="s">
        <v>270</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3" x14ac:dyDescent="0.2">
      <c r="A265" s="154"/>
      <c r="B265" s="155"/>
      <c r="C265" s="190" t="s">
        <v>1356</v>
      </c>
      <c r="D265" s="179"/>
      <c r="E265" s="180">
        <v>17.52</v>
      </c>
      <c r="F265" s="157"/>
      <c r="G265" s="157"/>
      <c r="H265" s="157"/>
      <c r="I265" s="157"/>
      <c r="J265" s="157"/>
      <c r="K265" s="157"/>
      <c r="L265" s="157"/>
      <c r="M265" s="157"/>
      <c r="N265" s="156"/>
      <c r="O265" s="156"/>
      <c r="P265" s="156"/>
      <c r="Q265" s="156"/>
      <c r="R265" s="157"/>
      <c r="S265" s="157"/>
      <c r="T265" s="157"/>
      <c r="U265" s="157"/>
      <c r="V265" s="157"/>
      <c r="W265" s="157"/>
      <c r="X265" s="157"/>
      <c r="Y265" s="157"/>
      <c r="Z265" s="147"/>
      <c r="AA265" s="147"/>
      <c r="AB265" s="147"/>
      <c r="AC265" s="147"/>
      <c r="AD265" s="147"/>
      <c r="AE265" s="147"/>
      <c r="AF265" s="147"/>
      <c r="AG265" s="147" t="s">
        <v>270</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83">
        <v>52</v>
      </c>
      <c r="B266" s="184" t="s">
        <v>643</v>
      </c>
      <c r="C266" s="191" t="s">
        <v>644</v>
      </c>
      <c r="D266" s="185" t="s">
        <v>285</v>
      </c>
      <c r="E266" s="186">
        <v>1102.537</v>
      </c>
      <c r="F266" s="187"/>
      <c r="G266" s="188">
        <f>ROUND(E266*F266,2)</f>
        <v>0</v>
      </c>
      <c r="H266" s="187"/>
      <c r="I266" s="188">
        <f>ROUND(E266*H266,2)</f>
        <v>0</v>
      </c>
      <c r="J266" s="187"/>
      <c r="K266" s="188">
        <f>ROUND(E266*J266,2)</f>
        <v>0</v>
      </c>
      <c r="L266" s="188">
        <v>21</v>
      </c>
      <c r="M266" s="188">
        <f>G266*(1+L266/100)</f>
        <v>0</v>
      </c>
      <c r="N266" s="186">
        <v>0</v>
      </c>
      <c r="O266" s="186">
        <f>ROUND(E266*N266,2)</f>
        <v>0</v>
      </c>
      <c r="P266" s="186">
        <v>0</v>
      </c>
      <c r="Q266" s="186">
        <f>ROUND(E266*P266,2)</f>
        <v>0</v>
      </c>
      <c r="R266" s="188" t="s">
        <v>624</v>
      </c>
      <c r="S266" s="188" t="s">
        <v>222</v>
      </c>
      <c r="T266" s="189" t="s">
        <v>222</v>
      </c>
      <c r="U266" s="157">
        <v>3.0300000000000001E-2</v>
      </c>
      <c r="V266" s="157">
        <f>ROUND(E266*U266,2)</f>
        <v>33.409999999999997</v>
      </c>
      <c r="W266" s="157"/>
      <c r="X266" s="157" t="s">
        <v>251</v>
      </c>
      <c r="Y266" s="157" t="s">
        <v>225</v>
      </c>
      <c r="Z266" s="147"/>
      <c r="AA266" s="147"/>
      <c r="AB266" s="147"/>
      <c r="AC266" s="147"/>
      <c r="AD266" s="147"/>
      <c r="AE266" s="147"/>
      <c r="AF266" s="147"/>
      <c r="AG266" s="147" t="s">
        <v>252</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ht="22.5" outlineLevel="1" x14ac:dyDescent="0.2">
      <c r="A267" s="183">
        <v>53</v>
      </c>
      <c r="B267" s="184" t="s">
        <v>645</v>
      </c>
      <c r="C267" s="191" t="s">
        <v>646</v>
      </c>
      <c r="D267" s="185" t="s">
        <v>285</v>
      </c>
      <c r="E267" s="186">
        <v>2209.0740000000001</v>
      </c>
      <c r="F267" s="187"/>
      <c r="G267" s="188">
        <f>ROUND(E267*F267,2)</f>
        <v>0</v>
      </c>
      <c r="H267" s="187"/>
      <c r="I267" s="188">
        <f>ROUND(E267*H267,2)</f>
        <v>0</v>
      </c>
      <c r="J267" s="187"/>
      <c r="K267" s="188">
        <f>ROUND(E267*J267,2)</f>
        <v>0</v>
      </c>
      <c r="L267" s="188">
        <v>21</v>
      </c>
      <c r="M267" s="188">
        <f>G267*(1+L267/100)</f>
        <v>0</v>
      </c>
      <c r="N267" s="186">
        <v>5.0000000000000002E-5</v>
      </c>
      <c r="O267" s="186">
        <f>ROUND(E267*N267,2)</f>
        <v>0.11</v>
      </c>
      <c r="P267" s="186">
        <v>0</v>
      </c>
      <c r="Q267" s="186">
        <f>ROUND(E267*P267,2)</f>
        <v>0</v>
      </c>
      <c r="R267" s="188" t="s">
        <v>624</v>
      </c>
      <c r="S267" s="188" t="s">
        <v>222</v>
      </c>
      <c r="T267" s="189" t="s">
        <v>222</v>
      </c>
      <c r="U267" s="157">
        <v>0</v>
      </c>
      <c r="V267" s="157">
        <f>ROUND(E267*U267,2)</f>
        <v>0</v>
      </c>
      <c r="W267" s="157"/>
      <c r="X267" s="157" t="s">
        <v>251</v>
      </c>
      <c r="Y267" s="157" t="s">
        <v>225</v>
      </c>
      <c r="Z267" s="147"/>
      <c r="AA267" s="147"/>
      <c r="AB267" s="147"/>
      <c r="AC267" s="147"/>
      <c r="AD267" s="147"/>
      <c r="AE267" s="147"/>
      <c r="AF267" s="147"/>
      <c r="AG267" s="147" t="s">
        <v>252</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83">
        <v>54</v>
      </c>
      <c r="B268" s="184" t="s">
        <v>647</v>
      </c>
      <c r="C268" s="191" t="s">
        <v>648</v>
      </c>
      <c r="D268" s="185" t="s">
        <v>285</v>
      </c>
      <c r="E268" s="186">
        <v>1102.537</v>
      </c>
      <c r="F268" s="187"/>
      <c r="G268" s="188">
        <f>ROUND(E268*F268,2)</f>
        <v>0</v>
      </c>
      <c r="H268" s="187"/>
      <c r="I268" s="188">
        <f>ROUND(E268*H268,2)</f>
        <v>0</v>
      </c>
      <c r="J268" s="187"/>
      <c r="K268" s="188">
        <f>ROUND(E268*J268,2)</f>
        <v>0</v>
      </c>
      <c r="L268" s="188">
        <v>21</v>
      </c>
      <c r="M268" s="188">
        <f>G268*(1+L268/100)</f>
        <v>0</v>
      </c>
      <c r="N268" s="186">
        <v>0</v>
      </c>
      <c r="O268" s="186">
        <f>ROUND(E268*N268,2)</f>
        <v>0</v>
      </c>
      <c r="P268" s="186">
        <v>0</v>
      </c>
      <c r="Q268" s="186">
        <f>ROUND(E268*P268,2)</f>
        <v>0</v>
      </c>
      <c r="R268" s="188" t="s">
        <v>624</v>
      </c>
      <c r="S268" s="188" t="s">
        <v>222</v>
      </c>
      <c r="T268" s="189" t="s">
        <v>222</v>
      </c>
      <c r="U268" s="157">
        <v>1.7999999999999999E-2</v>
      </c>
      <c r="V268" s="157">
        <f>ROUND(E268*U268,2)</f>
        <v>19.850000000000001</v>
      </c>
      <c r="W268" s="157"/>
      <c r="X268" s="157" t="s">
        <v>251</v>
      </c>
      <c r="Y268" s="157" t="s">
        <v>225</v>
      </c>
      <c r="Z268" s="147"/>
      <c r="AA268" s="147"/>
      <c r="AB268" s="147"/>
      <c r="AC268" s="147"/>
      <c r="AD268" s="147"/>
      <c r="AE268" s="147"/>
      <c r="AF268" s="147"/>
      <c r="AG268" s="147" t="s">
        <v>252</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x14ac:dyDescent="0.2">
      <c r="A269" s="159" t="s">
        <v>217</v>
      </c>
      <c r="B269" s="160" t="s">
        <v>107</v>
      </c>
      <c r="C269" s="174" t="s">
        <v>108</v>
      </c>
      <c r="D269" s="161"/>
      <c r="E269" s="162"/>
      <c r="F269" s="163"/>
      <c r="G269" s="163">
        <f>SUMIF(AG270:AG273,"&lt;&gt;NOR",G270:G273)</f>
        <v>0</v>
      </c>
      <c r="H269" s="163"/>
      <c r="I269" s="163">
        <f>SUM(I270:I273)</f>
        <v>0</v>
      </c>
      <c r="J269" s="163"/>
      <c r="K269" s="163">
        <f>SUM(K270:K273)</f>
        <v>0</v>
      </c>
      <c r="L269" s="163"/>
      <c r="M269" s="163">
        <f>SUM(M270:M273)</f>
        <v>0</v>
      </c>
      <c r="N269" s="162"/>
      <c r="O269" s="162">
        <f>SUM(O270:O273)</f>
        <v>0.02</v>
      </c>
      <c r="P269" s="162"/>
      <c r="Q269" s="162">
        <f>SUM(Q270:Q273)</f>
        <v>0</v>
      </c>
      <c r="R269" s="163"/>
      <c r="S269" s="163"/>
      <c r="T269" s="164"/>
      <c r="U269" s="158"/>
      <c r="V269" s="158">
        <f>SUM(V270:V273)</f>
        <v>149.04000000000002</v>
      </c>
      <c r="W269" s="158"/>
      <c r="X269" s="158"/>
      <c r="Y269" s="158"/>
      <c r="AG269" t="s">
        <v>218</v>
      </c>
    </row>
    <row r="270" spans="1:60" ht="56.25" outlineLevel="1" x14ac:dyDescent="0.2">
      <c r="A270" s="166">
        <v>55</v>
      </c>
      <c r="B270" s="167" t="s">
        <v>603</v>
      </c>
      <c r="C270" s="175" t="s">
        <v>604</v>
      </c>
      <c r="D270" s="168" t="s">
        <v>285</v>
      </c>
      <c r="E270" s="169">
        <v>380</v>
      </c>
      <c r="F270" s="170"/>
      <c r="G270" s="171">
        <f>ROUND(E270*F270,2)</f>
        <v>0</v>
      </c>
      <c r="H270" s="170"/>
      <c r="I270" s="171">
        <f>ROUND(E270*H270,2)</f>
        <v>0</v>
      </c>
      <c r="J270" s="170"/>
      <c r="K270" s="171">
        <f>ROUND(E270*J270,2)</f>
        <v>0</v>
      </c>
      <c r="L270" s="171">
        <v>21</v>
      </c>
      <c r="M270" s="171">
        <f>G270*(1+L270/100)</f>
        <v>0</v>
      </c>
      <c r="N270" s="169">
        <v>4.0000000000000003E-5</v>
      </c>
      <c r="O270" s="169">
        <f>ROUND(E270*N270,2)</f>
        <v>0.02</v>
      </c>
      <c r="P270" s="169">
        <v>0</v>
      </c>
      <c r="Q270" s="169">
        <f>ROUND(E270*P270,2)</f>
        <v>0</v>
      </c>
      <c r="R270" s="171" t="s">
        <v>309</v>
      </c>
      <c r="S270" s="171" t="s">
        <v>222</v>
      </c>
      <c r="T270" s="172" t="s">
        <v>222</v>
      </c>
      <c r="U270" s="157">
        <v>0.308</v>
      </c>
      <c r="V270" s="157">
        <f>ROUND(E270*U270,2)</f>
        <v>117.04</v>
      </c>
      <c r="W270" s="157"/>
      <c r="X270" s="157" t="s">
        <v>251</v>
      </c>
      <c r="Y270" s="157" t="s">
        <v>225</v>
      </c>
      <c r="Z270" s="147"/>
      <c r="AA270" s="147"/>
      <c r="AB270" s="147"/>
      <c r="AC270" s="147"/>
      <c r="AD270" s="147"/>
      <c r="AE270" s="147"/>
      <c r="AF270" s="147"/>
      <c r="AG270" s="147" t="s">
        <v>252</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2" x14ac:dyDescent="0.2">
      <c r="A271" s="154"/>
      <c r="B271" s="155"/>
      <c r="C271" s="190" t="s">
        <v>1357</v>
      </c>
      <c r="D271" s="179"/>
      <c r="E271" s="180">
        <v>380</v>
      </c>
      <c r="F271" s="157"/>
      <c r="G271" s="157"/>
      <c r="H271" s="157"/>
      <c r="I271" s="157"/>
      <c r="J271" s="157"/>
      <c r="K271" s="157"/>
      <c r="L271" s="157"/>
      <c r="M271" s="157"/>
      <c r="N271" s="156"/>
      <c r="O271" s="156"/>
      <c r="P271" s="156"/>
      <c r="Q271" s="156"/>
      <c r="R271" s="157"/>
      <c r="S271" s="157"/>
      <c r="T271" s="157"/>
      <c r="U271" s="157"/>
      <c r="V271" s="157"/>
      <c r="W271" s="157"/>
      <c r="X271" s="157"/>
      <c r="Y271" s="157"/>
      <c r="Z271" s="147"/>
      <c r="AA271" s="147"/>
      <c r="AB271" s="147"/>
      <c r="AC271" s="147"/>
      <c r="AD271" s="147"/>
      <c r="AE271" s="147"/>
      <c r="AF271" s="147"/>
      <c r="AG271" s="147" t="s">
        <v>270</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66">
        <v>56</v>
      </c>
      <c r="B272" s="167" t="s">
        <v>606</v>
      </c>
      <c r="C272" s="175" t="s">
        <v>607</v>
      </c>
      <c r="D272" s="168" t="s">
        <v>1358</v>
      </c>
      <c r="E272" s="169">
        <v>32</v>
      </c>
      <c r="F272" s="170"/>
      <c r="G272" s="171">
        <f>ROUND(E272*F272,2)</f>
        <v>0</v>
      </c>
      <c r="H272" s="170"/>
      <c r="I272" s="171">
        <f>ROUND(E272*H272,2)</f>
        <v>0</v>
      </c>
      <c r="J272" s="170"/>
      <c r="K272" s="171">
        <f>ROUND(E272*J272,2)</f>
        <v>0</v>
      </c>
      <c r="L272" s="171">
        <v>21</v>
      </c>
      <c r="M272" s="171">
        <f>G272*(1+L272/100)</f>
        <v>0</v>
      </c>
      <c r="N272" s="169">
        <v>0</v>
      </c>
      <c r="O272" s="169">
        <f>ROUND(E272*N272,2)</f>
        <v>0</v>
      </c>
      <c r="P272" s="169">
        <v>0</v>
      </c>
      <c r="Q272" s="169">
        <f>ROUND(E272*P272,2)</f>
        <v>0</v>
      </c>
      <c r="R272" s="171" t="s">
        <v>609</v>
      </c>
      <c r="S272" s="171" t="s">
        <v>222</v>
      </c>
      <c r="T272" s="172" t="s">
        <v>222</v>
      </c>
      <c r="U272" s="157">
        <v>1</v>
      </c>
      <c r="V272" s="157">
        <f>ROUND(E272*U272,2)</f>
        <v>32</v>
      </c>
      <c r="W272" s="157"/>
      <c r="X272" s="157" t="s">
        <v>610</v>
      </c>
      <c r="Y272" s="157" t="s">
        <v>225</v>
      </c>
      <c r="Z272" s="147"/>
      <c r="AA272" s="147"/>
      <c r="AB272" s="147"/>
      <c r="AC272" s="147"/>
      <c r="AD272" s="147"/>
      <c r="AE272" s="147"/>
      <c r="AF272" s="147"/>
      <c r="AG272" s="147" t="s">
        <v>611</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2" x14ac:dyDescent="0.2">
      <c r="A273" s="154"/>
      <c r="B273" s="155"/>
      <c r="C273" s="249" t="s">
        <v>612</v>
      </c>
      <c r="D273" s="250"/>
      <c r="E273" s="250"/>
      <c r="F273" s="250"/>
      <c r="G273" s="250"/>
      <c r="H273" s="157"/>
      <c r="I273" s="157"/>
      <c r="J273" s="157"/>
      <c r="K273" s="157"/>
      <c r="L273" s="157"/>
      <c r="M273" s="157"/>
      <c r="N273" s="156"/>
      <c r="O273" s="156"/>
      <c r="P273" s="156"/>
      <c r="Q273" s="156"/>
      <c r="R273" s="157"/>
      <c r="S273" s="157"/>
      <c r="T273" s="157"/>
      <c r="U273" s="157"/>
      <c r="V273" s="157"/>
      <c r="W273" s="157"/>
      <c r="X273" s="157"/>
      <c r="Y273" s="157"/>
      <c r="Z273" s="147"/>
      <c r="AA273" s="147"/>
      <c r="AB273" s="147"/>
      <c r="AC273" s="147"/>
      <c r="AD273" s="147"/>
      <c r="AE273" s="147"/>
      <c r="AF273" s="147"/>
      <c r="AG273" s="147" t="s">
        <v>228</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73" t="str">
        <f>C273</f>
        <v>Demontáž a zpětná montáž drobných prvků fasády, jako jsou větrací mřížky, konzoly, nástěnky, dvířka, cedule, tabulky a pod.</v>
      </c>
      <c r="BB273" s="147"/>
      <c r="BC273" s="147"/>
      <c r="BD273" s="147"/>
      <c r="BE273" s="147"/>
      <c r="BF273" s="147"/>
      <c r="BG273" s="147"/>
      <c r="BH273" s="147"/>
    </row>
    <row r="274" spans="1:60" x14ac:dyDescent="0.2">
      <c r="A274" s="159" t="s">
        <v>217</v>
      </c>
      <c r="B274" s="160" t="s">
        <v>109</v>
      </c>
      <c r="C274" s="174" t="s">
        <v>110</v>
      </c>
      <c r="D274" s="161"/>
      <c r="E274" s="162"/>
      <c r="F274" s="163"/>
      <c r="G274" s="163">
        <f>SUMIF(AG275:AG313,"&lt;&gt;NOR",G275:G313)</f>
        <v>0</v>
      </c>
      <c r="H274" s="163"/>
      <c r="I274" s="163">
        <f>SUM(I275:I313)</f>
        <v>0</v>
      </c>
      <c r="J274" s="163"/>
      <c r="K274" s="163">
        <f>SUM(K275:K313)</f>
        <v>0</v>
      </c>
      <c r="L274" s="163"/>
      <c r="M274" s="163">
        <f>SUM(M275:M313)</f>
        <v>0</v>
      </c>
      <c r="N274" s="162"/>
      <c r="O274" s="162">
        <f>SUM(O275:O313)</f>
        <v>0.16</v>
      </c>
      <c r="P274" s="162"/>
      <c r="Q274" s="162">
        <f>SUM(Q275:Q313)</f>
        <v>29.029999999999998</v>
      </c>
      <c r="R274" s="163"/>
      <c r="S274" s="163"/>
      <c r="T274" s="164"/>
      <c r="U274" s="158"/>
      <c r="V274" s="158">
        <f>SUM(V275:V313)</f>
        <v>154.26</v>
      </c>
      <c r="W274" s="158"/>
      <c r="X274" s="158"/>
      <c r="Y274" s="158"/>
      <c r="AG274" t="s">
        <v>218</v>
      </c>
    </row>
    <row r="275" spans="1:60" ht="22.5" outlineLevel="1" x14ac:dyDescent="0.2">
      <c r="A275" s="166">
        <v>57</v>
      </c>
      <c r="B275" s="167" t="s">
        <v>688</v>
      </c>
      <c r="C275" s="175" t="s">
        <v>689</v>
      </c>
      <c r="D275" s="168" t="s">
        <v>265</v>
      </c>
      <c r="E275" s="169">
        <v>6.1287500000000001</v>
      </c>
      <c r="F275" s="170"/>
      <c r="G275" s="171">
        <f>ROUND(E275*F275,2)</f>
        <v>0</v>
      </c>
      <c r="H275" s="170"/>
      <c r="I275" s="171">
        <f>ROUND(E275*H275,2)</f>
        <v>0</v>
      </c>
      <c r="J275" s="170"/>
      <c r="K275" s="171">
        <f>ROUND(E275*J275,2)</f>
        <v>0</v>
      </c>
      <c r="L275" s="171">
        <v>21</v>
      </c>
      <c r="M275" s="171">
        <f>G275*(1+L275/100)</f>
        <v>0</v>
      </c>
      <c r="N275" s="169">
        <v>0</v>
      </c>
      <c r="O275" s="169">
        <f>ROUND(E275*N275,2)</f>
        <v>0</v>
      </c>
      <c r="P275" s="169">
        <v>2.2000000000000002</v>
      </c>
      <c r="Q275" s="169">
        <f>ROUND(E275*P275,2)</f>
        <v>13.48</v>
      </c>
      <c r="R275" s="171" t="s">
        <v>654</v>
      </c>
      <c r="S275" s="171" t="s">
        <v>222</v>
      </c>
      <c r="T275" s="172" t="s">
        <v>222</v>
      </c>
      <c r="U275" s="157">
        <v>7.1950000000000003</v>
      </c>
      <c r="V275" s="157">
        <f>ROUND(E275*U275,2)</f>
        <v>44.1</v>
      </c>
      <c r="W275" s="157"/>
      <c r="X275" s="157" t="s">
        <v>251</v>
      </c>
      <c r="Y275" s="157" t="s">
        <v>225</v>
      </c>
      <c r="Z275" s="147"/>
      <c r="AA275" s="147"/>
      <c r="AB275" s="147"/>
      <c r="AC275" s="147"/>
      <c r="AD275" s="147"/>
      <c r="AE275" s="147"/>
      <c r="AF275" s="147"/>
      <c r="AG275" s="147" t="s">
        <v>252</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2" x14ac:dyDescent="0.2">
      <c r="A276" s="154"/>
      <c r="B276" s="155"/>
      <c r="C276" s="190" t="s">
        <v>1359</v>
      </c>
      <c r="D276" s="179"/>
      <c r="E276" s="180">
        <v>6.1287500000000001</v>
      </c>
      <c r="F276" s="157"/>
      <c r="G276" s="157"/>
      <c r="H276" s="157"/>
      <c r="I276" s="157"/>
      <c r="J276" s="157"/>
      <c r="K276" s="157"/>
      <c r="L276" s="157"/>
      <c r="M276" s="157"/>
      <c r="N276" s="156"/>
      <c r="O276" s="156"/>
      <c r="P276" s="156"/>
      <c r="Q276" s="156"/>
      <c r="R276" s="157"/>
      <c r="S276" s="157"/>
      <c r="T276" s="157"/>
      <c r="U276" s="157"/>
      <c r="V276" s="157"/>
      <c r="W276" s="157"/>
      <c r="X276" s="157"/>
      <c r="Y276" s="157"/>
      <c r="Z276" s="147"/>
      <c r="AA276" s="147"/>
      <c r="AB276" s="147"/>
      <c r="AC276" s="147"/>
      <c r="AD276" s="147"/>
      <c r="AE276" s="147"/>
      <c r="AF276" s="147"/>
      <c r="AG276" s="147" t="s">
        <v>270</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66">
        <v>58</v>
      </c>
      <c r="B277" s="167" t="s">
        <v>659</v>
      </c>
      <c r="C277" s="175" t="s">
        <v>660</v>
      </c>
      <c r="D277" s="168" t="s">
        <v>390</v>
      </c>
      <c r="E277" s="169">
        <v>25</v>
      </c>
      <c r="F277" s="170"/>
      <c r="G277" s="171">
        <f>ROUND(E277*F277,2)</f>
        <v>0</v>
      </c>
      <c r="H277" s="170"/>
      <c r="I277" s="171">
        <f>ROUND(E277*H277,2)</f>
        <v>0</v>
      </c>
      <c r="J277" s="170"/>
      <c r="K277" s="171">
        <f>ROUND(E277*J277,2)</f>
        <v>0</v>
      </c>
      <c r="L277" s="171">
        <v>21</v>
      </c>
      <c r="M277" s="171">
        <f>G277*(1+L277/100)</f>
        <v>0</v>
      </c>
      <c r="N277" s="169">
        <v>0</v>
      </c>
      <c r="O277" s="169">
        <f>ROUND(E277*N277,2)</f>
        <v>0</v>
      </c>
      <c r="P277" s="169">
        <v>0</v>
      </c>
      <c r="Q277" s="169">
        <f>ROUND(E277*P277,2)</f>
        <v>0</v>
      </c>
      <c r="R277" s="171" t="s">
        <v>654</v>
      </c>
      <c r="S277" s="171" t="s">
        <v>222</v>
      </c>
      <c r="T277" s="172" t="s">
        <v>222</v>
      </c>
      <c r="U277" s="157">
        <v>0.03</v>
      </c>
      <c r="V277" s="157">
        <f>ROUND(E277*U277,2)</f>
        <v>0.75</v>
      </c>
      <c r="W277" s="157"/>
      <c r="X277" s="157" t="s">
        <v>251</v>
      </c>
      <c r="Y277" s="157" t="s">
        <v>225</v>
      </c>
      <c r="Z277" s="147"/>
      <c r="AA277" s="147"/>
      <c r="AB277" s="147"/>
      <c r="AC277" s="147"/>
      <c r="AD277" s="147"/>
      <c r="AE277" s="147"/>
      <c r="AF277" s="147"/>
      <c r="AG277" s="147" t="s">
        <v>252</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2" x14ac:dyDescent="0.2">
      <c r="A278" s="154"/>
      <c r="B278" s="155"/>
      <c r="C278" s="260" t="s">
        <v>661</v>
      </c>
      <c r="D278" s="261"/>
      <c r="E278" s="261"/>
      <c r="F278" s="261"/>
      <c r="G278" s="261"/>
      <c r="H278" s="157"/>
      <c r="I278" s="157"/>
      <c r="J278" s="157"/>
      <c r="K278" s="157"/>
      <c r="L278" s="157"/>
      <c r="M278" s="157"/>
      <c r="N278" s="156"/>
      <c r="O278" s="156"/>
      <c r="P278" s="156"/>
      <c r="Q278" s="156"/>
      <c r="R278" s="157"/>
      <c r="S278" s="157"/>
      <c r="T278" s="157"/>
      <c r="U278" s="157"/>
      <c r="V278" s="157"/>
      <c r="W278" s="157"/>
      <c r="X278" s="157"/>
      <c r="Y278" s="157"/>
      <c r="Z278" s="147"/>
      <c r="AA278" s="147"/>
      <c r="AB278" s="147"/>
      <c r="AC278" s="147"/>
      <c r="AD278" s="147"/>
      <c r="AE278" s="147"/>
      <c r="AF278" s="147"/>
      <c r="AG278" s="147" t="s">
        <v>268</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66">
        <v>59</v>
      </c>
      <c r="B279" s="167" t="s">
        <v>664</v>
      </c>
      <c r="C279" s="175" t="s">
        <v>665</v>
      </c>
      <c r="D279" s="168" t="s">
        <v>390</v>
      </c>
      <c r="E279" s="169">
        <v>12</v>
      </c>
      <c r="F279" s="170"/>
      <c r="G279" s="171">
        <f>ROUND(E279*F279,2)</f>
        <v>0</v>
      </c>
      <c r="H279" s="170"/>
      <c r="I279" s="171">
        <f>ROUND(E279*H279,2)</f>
        <v>0</v>
      </c>
      <c r="J279" s="170"/>
      <c r="K279" s="171">
        <f>ROUND(E279*J279,2)</f>
        <v>0</v>
      </c>
      <c r="L279" s="171">
        <v>21</v>
      </c>
      <c r="M279" s="171">
        <f>G279*(1+L279/100)</f>
        <v>0</v>
      </c>
      <c r="N279" s="169">
        <v>0</v>
      </c>
      <c r="O279" s="169">
        <f>ROUND(E279*N279,2)</f>
        <v>0</v>
      </c>
      <c r="P279" s="169">
        <v>0</v>
      </c>
      <c r="Q279" s="169">
        <f>ROUND(E279*P279,2)</f>
        <v>0</v>
      </c>
      <c r="R279" s="171" t="s">
        <v>654</v>
      </c>
      <c r="S279" s="171" t="s">
        <v>222</v>
      </c>
      <c r="T279" s="172" t="s">
        <v>222</v>
      </c>
      <c r="U279" s="157">
        <v>0.06</v>
      </c>
      <c r="V279" s="157">
        <f>ROUND(E279*U279,2)</f>
        <v>0.72</v>
      </c>
      <c r="W279" s="157"/>
      <c r="X279" s="157" t="s">
        <v>251</v>
      </c>
      <c r="Y279" s="157" t="s">
        <v>225</v>
      </c>
      <c r="Z279" s="147"/>
      <c r="AA279" s="147"/>
      <c r="AB279" s="147"/>
      <c r="AC279" s="147"/>
      <c r="AD279" s="147"/>
      <c r="AE279" s="147"/>
      <c r="AF279" s="147"/>
      <c r="AG279" s="147" t="s">
        <v>252</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2" x14ac:dyDescent="0.2">
      <c r="A280" s="154"/>
      <c r="B280" s="155"/>
      <c r="C280" s="260" t="s">
        <v>661</v>
      </c>
      <c r="D280" s="261"/>
      <c r="E280" s="261"/>
      <c r="F280" s="261"/>
      <c r="G280" s="261"/>
      <c r="H280" s="157"/>
      <c r="I280" s="157"/>
      <c r="J280" s="157"/>
      <c r="K280" s="157"/>
      <c r="L280" s="157"/>
      <c r="M280" s="157"/>
      <c r="N280" s="156"/>
      <c r="O280" s="156"/>
      <c r="P280" s="156"/>
      <c r="Q280" s="156"/>
      <c r="R280" s="157"/>
      <c r="S280" s="157"/>
      <c r="T280" s="157"/>
      <c r="U280" s="157"/>
      <c r="V280" s="157"/>
      <c r="W280" s="157"/>
      <c r="X280" s="157"/>
      <c r="Y280" s="157"/>
      <c r="Z280" s="147"/>
      <c r="AA280" s="147"/>
      <c r="AB280" s="147"/>
      <c r="AC280" s="147"/>
      <c r="AD280" s="147"/>
      <c r="AE280" s="147"/>
      <c r="AF280" s="147"/>
      <c r="AG280" s="147" t="s">
        <v>268</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66">
        <v>60</v>
      </c>
      <c r="B281" s="167" t="s">
        <v>668</v>
      </c>
      <c r="C281" s="175" t="s">
        <v>669</v>
      </c>
      <c r="D281" s="168" t="s">
        <v>390</v>
      </c>
      <c r="E281" s="169">
        <v>2</v>
      </c>
      <c r="F281" s="170"/>
      <c r="G281" s="171">
        <f>ROUND(E281*F281,2)</f>
        <v>0</v>
      </c>
      <c r="H281" s="170"/>
      <c r="I281" s="171">
        <f>ROUND(E281*H281,2)</f>
        <v>0</v>
      </c>
      <c r="J281" s="170"/>
      <c r="K281" s="171">
        <f>ROUND(E281*J281,2)</f>
        <v>0</v>
      </c>
      <c r="L281" s="171">
        <v>21</v>
      </c>
      <c r="M281" s="171">
        <f>G281*(1+L281/100)</f>
        <v>0</v>
      </c>
      <c r="N281" s="169">
        <v>0</v>
      </c>
      <c r="O281" s="169">
        <f>ROUND(E281*N281,2)</f>
        <v>0</v>
      </c>
      <c r="P281" s="169">
        <v>0</v>
      </c>
      <c r="Q281" s="169">
        <f>ROUND(E281*P281,2)</f>
        <v>0</v>
      </c>
      <c r="R281" s="171" t="s">
        <v>654</v>
      </c>
      <c r="S281" s="171" t="s">
        <v>222</v>
      </c>
      <c r="T281" s="172" t="s">
        <v>222</v>
      </c>
      <c r="U281" s="157">
        <v>0.09</v>
      </c>
      <c r="V281" s="157">
        <f>ROUND(E281*U281,2)</f>
        <v>0.18</v>
      </c>
      <c r="W281" s="157"/>
      <c r="X281" s="157" t="s">
        <v>251</v>
      </c>
      <c r="Y281" s="157" t="s">
        <v>225</v>
      </c>
      <c r="Z281" s="147"/>
      <c r="AA281" s="147"/>
      <c r="AB281" s="147"/>
      <c r="AC281" s="147"/>
      <c r="AD281" s="147"/>
      <c r="AE281" s="147"/>
      <c r="AF281" s="147"/>
      <c r="AG281" s="147" t="s">
        <v>252</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2" x14ac:dyDescent="0.2">
      <c r="A282" s="154"/>
      <c r="B282" s="155"/>
      <c r="C282" s="260" t="s">
        <v>661</v>
      </c>
      <c r="D282" s="261"/>
      <c r="E282" s="261"/>
      <c r="F282" s="261"/>
      <c r="G282" s="261"/>
      <c r="H282" s="157"/>
      <c r="I282" s="157"/>
      <c r="J282" s="157"/>
      <c r="K282" s="157"/>
      <c r="L282" s="157"/>
      <c r="M282" s="157"/>
      <c r="N282" s="156"/>
      <c r="O282" s="156"/>
      <c r="P282" s="156"/>
      <c r="Q282" s="156"/>
      <c r="R282" s="157"/>
      <c r="S282" s="157"/>
      <c r="T282" s="157"/>
      <c r="U282" s="157"/>
      <c r="V282" s="157"/>
      <c r="W282" s="157"/>
      <c r="X282" s="157"/>
      <c r="Y282" s="157"/>
      <c r="Z282" s="147"/>
      <c r="AA282" s="147"/>
      <c r="AB282" s="147"/>
      <c r="AC282" s="147"/>
      <c r="AD282" s="147"/>
      <c r="AE282" s="147"/>
      <c r="AF282" s="147"/>
      <c r="AG282" s="147" t="s">
        <v>268</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66">
        <v>61</v>
      </c>
      <c r="B283" s="167" t="s">
        <v>670</v>
      </c>
      <c r="C283" s="175" t="s">
        <v>671</v>
      </c>
      <c r="D283" s="168" t="s">
        <v>285</v>
      </c>
      <c r="E283" s="169">
        <v>1.8</v>
      </c>
      <c r="F283" s="170"/>
      <c r="G283" s="171">
        <f>ROUND(E283*F283,2)</f>
        <v>0</v>
      </c>
      <c r="H283" s="170"/>
      <c r="I283" s="171">
        <f>ROUND(E283*H283,2)</f>
        <v>0</v>
      </c>
      <c r="J283" s="170"/>
      <c r="K283" s="171">
        <f>ROUND(E283*J283,2)</f>
        <v>0</v>
      </c>
      <c r="L283" s="171">
        <v>21</v>
      </c>
      <c r="M283" s="171">
        <f>G283*(1+L283/100)</f>
        <v>0</v>
      </c>
      <c r="N283" s="169">
        <v>2.1900000000000001E-3</v>
      </c>
      <c r="O283" s="169">
        <f>ROUND(E283*N283,2)</f>
        <v>0</v>
      </c>
      <c r="P283" s="169">
        <v>7.4999999999999997E-2</v>
      </c>
      <c r="Q283" s="169">
        <f>ROUND(E283*P283,2)</f>
        <v>0.14000000000000001</v>
      </c>
      <c r="R283" s="171" t="s">
        <v>654</v>
      </c>
      <c r="S283" s="171" t="s">
        <v>222</v>
      </c>
      <c r="T283" s="172" t="s">
        <v>222</v>
      </c>
      <c r="U283" s="157">
        <v>0.95499999999999996</v>
      </c>
      <c r="V283" s="157">
        <f>ROUND(E283*U283,2)</f>
        <v>1.72</v>
      </c>
      <c r="W283" s="157"/>
      <c r="X283" s="157" t="s">
        <v>251</v>
      </c>
      <c r="Y283" s="157" t="s">
        <v>225</v>
      </c>
      <c r="Z283" s="147"/>
      <c r="AA283" s="147"/>
      <c r="AB283" s="147"/>
      <c r="AC283" s="147"/>
      <c r="AD283" s="147"/>
      <c r="AE283" s="147"/>
      <c r="AF283" s="147"/>
      <c r="AG283" s="147" t="s">
        <v>252</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2" x14ac:dyDescent="0.2">
      <c r="A284" s="154"/>
      <c r="B284" s="155"/>
      <c r="C284" s="260" t="s">
        <v>672</v>
      </c>
      <c r="D284" s="261"/>
      <c r="E284" s="261"/>
      <c r="F284" s="261"/>
      <c r="G284" s="261"/>
      <c r="H284" s="157"/>
      <c r="I284" s="157"/>
      <c r="J284" s="157"/>
      <c r="K284" s="157"/>
      <c r="L284" s="157"/>
      <c r="M284" s="157"/>
      <c r="N284" s="156"/>
      <c r="O284" s="156"/>
      <c r="P284" s="156"/>
      <c r="Q284" s="156"/>
      <c r="R284" s="157"/>
      <c r="S284" s="157"/>
      <c r="T284" s="157"/>
      <c r="U284" s="157"/>
      <c r="V284" s="157"/>
      <c r="W284" s="157"/>
      <c r="X284" s="157"/>
      <c r="Y284" s="157"/>
      <c r="Z284" s="147"/>
      <c r="AA284" s="147"/>
      <c r="AB284" s="147"/>
      <c r="AC284" s="147"/>
      <c r="AD284" s="147"/>
      <c r="AE284" s="147"/>
      <c r="AF284" s="147"/>
      <c r="AG284" s="147" t="s">
        <v>268</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2" x14ac:dyDescent="0.2">
      <c r="A285" s="154"/>
      <c r="B285" s="155"/>
      <c r="C285" s="190" t="s">
        <v>1238</v>
      </c>
      <c r="D285" s="179"/>
      <c r="E285" s="180">
        <v>1.8</v>
      </c>
      <c r="F285" s="157"/>
      <c r="G285" s="157"/>
      <c r="H285" s="157"/>
      <c r="I285" s="157"/>
      <c r="J285" s="157"/>
      <c r="K285" s="157"/>
      <c r="L285" s="157"/>
      <c r="M285" s="157"/>
      <c r="N285" s="156"/>
      <c r="O285" s="156"/>
      <c r="P285" s="156"/>
      <c r="Q285" s="156"/>
      <c r="R285" s="157"/>
      <c r="S285" s="157"/>
      <c r="T285" s="157"/>
      <c r="U285" s="157"/>
      <c r="V285" s="157"/>
      <c r="W285" s="157"/>
      <c r="X285" s="157"/>
      <c r="Y285" s="157"/>
      <c r="Z285" s="147"/>
      <c r="AA285" s="147"/>
      <c r="AB285" s="147"/>
      <c r="AC285" s="147"/>
      <c r="AD285" s="147"/>
      <c r="AE285" s="147"/>
      <c r="AF285" s="147"/>
      <c r="AG285" s="147" t="s">
        <v>270</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66">
        <v>62</v>
      </c>
      <c r="B286" s="167" t="s">
        <v>673</v>
      </c>
      <c r="C286" s="175" t="s">
        <v>674</v>
      </c>
      <c r="D286" s="168" t="s">
        <v>285</v>
      </c>
      <c r="E286" s="169">
        <v>28.08</v>
      </c>
      <c r="F286" s="170"/>
      <c r="G286" s="171">
        <f>ROUND(E286*F286,2)</f>
        <v>0</v>
      </c>
      <c r="H286" s="170"/>
      <c r="I286" s="171">
        <f>ROUND(E286*H286,2)</f>
        <v>0</v>
      </c>
      <c r="J286" s="170"/>
      <c r="K286" s="171">
        <f>ROUND(E286*J286,2)</f>
        <v>0</v>
      </c>
      <c r="L286" s="171">
        <v>21</v>
      </c>
      <c r="M286" s="171">
        <f>G286*(1+L286/100)</f>
        <v>0</v>
      </c>
      <c r="N286" s="169">
        <v>1E-3</v>
      </c>
      <c r="O286" s="169">
        <f>ROUND(E286*N286,2)</f>
        <v>0.03</v>
      </c>
      <c r="P286" s="169">
        <v>6.2E-2</v>
      </c>
      <c r="Q286" s="169">
        <f>ROUND(E286*P286,2)</f>
        <v>1.74</v>
      </c>
      <c r="R286" s="171" t="s">
        <v>654</v>
      </c>
      <c r="S286" s="171" t="s">
        <v>222</v>
      </c>
      <c r="T286" s="172" t="s">
        <v>222</v>
      </c>
      <c r="U286" s="157">
        <v>0.61199999999999999</v>
      </c>
      <c r="V286" s="157">
        <f>ROUND(E286*U286,2)</f>
        <v>17.18</v>
      </c>
      <c r="W286" s="157"/>
      <c r="X286" s="157" t="s">
        <v>251</v>
      </c>
      <c r="Y286" s="157" t="s">
        <v>225</v>
      </c>
      <c r="Z286" s="147"/>
      <c r="AA286" s="147"/>
      <c r="AB286" s="147"/>
      <c r="AC286" s="147"/>
      <c r="AD286" s="147"/>
      <c r="AE286" s="147"/>
      <c r="AF286" s="147"/>
      <c r="AG286" s="147" t="s">
        <v>252</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2" x14ac:dyDescent="0.2">
      <c r="A287" s="154"/>
      <c r="B287" s="155"/>
      <c r="C287" s="260" t="s">
        <v>672</v>
      </c>
      <c r="D287" s="261"/>
      <c r="E287" s="261"/>
      <c r="F287" s="261"/>
      <c r="G287" s="261"/>
      <c r="H287" s="157"/>
      <c r="I287" s="157"/>
      <c r="J287" s="157"/>
      <c r="K287" s="157"/>
      <c r="L287" s="157"/>
      <c r="M287" s="157"/>
      <c r="N287" s="156"/>
      <c r="O287" s="156"/>
      <c r="P287" s="156"/>
      <c r="Q287" s="156"/>
      <c r="R287" s="157"/>
      <c r="S287" s="157"/>
      <c r="T287" s="157"/>
      <c r="U287" s="157"/>
      <c r="V287" s="157"/>
      <c r="W287" s="157"/>
      <c r="X287" s="157"/>
      <c r="Y287" s="157"/>
      <c r="Z287" s="147"/>
      <c r="AA287" s="147"/>
      <c r="AB287" s="147"/>
      <c r="AC287" s="147"/>
      <c r="AD287" s="147"/>
      <c r="AE287" s="147"/>
      <c r="AF287" s="147"/>
      <c r="AG287" s="147" t="s">
        <v>268</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2" x14ac:dyDescent="0.2">
      <c r="A288" s="154"/>
      <c r="B288" s="155"/>
      <c r="C288" s="190" t="s">
        <v>1235</v>
      </c>
      <c r="D288" s="179"/>
      <c r="E288" s="180">
        <v>14.04</v>
      </c>
      <c r="F288" s="157"/>
      <c r="G288" s="157"/>
      <c r="H288" s="157"/>
      <c r="I288" s="157"/>
      <c r="J288" s="157"/>
      <c r="K288" s="157"/>
      <c r="L288" s="157"/>
      <c r="M288" s="157"/>
      <c r="N288" s="156"/>
      <c r="O288" s="156"/>
      <c r="P288" s="156"/>
      <c r="Q288" s="156"/>
      <c r="R288" s="157"/>
      <c r="S288" s="157"/>
      <c r="T288" s="157"/>
      <c r="U288" s="157"/>
      <c r="V288" s="157"/>
      <c r="W288" s="157"/>
      <c r="X288" s="157"/>
      <c r="Y288" s="157"/>
      <c r="Z288" s="147"/>
      <c r="AA288" s="147"/>
      <c r="AB288" s="147"/>
      <c r="AC288" s="147"/>
      <c r="AD288" s="147"/>
      <c r="AE288" s="147"/>
      <c r="AF288" s="147"/>
      <c r="AG288" s="147" t="s">
        <v>270</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3" x14ac:dyDescent="0.2">
      <c r="A289" s="154"/>
      <c r="B289" s="155"/>
      <c r="C289" s="190" t="s">
        <v>1236</v>
      </c>
      <c r="D289" s="179"/>
      <c r="E289" s="180">
        <v>3.24</v>
      </c>
      <c r="F289" s="157"/>
      <c r="G289" s="157"/>
      <c r="H289" s="157"/>
      <c r="I289" s="157"/>
      <c r="J289" s="157"/>
      <c r="K289" s="157"/>
      <c r="L289" s="157"/>
      <c r="M289" s="157"/>
      <c r="N289" s="156"/>
      <c r="O289" s="156"/>
      <c r="P289" s="156"/>
      <c r="Q289" s="156"/>
      <c r="R289" s="157"/>
      <c r="S289" s="157"/>
      <c r="T289" s="157"/>
      <c r="U289" s="157"/>
      <c r="V289" s="157"/>
      <c r="W289" s="157"/>
      <c r="X289" s="157"/>
      <c r="Y289" s="157"/>
      <c r="Z289" s="147"/>
      <c r="AA289" s="147"/>
      <c r="AB289" s="147"/>
      <c r="AC289" s="147"/>
      <c r="AD289" s="147"/>
      <c r="AE289" s="147"/>
      <c r="AF289" s="147"/>
      <c r="AG289" s="147" t="s">
        <v>270</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3" x14ac:dyDescent="0.2">
      <c r="A290" s="154"/>
      <c r="B290" s="155"/>
      <c r="C290" s="190" t="s">
        <v>1237</v>
      </c>
      <c r="D290" s="179"/>
      <c r="E290" s="180">
        <v>10.8</v>
      </c>
      <c r="F290" s="157"/>
      <c r="G290" s="157"/>
      <c r="H290" s="157"/>
      <c r="I290" s="157"/>
      <c r="J290" s="157"/>
      <c r="K290" s="157"/>
      <c r="L290" s="157"/>
      <c r="M290" s="157"/>
      <c r="N290" s="156"/>
      <c r="O290" s="156"/>
      <c r="P290" s="156"/>
      <c r="Q290" s="156"/>
      <c r="R290" s="157"/>
      <c r="S290" s="157"/>
      <c r="T290" s="157"/>
      <c r="U290" s="157"/>
      <c r="V290" s="157"/>
      <c r="W290" s="157"/>
      <c r="X290" s="157"/>
      <c r="Y290" s="157"/>
      <c r="Z290" s="147"/>
      <c r="AA290" s="147"/>
      <c r="AB290" s="147"/>
      <c r="AC290" s="147"/>
      <c r="AD290" s="147"/>
      <c r="AE290" s="147"/>
      <c r="AF290" s="147"/>
      <c r="AG290" s="147" t="s">
        <v>270</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66">
        <v>63</v>
      </c>
      <c r="B291" s="167" t="s">
        <v>677</v>
      </c>
      <c r="C291" s="175" t="s">
        <v>678</v>
      </c>
      <c r="D291" s="168" t="s">
        <v>285</v>
      </c>
      <c r="E291" s="169">
        <v>10.08</v>
      </c>
      <c r="F291" s="170"/>
      <c r="G291" s="171">
        <f>ROUND(E291*F291,2)</f>
        <v>0</v>
      </c>
      <c r="H291" s="170"/>
      <c r="I291" s="171">
        <f>ROUND(E291*H291,2)</f>
        <v>0</v>
      </c>
      <c r="J291" s="170"/>
      <c r="K291" s="171">
        <f>ROUND(E291*J291,2)</f>
        <v>0</v>
      </c>
      <c r="L291" s="171">
        <v>21</v>
      </c>
      <c r="M291" s="171">
        <f>G291*(1+L291/100)</f>
        <v>0</v>
      </c>
      <c r="N291" s="169">
        <v>8.1999999999999998E-4</v>
      </c>
      <c r="O291" s="169">
        <f>ROUND(E291*N291,2)</f>
        <v>0.01</v>
      </c>
      <c r="P291" s="169">
        <v>4.7E-2</v>
      </c>
      <c r="Q291" s="169">
        <f>ROUND(E291*P291,2)</f>
        <v>0.47</v>
      </c>
      <c r="R291" s="171" t="s">
        <v>654</v>
      </c>
      <c r="S291" s="171" t="s">
        <v>222</v>
      </c>
      <c r="T291" s="172" t="s">
        <v>222</v>
      </c>
      <c r="U291" s="157">
        <v>0.39600000000000002</v>
      </c>
      <c r="V291" s="157">
        <f>ROUND(E291*U291,2)</f>
        <v>3.99</v>
      </c>
      <c r="W291" s="157"/>
      <c r="X291" s="157" t="s">
        <v>251</v>
      </c>
      <c r="Y291" s="157" t="s">
        <v>225</v>
      </c>
      <c r="Z291" s="147"/>
      <c r="AA291" s="147"/>
      <c r="AB291" s="147"/>
      <c r="AC291" s="147"/>
      <c r="AD291" s="147"/>
      <c r="AE291" s="147"/>
      <c r="AF291" s="147"/>
      <c r="AG291" s="147" t="s">
        <v>252</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2" x14ac:dyDescent="0.2">
      <c r="A292" s="154"/>
      <c r="B292" s="155"/>
      <c r="C292" s="260" t="s">
        <v>672</v>
      </c>
      <c r="D292" s="261"/>
      <c r="E292" s="261"/>
      <c r="F292" s="261"/>
      <c r="G292" s="261"/>
      <c r="H292" s="157"/>
      <c r="I292" s="157"/>
      <c r="J292" s="157"/>
      <c r="K292" s="157"/>
      <c r="L292" s="157"/>
      <c r="M292" s="157"/>
      <c r="N292" s="156"/>
      <c r="O292" s="156"/>
      <c r="P292" s="156"/>
      <c r="Q292" s="156"/>
      <c r="R292" s="157"/>
      <c r="S292" s="157"/>
      <c r="T292" s="157"/>
      <c r="U292" s="157"/>
      <c r="V292" s="157"/>
      <c r="W292" s="157"/>
      <c r="X292" s="157"/>
      <c r="Y292" s="157"/>
      <c r="Z292" s="147"/>
      <c r="AA292" s="147"/>
      <c r="AB292" s="147"/>
      <c r="AC292" s="147"/>
      <c r="AD292" s="147"/>
      <c r="AE292" s="147"/>
      <c r="AF292" s="147"/>
      <c r="AG292" s="147" t="s">
        <v>268</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2" x14ac:dyDescent="0.2">
      <c r="A293" s="154"/>
      <c r="B293" s="155"/>
      <c r="C293" s="190" t="s">
        <v>1239</v>
      </c>
      <c r="D293" s="179"/>
      <c r="E293" s="180">
        <v>10.08</v>
      </c>
      <c r="F293" s="157"/>
      <c r="G293" s="157"/>
      <c r="H293" s="157"/>
      <c r="I293" s="157"/>
      <c r="J293" s="157"/>
      <c r="K293" s="157"/>
      <c r="L293" s="157"/>
      <c r="M293" s="157"/>
      <c r="N293" s="156"/>
      <c r="O293" s="156"/>
      <c r="P293" s="156"/>
      <c r="Q293" s="156"/>
      <c r="R293" s="157"/>
      <c r="S293" s="157"/>
      <c r="T293" s="157"/>
      <c r="U293" s="157"/>
      <c r="V293" s="157"/>
      <c r="W293" s="157"/>
      <c r="X293" s="157"/>
      <c r="Y293" s="157"/>
      <c r="Z293" s="147"/>
      <c r="AA293" s="147"/>
      <c r="AB293" s="147"/>
      <c r="AC293" s="147"/>
      <c r="AD293" s="147"/>
      <c r="AE293" s="147"/>
      <c r="AF293" s="147"/>
      <c r="AG293" s="147" t="s">
        <v>270</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66">
        <v>64</v>
      </c>
      <c r="B294" s="167" t="s">
        <v>680</v>
      </c>
      <c r="C294" s="175" t="s">
        <v>681</v>
      </c>
      <c r="D294" s="168" t="s">
        <v>285</v>
      </c>
      <c r="E294" s="169">
        <v>4.4000000000000004</v>
      </c>
      <c r="F294" s="170"/>
      <c r="G294" s="171">
        <f>ROUND(E294*F294,2)</f>
        <v>0</v>
      </c>
      <c r="H294" s="170"/>
      <c r="I294" s="171">
        <f>ROUND(E294*H294,2)</f>
        <v>0</v>
      </c>
      <c r="J294" s="170"/>
      <c r="K294" s="171">
        <f>ROUND(E294*J294,2)</f>
        <v>0</v>
      </c>
      <c r="L294" s="171">
        <v>21</v>
      </c>
      <c r="M294" s="171">
        <f>G294*(1+L294/100)</f>
        <v>0</v>
      </c>
      <c r="N294" s="169">
        <v>1E-3</v>
      </c>
      <c r="O294" s="169">
        <f>ROUND(E294*N294,2)</f>
        <v>0</v>
      </c>
      <c r="P294" s="169">
        <v>6.7000000000000004E-2</v>
      </c>
      <c r="Q294" s="169">
        <f>ROUND(E294*P294,2)</f>
        <v>0.28999999999999998</v>
      </c>
      <c r="R294" s="171" t="s">
        <v>654</v>
      </c>
      <c r="S294" s="171" t="s">
        <v>222</v>
      </c>
      <c r="T294" s="172" t="s">
        <v>222</v>
      </c>
      <c r="U294" s="157">
        <v>0.53300000000000003</v>
      </c>
      <c r="V294" s="157">
        <f>ROUND(E294*U294,2)</f>
        <v>2.35</v>
      </c>
      <c r="W294" s="157"/>
      <c r="X294" s="157" t="s">
        <v>251</v>
      </c>
      <c r="Y294" s="157" t="s">
        <v>225</v>
      </c>
      <c r="Z294" s="147"/>
      <c r="AA294" s="147"/>
      <c r="AB294" s="147"/>
      <c r="AC294" s="147"/>
      <c r="AD294" s="147"/>
      <c r="AE294" s="147"/>
      <c r="AF294" s="147"/>
      <c r="AG294" s="147" t="s">
        <v>252</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2" x14ac:dyDescent="0.2">
      <c r="A295" s="154"/>
      <c r="B295" s="155"/>
      <c r="C295" s="260" t="s">
        <v>672</v>
      </c>
      <c r="D295" s="261"/>
      <c r="E295" s="261"/>
      <c r="F295" s="261"/>
      <c r="G295" s="261"/>
      <c r="H295" s="157"/>
      <c r="I295" s="157"/>
      <c r="J295" s="157"/>
      <c r="K295" s="157"/>
      <c r="L295" s="157"/>
      <c r="M295" s="157"/>
      <c r="N295" s="156"/>
      <c r="O295" s="156"/>
      <c r="P295" s="156"/>
      <c r="Q295" s="156"/>
      <c r="R295" s="157"/>
      <c r="S295" s="157"/>
      <c r="T295" s="157"/>
      <c r="U295" s="157"/>
      <c r="V295" s="157"/>
      <c r="W295" s="157"/>
      <c r="X295" s="157"/>
      <c r="Y295" s="157"/>
      <c r="Z295" s="147"/>
      <c r="AA295" s="147"/>
      <c r="AB295" s="147"/>
      <c r="AC295" s="147"/>
      <c r="AD295" s="147"/>
      <c r="AE295" s="147"/>
      <c r="AF295" s="147"/>
      <c r="AG295" s="147" t="s">
        <v>268</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2" x14ac:dyDescent="0.2">
      <c r="A296" s="154"/>
      <c r="B296" s="155"/>
      <c r="C296" s="190" t="s">
        <v>1240</v>
      </c>
      <c r="D296" s="179"/>
      <c r="E296" s="180">
        <v>4.4000000000000004</v>
      </c>
      <c r="F296" s="157"/>
      <c r="G296" s="157"/>
      <c r="H296" s="157"/>
      <c r="I296" s="157"/>
      <c r="J296" s="157"/>
      <c r="K296" s="157"/>
      <c r="L296" s="157"/>
      <c r="M296" s="157"/>
      <c r="N296" s="156"/>
      <c r="O296" s="156"/>
      <c r="P296" s="156"/>
      <c r="Q296" s="156"/>
      <c r="R296" s="157"/>
      <c r="S296" s="157"/>
      <c r="T296" s="157"/>
      <c r="U296" s="157"/>
      <c r="V296" s="157"/>
      <c r="W296" s="157"/>
      <c r="X296" s="157"/>
      <c r="Y296" s="157"/>
      <c r="Z296" s="147"/>
      <c r="AA296" s="147"/>
      <c r="AB296" s="147"/>
      <c r="AC296" s="147"/>
      <c r="AD296" s="147"/>
      <c r="AE296" s="147"/>
      <c r="AF296" s="147"/>
      <c r="AG296" s="147" t="s">
        <v>270</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ht="33.75" outlineLevel="1" x14ac:dyDescent="0.2">
      <c r="A297" s="166">
        <v>65</v>
      </c>
      <c r="B297" s="167" t="s">
        <v>1360</v>
      </c>
      <c r="C297" s="175" t="s">
        <v>1361</v>
      </c>
      <c r="D297" s="168" t="s">
        <v>285</v>
      </c>
      <c r="E297" s="169">
        <v>185.7</v>
      </c>
      <c r="F297" s="170"/>
      <c r="G297" s="171">
        <f>ROUND(E297*F297,2)</f>
        <v>0</v>
      </c>
      <c r="H297" s="170"/>
      <c r="I297" s="171">
        <f>ROUND(E297*H297,2)</f>
        <v>0</v>
      </c>
      <c r="J297" s="170"/>
      <c r="K297" s="171">
        <f>ROUND(E297*J297,2)</f>
        <v>0</v>
      </c>
      <c r="L297" s="171">
        <v>21</v>
      </c>
      <c r="M297" s="171">
        <f>G297*(1+L297/100)</f>
        <v>0</v>
      </c>
      <c r="N297" s="169">
        <v>6.0999999999999997E-4</v>
      </c>
      <c r="O297" s="169">
        <f>ROUND(E297*N297,2)</f>
        <v>0.11</v>
      </c>
      <c r="P297" s="169">
        <v>3.4000000000000002E-2</v>
      </c>
      <c r="Q297" s="169">
        <f>ROUND(E297*P297,2)</f>
        <v>6.31</v>
      </c>
      <c r="R297" s="171" t="s">
        <v>654</v>
      </c>
      <c r="S297" s="171" t="s">
        <v>222</v>
      </c>
      <c r="T297" s="172" t="s">
        <v>222</v>
      </c>
      <c r="U297" s="157">
        <v>0.27</v>
      </c>
      <c r="V297" s="157">
        <f>ROUND(E297*U297,2)</f>
        <v>50.14</v>
      </c>
      <c r="W297" s="157"/>
      <c r="X297" s="157" t="s">
        <v>251</v>
      </c>
      <c r="Y297" s="157" t="s">
        <v>225</v>
      </c>
      <c r="Z297" s="147"/>
      <c r="AA297" s="147"/>
      <c r="AB297" s="147"/>
      <c r="AC297" s="147"/>
      <c r="AD297" s="147"/>
      <c r="AE297" s="147"/>
      <c r="AF297" s="147"/>
      <c r="AG297" s="147" t="s">
        <v>252</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2" x14ac:dyDescent="0.2">
      <c r="A298" s="154"/>
      <c r="B298" s="155"/>
      <c r="C298" s="190" t="s">
        <v>1362</v>
      </c>
      <c r="D298" s="179"/>
      <c r="E298" s="180">
        <v>179.2</v>
      </c>
      <c r="F298" s="157"/>
      <c r="G298" s="157"/>
      <c r="H298" s="157"/>
      <c r="I298" s="157"/>
      <c r="J298" s="157"/>
      <c r="K298" s="157"/>
      <c r="L298" s="157"/>
      <c r="M298" s="157"/>
      <c r="N298" s="156"/>
      <c r="O298" s="156"/>
      <c r="P298" s="156"/>
      <c r="Q298" s="156"/>
      <c r="R298" s="157"/>
      <c r="S298" s="157"/>
      <c r="T298" s="157"/>
      <c r="U298" s="157"/>
      <c r="V298" s="157"/>
      <c r="W298" s="157"/>
      <c r="X298" s="157"/>
      <c r="Y298" s="157"/>
      <c r="Z298" s="147"/>
      <c r="AA298" s="147"/>
      <c r="AB298" s="147"/>
      <c r="AC298" s="147"/>
      <c r="AD298" s="147"/>
      <c r="AE298" s="147"/>
      <c r="AF298" s="147"/>
      <c r="AG298" s="147" t="s">
        <v>270</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3" x14ac:dyDescent="0.2">
      <c r="A299" s="154"/>
      <c r="B299" s="155"/>
      <c r="C299" s="190" t="s">
        <v>1234</v>
      </c>
      <c r="D299" s="179"/>
      <c r="E299" s="180">
        <v>6.5</v>
      </c>
      <c r="F299" s="157"/>
      <c r="G299" s="157"/>
      <c r="H299" s="157"/>
      <c r="I299" s="157"/>
      <c r="J299" s="157"/>
      <c r="K299" s="157"/>
      <c r="L299" s="157"/>
      <c r="M299" s="157"/>
      <c r="N299" s="156"/>
      <c r="O299" s="156"/>
      <c r="P299" s="156"/>
      <c r="Q299" s="156"/>
      <c r="R299" s="157"/>
      <c r="S299" s="157"/>
      <c r="T299" s="157"/>
      <c r="U299" s="157"/>
      <c r="V299" s="157"/>
      <c r="W299" s="157"/>
      <c r="X299" s="157"/>
      <c r="Y299" s="157"/>
      <c r="Z299" s="147"/>
      <c r="AA299" s="147"/>
      <c r="AB299" s="147"/>
      <c r="AC299" s="147"/>
      <c r="AD299" s="147"/>
      <c r="AE299" s="147"/>
      <c r="AF299" s="147"/>
      <c r="AG299" s="147" t="s">
        <v>270</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66">
        <v>66</v>
      </c>
      <c r="B300" s="167" t="s">
        <v>683</v>
      </c>
      <c r="C300" s="175" t="s">
        <v>684</v>
      </c>
      <c r="D300" s="168" t="s">
        <v>365</v>
      </c>
      <c r="E300" s="169">
        <v>101.7</v>
      </c>
      <c r="F300" s="170"/>
      <c r="G300" s="171">
        <f>ROUND(E300*F300,2)</f>
        <v>0</v>
      </c>
      <c r="H300" s="170"/>
      <c r="I300" s="171">
        <f>ROUND(E300*H300,2)</f>
        <v>0</v>
      </c>
      <c r="J300" s="170"/>
      <c r="K300" s="171">
        <f>ROUND(E300*J300,2)</f>
        <v>0</v>
      </c>
      <c r="L300" s="171">
        <v>21</v>
      </c>
      <c r="M300" s="171">
        <f>G300*(1+L300/100)</f>
        <v>0</v>
      </c>
      <c r="N300" s="169">
        <v>0</v>
      </c>
      <c r="O300" s="169">
        <f>ROUND(E300*N300,2)</f>
        <v>0</v>
      </c>
      <c r="P300" s="169">
        <v>1.1129999999999999E-2</v>
      </c>
      <c r="Q300" s="169">
        <f>ROUND(E300*P300,2)</f>
        <v>1.1299999999999999</v>
      </c>
      <c r="R300" s="171" t="s">
        <v>654</v>
      </c>
      <c r="S300" s="171" t="s">
        <v>222</v>
      </c>
      <c r="T300" s="172" t="s">
        <v>222</v>
      </c>
      <c r="U300" s="157">
        <v>8.3000000000000004E-2</v>
      </c>
      <c r="V300" s="157">
        <f>ROUND(E300*U300,2)</f>
        <v>8.44</v>
      </c>
      <c r="W300" s="157"/>
      <c r="X300" s="157" t="s">
        <v>251</v>
      </c>
      <c r="Y300" s="157" t="s">
        <v>225</v>
      </c>
      <c r="Z300" s="147"/>
      <c r="AA300" s="147"/>
      <c r="AB300" s="147"/>
      <c r="AC300" s="147"/>
      <c r="AD300" s="147"/>
      <c r="AE300" s="147"/>
      <c r="AF300" s="147"/>
      <c r="AG300" s="147" t="s">
        <v>252</v>
      </c>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2" x14ac:dyDescent="0.2">
      <c r="A301" s="154"/>
      <c r="B301" s="155"/>
      <c r="C301" s="190" t="s">
        <v>1363</v>
      </c>
      <c r="D301" s="179"/>
      <c r="E301" s="180">
        <v>75</v>
      </c>
      <c r="F301" s="157"/>
      <c r="G301" s="157"/>
      <c r="H301" s="157"/>
      <c r="I301" s="157"/>
      <c r="J301" s="157"/>
      <c r="K301" s="157"/>
      <c r="L301" s="157"/>
      <c r="M301" s="157"/>
      <c r="N301" s="156"/>
      <c r="O301" s="156"/>
      <c r="P301" s="156"/>
      <c r="Q301" s="156"/>
      <c r="R301" s="157"/>
      <c r="S301" s="157"/>
      <c r="T301" s="157"/>
      <c r="U301" s="157"/>
      <c r="V301" s="157"/>
      <c r="W301" s="157"/>
      <c r="X301" s="157"/>
      <c r="Y301" s="157"/>
      <c r="Z301" s="147"/>
      <c r="AA301" s="147"/>
      <c r="AB301" s="147"/>
      <c r="AC301" s="147"/>
      <c r="AD301" s="147"/>
      <c r="AE301" s="147"/>
      <c r="AF301" s="147"/>
      <c r="AG301" s="147" t="s">
        <v>270</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3" x14ac:dyDescent="0.2">
      <c r="A302" s="154"/>
      <c r="B302" s="155"/>
      <c r="C302" s="190" t="s">
        <v>1336</v>
      </c>
      <c r="D302" s="179"/>
      <c r="E302" s="180">
        <v>20.7</v>
      </c>
      <c r="F302" s="157"/>
      <c r="G302" s="157"/>
      <c r="H302" s="157"/>
      <c r="I302" s="157"/>
      <c r="J302" s="157"/>
      <c r="K302" s="157"/>
      <c r="L302" s="157"/>
      <c r="M302" s="157"/>
      <c r="N302" s="156"/>
      <c r="O302" s="156"/>
      <c r="P302" s="156"/>
      <c r="Q302" s="156"/>
      <c r="R302" s="157"/>
      <c r="S302" s="157"/>
      <c r="T302" s="157"/>
      <c r="U302" s="157"/>
      <c r="V302" s="157"/>
      <c r="W302" s="157"/>
      <c r="X302" s="157"/>
      <c r="Y302" s="157"/>
      <c r="Z302" s="147"/>
      <c r="AA302" s="147"/>
      <c r="AB302" s="147"/>
      <c r="AC302" s="147"/>
      <c r="AD302" s="147"/>
      <c r="AE302" s="147"/>
      <c r="AF302" s="147"/>
      <c r="AG302" s="147" t="s">
        <v>270</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3" x14ac:dyDescent="0.2">
      <c r="A303" s="154"/>
      <c r="B303" s="155"/>
      <c r="C303" s="190" t="s">
        <v>830</v>
      </c>
      <c r="D303" s="179"/>
      <c r="E303" s="180">
        <v>1.2</v>
      </c>
      <c r="F303" s="157"/>
      <c r="G303" s="157"/>
      <c r="H303" s="157"/>
      <c r="I303" s="157"/>
      <c r="J303" s="157"/>
      <c r="K303" s="157"/>
      <c r="L303" s="157"/>
      <c r="M303" s="157"/>
      <c r="N303" s="156"/>
      <c r="O303" s="156"/>
      <c r="P303" s="156"/>
      <c r="Q303" s="156"/>
      <c r="R303" s="157"/>
      <c r="S303" s="157"/>
      <c r="T303" s="157"/>
      <c r="U303" s="157"/>
      <c r="V303" s="157"/>
      <c r="W303" s="157"/>
      <c r="X303" s="157"/>
      <c r="Y303" s="157"/>
      <c r="Z303" s="147"/>
      <c r="AA303" s="147"/>
      <c r="AB303" s="147"/>
      <c r="AC303" s="147"/>
      <c r="AD303" s="147"/>
      <c r="AE303" s="147"/>
      <c r="AF303" s="147"/>
      <c r="AG303" s="147" t="s">
        <v>270</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3" x14ac:dyDescent="0.2">
      <c r="A304" s="154"/>
      <c r="B304" s="155"/>
      <c r="C304" s="190" t="s">
        <v>894</v>
      </c>
      <c r="D304" s="179"/>
      <c r="E304" s="180">
        <v>4.8</v>
      </c>
      <c r="F304" s="157"/>
      <c r="G304" s="157"/>
      <c r="H304" s="157"/>
      <c r="I304" s="157"/>
      <c r="J304" s="157"/>
      <c r="K304" s="157"/>
      <c r="L304" s="157"/>
      <c r="M304" s="157"/>
      <c r="N304" s="156"/>
      <c r="O304" s="156"/>
      <c r="P304" s="156"/>
      <c r="Q304" s="156"/>
      <c r="R304" s="157"/>
      <c r="S304" s="157"/>
      <c r="T304" s="157"/>
      <c r="U304" s="157"/>
      <c r="V304" s="157"/>
      <c r="W304" s="157"/>
      <c r="X304" s="157"/>
      <c r="Y304" s="157"/>
      <c r="Z304" s="147"/>
      <c r="AA304" s="147"/>
      <c r="AB304" s="147"/>
      <c r="AC304" s="147"/>
      <c r="AD304" s="147"/>
      <c r="AE304" s="147"/>
      <c r="AF304" s="147"/>
      <c r="AG304" s="147" t="s">
        <v>270</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ht="22.5" outlineLevel="1" x14ac:dyDescent="0.2">
      <c r="A305" s="166">
        <v>67</v>
      </c>
      <c r="B305" s="167" t="s">
        <v>686</v>
      </c>
      <c r="C305" s="175" t="s">
        <v>687</v>
      </c>
      <c r="D305" s="168" t="s">
        <v>285</v>
      </c>
      <c r="E305" s="169">
        <v>927.04025000000001</v>
      </c>
      <c r="F305" s="170"/>
      <c r="G305" s="171">
        <f>ROUND(E305*F305,2)</f>
        <v>0</v>
      </c>
      <c r="H305" s="170"/>
      <c r="I305" s="171">
        <f>ROUND(E305*H305,2)</f>
        <v>0</v>
      </c>
      <c r="J305" s="170"/>
      <c r="K305" s="171">
        <f>ROUND(E305*J305,2)</f>
        <v>0</v>
      </c>
      <c r="L305" s="171">
        <v>21</v>
      </c>
      <c r="M305" s="171">
        <f>G305*(1+L305/100)</f>
        <v>0</v>
      </c>
      <c r="N305" s="169">
        <v>0</v>
      </c>
      <c r="O305" s="169">
        <f>ROUND(E305*N305,2)</f>
        <v>0</v>
      </c>
      <c r="P305" s="169">
        <v>5.0000000000000001E-3</v>
      </c>
      <c r="Q305" s="169">
        <f>ROUND(E305*P305,2)</f>
        <v>4.6399999999999997</v>
      </c>
      <c r="R305" s="171" t="s">
        <v>654</v>
      </c>
      <c r="S305" s="171" t="s">
        <v>222</v>
      </c>
      <c r="T305" s="172" t="s">
        <v>222</v>
      </c>
      <c r="U305" s="157">
        <v>0.02</v>
      </c>
      <c r="V305" s="157">
        <f>ROUND(E305*U305,2)</f>
        <v>18.54</v>
      </c>
      <c r="W305" s="157"/>
      <c r="X305" s="157" t="s">
        <v>251</v>
      </c>
      <c r="Y305" s="157" t="s">
        <v>225</v>
      </c>
      <c r="Z305" s="147"/>
      <c r="AA305" s="147"/>
      <c r="AB305" s="147"/>
      <c r="AC305" s="147"/>
      <c r="AD305" s="147"/>
      <c r="AE305" s="147"/>
      <c r="AF305" s="147"/>
      <c r="AG305" s="147" t="s">
        <v>252</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2" x14ac:dyDescent="0.2">
      <c r="A306" s="154"/>
      <c r="B306" s="155"/>
      <c r="C306" s="190" t="s">
        <v>1326</v>
      </c>
      <c r="D306" s="179"/>
      <c r="E306" s="180">
        <v>927.04</v>
      </c>
      <c r="F306" s="157"/>
      <c r="G306" s="157"/>
      <c r="H306" s="157"/>
      <c r="I306" s="157"/>
      <c r="J306" s="157"/>
      <c r="K306" s="157"/>
      <c r="L306" s="157"/>
      <c r="M306" s="157"/>
      <c r="N306" s="156"/>
      <c r="O306" s="156"/>
      <c r="P306" s="156"/>
      <c r="Q306" s="156"/>
      <c r="R306" s="157"/>
      <c r="S306" s="157"/>
      <c r="T306" s="157"/>
      <c r="U306" s="157"/>
      <c r="V306" s="157"/>
      <c r="W306" s="157"/>
      <c r="X306" s="157"/>
      <c r="Y306" s="157"/>
      <c r="Z306" s="147"/>
      <c r="AA306" s="147"/>
      <c r="AB306" s="147"/>
      <c r="AC306" s="147"/>
      <c r="AD306" s="147"/>
      <c r="AE306" s="147"/>
      <c r="AF306" s="147"/>
      <c r="AG306" s="147" t="s">
        <v>270</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ht="22.5" outlineLevel="1" x14ac:dyDescent="0.2">
      <c r="A307" s="166">
        <v>68</v>
      </c>
      <c r="B307" s="167" t="s">
        <v>691</v>
      </c>
      <c r="C307" s="175" t="s">
        <v>692</v>
      </c>
      <c r="D307" s="168" t="s">
        <v>390</v>
      </c>
      <c r="E307" s="169">
        <v>4</v>
      </c>
      <c r="F307" s="170"/>
      <c r="G307" s="171">
        <f>ROUND(E307*F307,2)</f>
        <v>0</v>
      </c>
      <c r="H307" s="170"/>
      <c r="I307" s="171">
        <f>ROUND(E307*H307,2)</f>
        <v>0</v>
      </c>
      <c r="J307" s="170"/>
      <c r="K307" s="171">
        <f>ROUND(E307*J307,2)</f>
        <v>0</v>
      </c>
      <c r="L307" s="171">
        <v>21</v>
      </c>
      <c r="M307" s="171">
        <f>G307*(1+L307/100)</f>
        <v>0</v>
      </c>
      <c r="N307" s="169">
        <v>1.33E-3</v>
      </c>
      <c r="O307" s="169">
        <f>ROUND(E307*N307,2)</f>
        <v>0.01</v>
      </c>
      <c r="P307" s="169">
        <v>0.20699999999999999</v>
      </c>
      <c r="Q307" s="169">
        <f>ROUND(E307*P307,2)</f>
        <v>0.83</v>
      </c>
      <c r="R307" s="171" t="s">
        <v>654</v>
      </c>
      <c r="S307" s="171" t="s">
        <v>222</v>
      </c>
      <c r="T307" s="172" t="s">
        <v>222</v>
      </c>
      <c r="U307" s="157">
        <v>1.538</v>
      </c>
      <c r="V307" s="157">
        <f>ROUND(E307*U307,2)</f>
        <v>6.15</v>
      </c>
      <c r="W307" s="157"/>
      <c r="X307" s="157" t="s">
        <v>251</v>
      </c>
      <c r="Y307" s="157" t="s">
        <v>225</v>
      </c>
      <c r="Z307" s="147"/>
      <c r="AA307" s="147"/>
      <c r="AB307" s="147"/>
      <c r="AC307" s="147"/>
      <c r="AD307" s="147"/>
      <c r="AE307" s="147"/>
      <c r="AF307" s="147"/>
      <c r="AG307" s="147" t="s">
        <v>252</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2" x14ac:dyDescent="0.2">
      <c r="A308" s="154"/>
      <c r="B308" s="155"/>
      <c r="C308" s="260" t="s">
        <v>693</v>
      </c>
      <c r="D308" s="261"/>
      <c r="E308" s="261"/>
      <c r="F308" s="261"/>
      <c r="G308" s="261"/>
      <c r="H308" s="157"/>
      <c r="I308" s="157"/>
      <c r="J308" s="157"/>
      <c r="K308" s="157"/>
      <c r="L308" s="157"/>
      <c r="M308" s="157"/>
      <c r="N308" s="156"/>
      <c r="O308" s="156"/>
      <c r="P308" s="156"/>
      <c r="Q308" s="156"/>
      <c r="R308" s="157"/>
      <c r="S308" s="157"/>
      <c r="T308" s="157"/>
      <c r="U308" s="157"/>
      <c r="V308" s="157"/>
      <c r="W308" s="157"/>
      <c r="X308" s="157"/>
      <c r="Y308" s="157"/>
      <c r="Z308" s="147"/>
      <c r="AA308" s="147"/>
      <c r="AB308" s="147"/>
      <c r="AC308" s="147"/>
      <c r="AD308" s="147"/>
      <c r="AE308" s="147"/>
      <c r="AF308" s="147"/>
      <c r="AG308" s="147" t="s">
        <v>268</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2" x14ac:dyDescent="0.2">
      <c r="A309" s="154"/>
      <c r="B309" s="155"/>
      <c r="C309" s="251" t="s">
        <v>694</v>
      </c>
      <c r="D309" s="252"/>
      <c r="E309" s="252"/>
      <c r="F309" s="252"/>
      <c r="G309" s="252"/>
      <c r="H309" s="157"/>
      <c r="I309" s="157"/>
      <c r="J309" s="157"/>
      <c r="K309" s="157"/>
      <c r="L309" s="157"/>
      <c r="M309" s="157"/>
      <c r="N309" s="156"/>
      <c r="O309" s="156"/>
      <c r="P309" s="156"/>
      <c r="Q309" s="156"/>
      <c r="R309" s="157"/>
      <c r="S309" s="157"/>
      <c r="T309" s="157"/>
      <c r="U309" s="157"/>
      <c r="V309" s="157"/>
      <c r="W309" s="157"/>
      <c r="X309" s="157"/>
      <c r="Y309" s="157"/>
      <c r="Z309" s="147"/>
      <c r="AA309" s="147"/>
      <c r="AB309" s="147"/>
      <c r="AC309" s="147"/>
      <c r="AD309" s="147"/>
      <c r="AE309" s="147"/>
      <c r="AF309" s="147"/>
      <c r="AG309" s="147" t="s">
        <v>228</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66">
        <v>69</v>
      </c>
      <c r="B310" s="167" t="s">
        <v>1364</v>
      </c>
      <c r="C310" s="175" t="s">
        <v>1365</v>
      </c>
      <c r="D310" s="168" t="s">
        <v>390</v>
      </c>
      <c r="E310" s="169">
        <v>1</v>
      </c>
      <c r="F310" s="170"/>
      <c r="G310" s="171">
        <f>ROUND(E310*F310,2)</f>
        <v>0</v>
      </c>
      <c r="H310" s="170"/>
      <c r="I310" s="171">
        <f>ROUND(E310*H310,2)</f>
        <v>0</v>
      </c>
      <c r="J310" s="170"/>
      <c r="K310" s="171">
        <f>ROUND(E310*J310,2)</f>
        <v>0</v>
      </c>
      <c r="L310" s="171">
        <v>21</v>
      </c>
      <c r="M310" s="171">
        <f>G310*(1+L310/100)</f>
        <v>0</v>
      </c>
      <c r="N310" s="169">
        <v>0</v>
      </c>
      <c r="O310" s="169">
        <f>ROUND(E310*N310,2)</f>
        <v>0</v>
      </c>
      <c r="P310" s="169">
        <v>0</v>
      </c>
      <c r="Q310" s="169">
        <f>ROUND(E310*P310,2)</f>
        <v>0</v>
      </c>
      <c r="R310" s="171"/>
      <c r="S310" s="171" t="s">
        <v>250</v>
      </c>
      <c r="T310" s="172" t="s">
        <v>223</v>
      </c>
      <c r="U310" s="157">
        <v>0</v>
      </c>
      <c r="V310" s="157">
        <f>ROUND(E310*U310,2)</f>
        <v>0</v>
      </c>
      <c r="W310" s="157"/>
      <c r="X310" s="157" t="s">
        <v>251</v>
      </c>
      <c r="Y310" s="157" t="s">
        <v>225</v>
      </c>
      <c r="Z310" s="147"/>
      <c r="AA310" s="147"/>
      <c r="AB310" s="147"/>
      <c r="AC310" s="147"/>
      <c r="AD310" s="147"/>
      <c r="AE310" s="147"/>
      <c r="AF310" s="147"/>
      <c r="AG310" s="147" t="s">
        <v>252</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2" x14ac:dyDescent="0.2">
      <c r="A311" s="154"/>
      <c r="B311" s="155"/>
      <c r="C311" s="249" t="s">
        <v>1366</v>
      </c>
      <c r="D311" s="250"/>
      <c r="E311" s="250"/>
      <c r="F311" s="250"/>
      <c r="G311" s="250"/>
      <c r="H311" s="157"/>
      <c r="I311" s="157"/>
      <c r="J311" s="157"/>
      <c r="K311" s="157"/>
      <c r="L311" s="157"/>
      <c r="M311" s="157"/>
      <c r="N311" s="156"/>
      <c r="O311" s="156"/>
      <c r="P311" s="156"/>
      <c r="Q311" s="156"/>
      <c r="R311" s="157"/>
      <c r="S311" s="157"/>
      <c r="T311" s="157"/>
      <c r="U311" s="157"/>
      <c r="V311" s="157"/>
      <c r="W311" s="157"/>
      <c r="X311" s="157"/>
      <c r="Y311" s="157"/>
      <c r="Z311" s="147"/>
      <c r="AA311" s="147"/>
      <c r="AB311" s="147"/>
      <c r="AC311" s="147"/>
      <c r="AD311" s="147"/>
      <c r="AE311" s="147"/>
      <c r="AF311" s="147"/>
      <c r="AG311" s="147" t="s">
        <v>228</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66">
        <v>70</v>
      </c>
      <c r="B312" s="167" t="s">
        <v>1367</v>
      </c>
      <c r="C312" s="175" t="s">
        <v>1368</v>
      </c>
      <c r="D312" s="168" t="s">
        <v>390</v>
      </c>
      <c r="E312" s="169">
        <v>1</v>
      </c>
      <c r="F312" s="170"/>
      <c r="G312" s="171">
        <f>ROUND(E312*F312,2)</f>
        <v>0</v>
      </c>
      <c r="H312" s="170"/>
      <c r="I312" s="171">
        <f>ROUND(E312*H312,2)</f>
        <v>0</v>
      </c>
      <c r="J312" s="170"/>
      <c r="K312" s="171">
        <f>ROUND(E312*J312,2)</f>
        <v>0</v>
      </c>
      <c r="L312" s="171">
        <v>21</v>
      </c>
      <c r="M312" s="171">
        <f>G312*(1+L312/100)</f>
        <v>0</v>
      </c>
      <c r="N312" s="169">
        <v>0</v>
      </c>
      <c r="O312" s="169">
        <f>ROUND(E312*N312,2)</f>
        <v>0</v>
      </c>
      <c r="P312" s="169">
        <v>0</v>
      </c>
      <c r="Q312" s="169">
        <f>ROUND(E312*P312,2)</f>
        <v>0</v>
      </c>
      <c r="R312" s="171"/>
      <c r="S312" s="171" t="s">
        <v>250</v>
      </c>
      <c r="T312" s="172" t="s">
        <v>223</v>
      </c>
      <c r="U312" s="157">
        <v>0</v>
      </c>
      <c r="V312" s="157">
        <f>ROUND(E312*U312,2)</f>
        <v>0</v>
      </c>
      <c r="W312" s="157"/>
      <c r="X312" s="157" t="s">
        <v>251</v>
      </c>
      <c r="Y312" s="157" t="s">
        <v>225</v>
      </c>
      <c r="Z312" s="147"/>
      <c r="AA312" s="147"/>
      <c r="AB312" s="147"/>
      <c r="AC312" s="147"/>
      <c r="AD312" s="147"/>
      <c r="AE312" s="147"/>
      <c r="AF312" s="147"/>
      <c r="AG312" s="147" t="s">
        <v>252</v>
      </c>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2" x14ac:dyDescent="0.2">
      <c r="A313" s="154"/>
      <c r="B313" s="155"/>
      <c r="C313" s="249" t="s">
        <v>1369</v>
      </c>
      <c r="D313" s="250"/>
      <c r="E313" s="250"/>
      <c r="F313" s="250"/>
      <c r="G313" s="250"/>
      <c r="H313" s="157"/>
      <c r="I313" s="157"/>
      <c r="J313" s="157"/>
      <c r="K313" s="157"/>
      <c r="L313" s="157"/>
      <c r="M313" s="157"/>
      <c r="N313" s="156"/>
      <c r="O313" s="156"/>
      <c r="P313" s="156"/>
      <c r="Q313" s="156"/>
      <c r="R313" s="157"/>
      <c r="S313" s="157"/>
      <c r="T313" s="157"/>
      <c r="U313" s="157"/>
      <c r="V313" s="157"/>
      <c r="W313" s="157"/>
      <c r="X313" s="157"/>
      <c r="Y313" s="157"/>
      <c r="Z313" s="147"/>
      <c r="AA313" s="147"/>
      <c r="AB313" s="147"/>
      <c r="AC313" s="147"/>
      <c r="AD313" s="147"/>
      <c r="AE313" s="147"/>
      <c r="AF313" s="147"/>
      <c r="AG313" s="147" t="s">
        <v>228</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x14ac:dyDescent="0.2">
      <c r="A314" s="159" t="s">
        <v>217</v>
      </c>
      <c r="B314" s="160" t="s">
        <v>111</v>
      </c>
      <c r="C314" s="174" t="s">
        <v>112</v>
      </c>
      <c r="D314" s="161"/>
      <c r="E314" s="162"/>
      <c r="F314" s="163"/>
      <c r="G314" s="163">
        <f>SUMIF(AG315:AG316,"&lt;&gt;NOR",G315:G316)</f>
        <v>0</v>
      </c>
      <c r="H314" s="163"/>
      <c r="I314" s="163">
        <f>SUM(I315:I316)</f>
        <v>0</v>
      </c>
      <c r="J314" s="163"/>
      <c r="K314" s="163">
        <f>SUM(K315:K316)</f>
        <v>0</v>
      </c>
      <c r="L314" s="163"/>
      <c r="M314" s="163">
        <f>SUM(M315:M316)</f>
        <v>0</v>
      </c>
      <c r="N314" s="162"/>
      <c r="O314" s="162">
        <f>SUM(O315:O316)</f>
        <v>0</v>
      </c>
      <c r="P314" s="162"/>
      <c r="Q314" s="162">
        <f>SUM(Q315:Q316)</f>
        <v>0</v>
      </c>
      <c r="R314" s="163"/>
      <c r="S314" s="163"/>
      <c r="T314" s="164"/>
      <c r="U314" s="158"/>
      <c r="V314" s="158">
        <f>SUM(V315:V316)</f>
        <v>252.34</v>
      </c>
      <c r="W314" s="158"/>
      <c r="X314" s="158"/>
      <c r="Y314" s="158"/>
      <c r="AG314" t="s">
        <v>218</v>
      </c>
    </row>
    <row r="315" spans="1:60" ht="22.5" outlineLevel="1" x14ac:dyDescent="0.2">
      <c r="A315" s="166">
        <v>71</v>
      </c>
      <c r="B315" s="167" t="s">
        <v>695</v>
      </c>
      <c r="C315" s="175" t="s">
        <v>696</v>
      </c>
      <c r="D315" s="168" t="s">
        <v>329</v>
      </c>
      <c r="E315" s="169">
        <v>134.79893000000001</v>
      </c>
      <c r="F315" s="170"/>
      <c r="G315" s="171">
        <f>ROUND(E315*F315,2)</f>
        <v>0</v>
      </c>
      <c r="H315" s="170"/>
      <c r="I315" s="171">
        <f>ROUND(E315*H315,2)</f>
        <v>0</v>
      </c>
      <c r="J315" s="170"/>
      <c r="K315" s="171">
        <f>ROUND(E315*J315,2)</f>
        <v>0</v>
      </c>
      <c r="L315" s="171">
        <v>21</v>
      </c>
      <c r="M315" s="171">
        <f>G315*(1+L315/100)</f>
        <v>0</v>
      </c>
      <c r="N315" s="169">
        <v>0</v>
      </c>
      <c r="O315" s="169">
        <f>ROUND(E315*N315,2)</f>
        <v>0</v>
      </c>
      <c r="P315" s="169">
        <v>0</v>
      </c>
      <c r="Q315" s="169">
        <f>ROUND(E315*P315,2)</f>
        <v>0</v>
      </c>
      <c r="R315" s="171" t="s">
        <v>304</v>
      </c>
      <c r="S315" s="171" t="s">
        <v>222</v>
      </c>
      <c r="T315" s="172" t="s">
        <v>222</v>
      </c>
      <c r="U315" s="157">
        <v>1.8720000000000001</v>
      </c>
      <c r="V315" s="157">
        <f>ROUND(E315*U315,2)</f>
        <v>252.34</v>
      </c>
      <c r="W315" s="157"/>
      <c r="X315" s="157" t="s">
        <v>697</v>
      </c>
      <c r="Y315" s="157" t="s">
        <v>225</v>
      </c>
      <c r="Z315" s="147"/>
      <c r="AA315" s="147"/>
      <c r="AB315" s="147"/>
      <c r="AC315" s="147"/>
      <c r="AD315" s="147"/>
      <c r="AE315" s="147"/>
      <c r="AF315" s="147"/>
      <c r="AG315" s="147" t="s">
        <v>698</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2" x14ac:dyDescent="0.2">
      <c r="A316" s="154"/>
      <c r="B316" s="155"/>
      <c r="C316" s="260" t="s">
        <v>699</v>
      </c>
      <c r="D316" s="261"/>
      <c r="E316" s="261"/>
      <c r="F316" s="261"/>
      <c r="G316" s="261"/>
      <c r="H316" s="157"/>
      <c r="I316" s="157"/>
      <c r="J316" s="157"/>
      <c r="K316" s="157"/>
      <c r="L316" s="157"/>
      <c r="M316" s="157"/>
      <c r="N316" s="156"/>
      <c r="O316" s="156"/>
      <c r="P316" s="156"/>
      <c r="Q316" s="156"/>
      <c r="R316" s="157"/>
      <c r="S316" s="157"/>
      <c r="T316" s="157"/>
      <c r="U316" s="157"/>
      <c r="V316" s="157"/>
      <c r="W316" s="157"/>
      <c r="X316" s="157"/>
      <c r="Y316" s="157"/>
      <c r="Z316" s="147"/>
      <c r="AA316" s="147"/>
      <c r="AB316" s="147"/>
      <c r="AC316" s="147"/>
      <c r="AD316" s="147"/>
      <c r="AE316" s="147"/>
      <c r="AF316" s="147"/>
      <c r="AG316" s="147" t="s">
        <v>268</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x14ac:dyDescent="0.2">
      <c r="A317" s="159" t="s">
        <v>217</v>
      </c>
      <c r="B317" s="160" t="s">
        <v>113</v>
      </c>
      <c r="C317" s="174" t="s">
        <v>114</v>
      </c>
      <c r="D317" s="161"/>
      <c r="E317" s="162"/>
      <c r="F317" s="163"/>
      <c r="G317" s="163">
        <f>SUMIF(AG318:AG329,"&lt;&gt;NOR",G318:G329)</f>
        <v>0</v>
      </c>
      <c r="H317" s="163"/>
      <c r="I317" s="163">
        <f>SUM(I318:I329)</f>
        <v>0</v>
      </c>
      <c r="J317" s="163"/>
      <c r="K317" s="163">
        <f>SUM(K318:K329)</f>
        <v>0</v>
      </c>
      <c r="L317" s="163"/>
      <c r="M317" s="163">
        <f>SUM(M318:M329)</f>
        <v>0</v>
      </c>
      <c r="N317" s="162"/>
      <c r="O317" s="162">
        <f>SUM(O318:O329)</f>
        <v>0.32000000000000006</v>
      </c>
      <c r="P317" s="162"/>
      <c r="Q317" s="162">
        <f>SUM(Q318:Q329)</f>
        <v>0</v>
      </c>
      <c r="R317" s="163"/>
      <c r="S317" s="163"/>
      <c r="T317" s="164"/>
      <c r="U317" s="158"/>
      <c r="V317" s="158">
        <f>SUM(V318:V329)</f>
        <v>70.599999999999994</v>
      </c>
      <c r="W317" s="158"/>
      <c r="X317" s="158"/>
      <c r="Y317" s="158"/>
      <c r="AG317" t="s">
        <v>218</v>
      </c>
    </row>
    <row r="318" spans="1:60" outlineLevel="1" x14ac:dyDescent="0.2">
      <c r="A318" s="166">
        <v>72</v>
      </c>
      <c r="B318" s="167" t="s">
        <v>700</v>
      </c>
      <c r="C318" s="175" t="s">
        <v>701</v>
      </c>
      <c r="D318" s="168" t="s">
        <v>285</v>
      </c>
      <c r="E318" s="169">
        <v>55.158749999999998</v>
      </c>
      <c r="F318" s="170"/>
      <c r="G318" s="171">
        <f>ROUND(E318*F318,2)</f>
        <v>0</v>
      </c>
      <c r="H318" s="170"/>
      <c r="I318" s="171">
        <f>ROUND(E318*H318,2)</f>
        <v>0</v>
      </c>
      <c r="J318" s="170"/>
      <c r="K318" s="171">
        <f>ROUND(E318*J318,2)</f>
        <v>0</v>
      </c>
      <c r="L318" s="171">
        <v>21</v>
      </c>
      <c r="M318" s="171">
        <f>G318*(1+L318/100)</f>
        <v>0</v>
      </c>
      <c r="N318" s="169">
        <v>3.6800000000000001E-3</v>
      </c>
      <c r="O318" s="169">
        <f>ROUND(E318*N318,2)</f>
        <v>0.2</v>
      </c>
      <c r="P318" s="169">
        <v>0</v>
      </c>
      <c r="Q318" s="169">
        <f>ROUND(E318*P318,2)</f>
        <v>0</v>
      </c>
      <c r="R318" s="171" t="s">
        <v>702</v>
      </c>
      <c r="S318" s="171" t="s">
        <v>222</v>
      </c>
      <c r="T318" s="172" t="s">
        <v>222</v>
      </c>
      <c r="U318" s="157">
        <v>0.38500000000000001</v>
      </c>
      <c r="V318" s="157">
        <f>ROUND(E318*U318,2)</f>
        <v>21.24</v>
      </c>
      <c r="W318" s="157"/>
      <c r="X318" s="157" t="s">
        <v>251</v>
      </c>
      <c r="Y318" s="157" t="s">
        <v>225</v>
      </c>
      <c r="Z318" s="147"/>
      <c r="AA318" s="147"/>
      <c r="AB318" s="147"/>
      <c r="AC318" s="147"/>
      <c r="AD318" s="147"/>
      <c r="AE318" s="147"/>
      <c r="AF318" s="147"/>
      <c r="AG318" s="147" t="s">
        <v>252</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2" x14ac:dyDescent="0.2">
      <c r="A319" s="154"/>
      <c r="B319" s="155"/>
      <c r="C319" s="249" t="s">
        <v>703</v>
      </c>
      <c r="D319" s="250"/>
      <c r="E319" s="250"/>
      <c r="F319" s="250"/>
      <c r="G319" s="250"/>
      <c r="H319" s="157"/>
      <c r="I319" s="157"/>
      <c r="J319" s="157"/>
      <c r="K319" s="157"/>
      <c r="L319" s="157"/>
      <c r="M319" s="157"/>
      <c r="N319" s="156"/>
      <c r="O319" s="156"/>
      <c r="P319" s="156"/>
      <c r="Q319" s="156"/>
      <c r="R319" s="157"/>
      <c r="S319" s="157"/>
      <c r="T319" s="157"/>
      <c r="U319" s="157"/>
      <c r="V319" s="157"/>
      <c r="W319" s="157"/>
      <c r="X319" s="157"/>
      <c r="Y319" s="157"/>
      <c r="Z319" s="147"/>
      <c r="AA319" s="147"/>
      <c r="AB319" s="147"/>
      <c r="AC319" s="147"/>
      <c r="AD319" s="147"/>
      <c r="AE319" s="147"/>
      <c r="AF319" s="147"/>
      <c r="AG319" s="147" t="s">
        <v>228</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2" x14ac:dyDescent="0.2">
      <c r="A320" s="154"/>
      <c r="B320" s="155"/>
      <c r="C320" s="190" t="s">
        <v>1370</v>
      </c>
      <c r="D320" s="179"/>
      <c r="E320" s="180">
        <v>55.158749999999998</v>
      </c>
      <c r="F320" s="157"/>
      <c r="G320" s="157"/>
      <c r="H320" s="157"/>
      <c r="I320" s="157"/>
      <c r="J320" s="157"/>
      <c r="K320" s="157"/>
      <c r="L320" s="157"/>
      <c r="M320" s="157"/>
      <c r="N320" s="156"/>
      <c r="O320" s="156"/>
      <c r="P320" s="156"/>
      <c r="Q320" s="156"/>
      <c r="R320" s="157"/>
      <c r="S320" s="157"/>
      <c r="T320" s="157"/>
      <c r="U320" s="157"/>
      <c r="V320" s="157"/>
      <c r="W320" s="157"/>
      <c r="X320" s="157"/>
      <c r="Y320" s="157"/>
      <c r="Z320" s="147"/>
      <c r="AA320" s="147"/>
      <c r="AB320" s="147"/>
      <c r="AC320" s="147"/>
      <c r="AD320" s="147"/>
      <c r="AE320" s="147"/>
      <c r="AF320" s="147"/>
      <c r="AG320" s="147" t="s">
        <v>270</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66">
        <v>73</v>
      </c>
      <c r="B321" s="167" t="s">
        <v>705</v>
      </c>
      <c r="C321" s="175" t="s">
        <v>706</v>
      </c>
      <c r="D321" s="168" t="s">
        <v>285</v>
      </c>
      <c r="E321" s="169">
        <v>122.575</v>
      </c>
      <c r="F321" s="170"/>
      <c r="G321" s="171">
        <f>ROUND(E321*F321,2)</f>
        <v>0</v>
      </c>
      <c r="H321" s="170"/>
      <c r="I321" s="171">
        <f>ROUND(E321*H321,2)</f>
        <v>0</v>
      </c>
      <c r="J321" s="170"/>
      <c r="K321" s="171">
        <f>ROUND(E321*J321,2)</f>
        <v>0</v>
      </c>
      <c r="L321" s="171">
        <v>21</v>
      </c>
      <c r="M321" s="171">
        <f>G321*(1+L321/100)</f>
        <v>0</v>
      </c>
      <c r="N321" s="169">
        <v>2.3000000000000001E-4</v>
      </c>
      <c r="O321" s="169">
        <f>ROUND(E321*N321,2)</f>
        <v>0.03</v>
      </c>
      <c r="P321" s="169">
        <v>0</v>
      </c>
      <c r="Q321" s="169">
        <f>ROUND(E321*P321,2)</f>
        <v>0</v>
      </c>
      <c r="R321" s="171" t="s">
        <v>702</v>
      </c>
      <c r="S321" s="171" t="s">
        <v>222</v>
      </c>
      <c r="T321" s="172" t="s">
        <v>222</v>
      </c>
      <c r="U321" s="157">
        <v>0.16</v>
      </c>
      <c r="V321" s="157">
        <f>ROUND(E321*U321,2)</f>
        <v>19.61</v>
      </c>
      <c r="W321" s="157"/>
      <c r="X321" s="157" t="s">
        <v>251</v>
      </c>
      <c r="Y321" s="157" t="s">
        <v>225</v>
      </c>
      <c r="Z321" s="147"/>
      <c r="AA321" s="147"/>
      <c r="AB321" s="147"/>
      <c r="AC321" s="147"/>
      <c r="AD321" s="147"/>
      <c r="AE321" s="147"/>
      <c r="AF321" s="147"/>
      <c r="AG321" s="147" t="s">
        <v>252</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2" x14ac:dyDescent="0.2">
      <c r="A322" s="154"/>
      <c r="B322" s="155"/>
      <c r="C322" s="190" t="s">
        <v>1371</v>
      </c>
      <c r="D322" s="179"/>
      <c r="E322" s="180">
        <v>122.575</v>
      </c>
      <c r="F322" s="157"/>
      <c r="G322" s="157"/>
      <c r="H322" s="157"/>
      <c r="I322" s="157"/>
      <c r="J322" s="157"/>
      <c r="K322" s="157"/>
      <c r="L322" s="157"/>
      <c r="M322" s="157"/>
      <c r="N322" s="156"/>
      <c r="O322" s="156"/>
      <c r="P322" s="156"/>
      <c r="Q322" s="156"/>
      <c r="R322" s="157"/>
      <c r="S322" s="157"/>
      <c r="T322" s="157"/>
      <c r="U322" s="157"/>
      <c r="V322" s="157"/>
      <c r="W322" s="157"/>
      <c r="X322" s="157"/>
      <c r="Y322" s="157"/>
      <c r="Z322" s="147"/>
      <c r="AA322" s="147"/>
      <c r="AB322" s="147"/>
      <c r="AC322" s="147"/>
      <c r="AD322" s="147"/>
      <c r="AE322" s="147"/>
      <c r="AF322" s="147"/>
      <c r="AG322" s="147" t="s">
        <v>270</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66">
        <v>74</v>
      </c>
      <c r="B323" s="167" t="s">
        <v>708</v>
      </c>
      <c r="C323" s="175" t="s">
        <v>709</v>
      </c>
      <c r="D323" s="168" t="s">
        <v>365</v>
      </c>
      <c r="E323" s="169">
        <v>120.47499999999999</v>
      </c>
      <c r="F323" s="170"/>
      <c r="G323" s="171">
        <f>ROUND(E323*F323,2)</f>
        <v>0</v>
      </c>
      <c r="H323" s="170"/>
      <c r="I323" s="171">
        <f>ROUND(E323*H323,2)</f>
        <v>0</v>
      </c>
      <c r="J323" s="170"/>
      <c r="K323" s="171">
        <f>ROUND(E323*J323,2)</f>
        <v>0</v>
      </c>
      <c r="L323" s="171">
        <v>21</v>
      </c>
      <c r="M323" s="171">
        <f>G323*(1+L323/100)</f>
        <v>0</v>
      </c>
      <c r="N323" s="169">
        <v>5.2999999999999998E-4</v>
      </c>
      <c r="O323" s="169">
        <f>ROUND(E323*N323,2)</f>
        <v>0.06</v>
      </c>
      <c r="P323" s="169">
        <v>0</v>
      </c>
      <c r="Q323" s="169">
        <f>ROUND(E323*P323,2)</f>
        <v>0</v>
      </c>
      <c r="R323" s="171" t="s">
        <v>702</v>
      </c>
      <c r="S323" s="171" t="s">
        <v>222</v>
      </c>
      <c r="T323" s="172" t="s">
        <v>222</v>
      </c>
      <c r="U323" s="157">
        <v>0.1</v>
      </c>
      <c r="V323" s="157">
        <f>ROUND(E323*U323,2)</f>
        <v>12.05</v>
      </c>
      <c r="W323" s="157"/>
      <c r="X323" s="157" t="s">
        <v>251</v>
      </c>
      <c r="Y323" s="157" t="s">
        <v>225</v>
      </c>
      <c r="Z323" s="147"/>
      <c r="AA323" s="147"/>
      <c r="AB323" s="147"/>
      <c r="AC323" s="147"/>
      <c r="AD323" s="147"/>
      <c r="AE323" s="147"/>
      <c r="AF323" s="147"/>
      <c r="AG323" s="147" t="s">
        <v>252</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2" x14ac:dyDescent="0.2">
      <c r="A324" s="154"/>
      <c r="B324" s="155"/>
      <c r="C324" s="190" t="s">
        <v>1372</v>
      </c>
      <c r="D324" s="179"/>
      <c r="E324" s="180">
        <v>120.47499999999999</v>
      </c>
      <c r="F324" s="157"/>
      <c r="G324" s="157"/>
      <c r="H324" s="157"/>
      <c r="I324" s="157"/>
      <c r="J324" s="157"/>
      <c r="K324" s="157"/>
      <c r="L324" s="157"/>
      <c r="M324" s="157"/>
      <c r="N324" s="156"/>
      <c r="O324" s="156"/>
      <c r="P324" s="156"/>
      <c r="Q324" s="156"/>
      <c r="R324" s="157"/>
      <c r="S324" s="157"/>
      <c r="T324" s="157"/>
      <c r="U324" s="157"/>
      <c r="V324" s="157"/>
      <c r="W324" s="157"/>
      <c r="X324" s="157"/>
      <c r="Y324" s="157"/>
      <c r="Z324" s="147"/>
      <c r="AA324" s="147"/>
      <c r="AB324" s="147"/>
      <c r="AC324" s="147"/>
      <c r="AD324" s="147"/>
      <c r="AE324" s="147"/>
      <c r="AF324" s="147"/>
      <c r="AG324" s="147" t="s">
        <v>270</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ht="22.5" outlineLevel="1" x14ac:dyDescent="0.2">
      <c r="A325" s="183">
        <v>75</v>
      </c>
      <c r="B325" s="184" t="s">
        <v>1373</v>
      </c>
      <c r="C325" s="191" t="s">
        <v>1374</v>
      </c>
      <c r="D325" s="185" t="s">
        <v>285</v>
      </c>
      <c r="E325" s="186">
        <v>122.75700000000001</v>
      </c>
      <c r="F325" s="187"/>
      <c r="G325" s="188">
        <f>ROUND(E325*F325,2)</f>
        <v>0</v>
      </c>
      <c r="H325" s="187"/>
      <c r="I325" s="188">
        <f>ROUND(E325*H325,2)</f>
        <v>0</v>
      </c>
      <c r="J325" s="187"/>
      <c r="K325" s="188">
        <f>ROUND(E325*J325,2)</f>
        <v>0</v>
      </c>
      <c r="L325" s="188">
        <v>21</v>
      </c>
      <c r="M325" s="188">
        <f>G325*(1+L325/100)</f>
        <v>0</v>
      </c>
      <c r="N325" s="186">
        <v>0</v>
      </c>
      <c r="O325" s="186">
        <f>ROUND(E325*N325,2)</f>
        <v>0</v>
      </c>
      <c r="P325" s="186">
        <v>0</v>
      </c>
      <c r="Q325" s="186">
        <f>ROUND(E325*P325,2)</f>
        <v>0</v>
      </c>
      <c r="R325" s="188" t="s">
        <v>702</v>
      </c>
      <c r="S325" s="188" t="s">
        <v>222</v>
      </c>
      <c r="T325" s="189" t="s">
        <v>222</v>
      </c>
      <c r="U325" s="157">
        <v>0.14000000000000001</v>
      </c>
      <c r="V325" s="157">
        <f>ROUND(E325*U325,2)</f>
        <v>17.190000000000001</v>
      </c>
      <c r="W325" s="157"/>
      <c r="X325" s="157" t="s">
        <v>251</v>
      </c>
      <c r="Y325" s="157" t="s">
        <v>225</v>
      </c>
      <c r="Z325" s="147"/>
      <c r="AA325" s="147"/>
      <c r="AB325" s="147"/>
      <c r="AC325" s="147"/>
      <c r="AD325" s="147"/>
      <c r="AE325" s="147"/>
      <c r="AF325" s="147"/>
      <c r="AG325" s="147" t="s">
        <v>252</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66">
        <v>76</v>
      </c>
      <c r="B326" s="167" t="s">
        <v>1375</v>
      </c>
      <c r="C326" s="175" t="s">
        <v>1376</v>
      </c>
      <c r="D326" s="168" t="s">
        <v>285</v>
      </c>
      <c r="E326" s="169">
        <v>147.09</v>
      </c>
      <c r="F326" s="170"/>
      <c r="G326" s="171">
        <f>ROUND(E326*F326,2)</f>
        <v>0</v>
      </c>
      <c r="H326" s="170"/>
      <c r="I326" s="171">
        <f>ROUND(E326*H326,2)</f>
        <v>0</v>
      </c>
      <c r="J326" s="170"/>
      <c r="K326" s="171">
        <f>ROUND(E326*J326,2)</f>
        <v>0</v>
      </c>
      <c r="L326" s="171">
        <v>21</v>
      </c>
      <c r="M326" s="171">
        <f>G326*(1+L326/100)</f>
        <v>0</v>
      </c>
      <c r="N326" s="169">
        <v>2.2000000000000001E-4</v>
      </c>
      <c r="O326" s="169">
        <f>ROUND(E326*N326,2)</f>
        <v>0.03</v>
      </c>
      <c r="P326" s="169">
        <v>0</v>
      </c>
      <c r="Q326" s="169">
        <f>ROUND(E326*P326,2)</f>
        <v>0</v>
      </c>
      <c r="R326" s="171" t="s">
        <v>353</v>
      </c>
      <c r="S326" s="171" t="s">
        <v>222</v>
      </c>
      <c r="T326" s="172" t="s">
        <v>222</v>
      </c>
      <c r="U326" s="157">
        <v>0</v>
      </c>
      <c r="V326" s="157">
        <f>ROUND(E326*U326,2)</f>
        <v>0</v>
      </c>
      <c r="W326" s="157"/>
      <c r="X326" s="157" t="s">
        <v>348</v>
      </c>
      <c r="Y326" s="157" t="s">
        <v>225</v>
      </c>
      <c r="Z326" s="147"/>
      <c r="AA326" s="147"/>
      <c r="AB326" s="147"/>
      <c r="AC326" s="147"/>
      <c r="AD326" s="147"/>
      <c r="AE326" s="147"/>
      <c r="AF326" s="147"/>
      <c r="AG326" s="147" t="s">
        <v>349</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2" x14ac:dyDescent="0.2">
      <c r="A327" s="154"/>
      <c r="B327" s="155"/>
      <c r="C327" s="190" t="s">
        <v>1377</v>
      </c>
      <c r="D327" s="179"/>
      <c r="E327" s="180">
        <v>147.09</v>
      </c>
      <c r="F327" s="157"/>
      <c r="G327" s="157"/>
      <c r="H327" s="157"/>
      <c r="I327" s="157"/>
      <c r="J327" s="157"/>
      <c r="K327" s="157"/>
      <c r="L327" s="157"/>
      <c r="M327" s="157"/>
      <c r="N327" s="156"/>
      <c r="O327" s="156"/>
      <c r="P327" s="156"/>
      <c r="Q327" s="156"/>
      <c r="R327" s="157"/>
      <c r="S327" s="157"/>
      <c r="T327" s="157"/>
      <c r="U327" s="157"/>
      <c r="V327" s="157"/>
      <c r="W327" s="157"/>
      <c r="X327" s="157"/>
      <c r="Y327" s="157"/>
      <c r="Z327" s="147"/>
      <c r="AA327" s="147"/>
      <c r="AB327" s="147"/>
      <c r="AC327" s="147"/>
      <c r="AD327" s="147"/>
      <c r="AE327" s="147"/>
      <c r="AF327" s="147"/>
      <c r="AG327" s="147" t="s">
        <v>270</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66">
        <v>77</v>
      </c>
      <c r="B328" s="167" t="s">
        <v>710</v>
      </c>
      <c r="C328" s="175" t="s">
        <v>711</v>
      </c>
      <c r="D328" s="168" t="s">
        <v>329</v>
      </c>
      <c r="E328" s="169">
        <v>0.32739000000000001</v>
      </c>
      <c r="F328" s="170"/>
      <c r="G328" s="171">
        <f>ROUND(E328*F328,2)</f>
        <v>0</v>
      </c>
      <c r="H328" s="170"/>
      <c r="I328" s="171">
        <f>ROUND(E328*H328,2)</f>
        <v>0</v>
      </c>
      <c r="J328" s="170"/>
      <c r="K328" s="171">
        <f>ROUND(E328*J328,2)</f>
        <v>0</v>
      </c>
      <c r="L328" s="171">
        <v>21</v>
      </c>
      <c r="M328" s="171">
        <f>G328*(1+L328/100)</f>
        <v>0</v>
      </c>
      <c r="N328" s="169">
        <v>0</v>
      </c>
      <c r="O328" s="169">
        <f>ROUND(E328*N328,2)</f>
        <v>0</v>
      </c>
      <c r="P328" s="169">
        <v>0</v>
      </c>
      <c r="Q328" s="169">
        <f>ROUND(E328*P328,2)</f>
        <v>0</v>
      </c>
      <c r="R328" s="171" t="s">
        <v>702</v>
      </c>
      <c r="S328" s="171" t="s">
        <v>222</v>
      </c>
      <c r="T328" s="172" t="s">
        <v>222</v>
      </c>
      <c r="U328" s="157">
        <v>1.5669999999999999</v>
      </c>
      <c r="V328" s="157">
        <f>ROUND(E328*U328,2)</f>
        <v>0.51</v>
      </c>
      <c r="W328" s="157"/>
      <c r="X328" s="157" t="s">
        <v>697</v>
      </c>
      <c r="Y328" s="157" t="s">
        <v>225</v>
      </c>
      <c r="Z328" s="147"/>
      <c r="AA328" s="147"/>
      <c r="AB328" s="147"/>
      <c r="AC328" s="147"/>
      <c r="AD328" s="147"/>
      <c r="AE328" s="147"/>
      <c r="AF328" s="147"/>
      <c r="AG328" s="147" t="s">
        <v>698</v>
      </c>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2" x14ac:dyDescent="0.2">
      <c r="A329" s="154"/>
      <c r="B329" s="155"/>
      <c r="C329" s="260" t="s">
        <v>712</v>
      </c>
      <c r="D329" s="261"/>
      <c r="E329" s="261"/>
      <c r="F329" s="261"/>
      <c r="G329" s="261"/>
      <c r="H329" s="157"/>
      <c r="I329" s="157"/>
      <c r="J329" s="157"/>
      <c r="K329" s="157"/>
      <c r="L329" s="157"/>
      <c r="M329" s="157"/>
      <c r="N329" s="156"/>
      <c r="O329" s="156"/>
      <c r="P329" s="156"/>
      <c r="Q329" s="156"/>
      <c r="R329" s="157"/>
      <c r="S329" s="157"/>
      <c r="T329" s="157"/>
      <c r="U329" s="157"/>
      <c r="V329" s="157"/>
      <c r="W329" s="157"/>
      <c r="X329" s="157"/>
      <c r="Y329" s="157"/>
      <c r="Z329" s="147"/>
      <c r="AA329" s="147"/>
      <c r="AB329" s="147"/>
      <c r="AC329" s="147"/>
      <c r="AD329" s="147"/>
      <c r="AE329" s="147"/>
      <c r="AF329" s="147"/>
      <c r="AG329" s="147" t="s">
        <v>268</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x14ac:dyDescent="0.2">
      <c r="A330" s="159" t="s">
        <v>217</v>
      </c>
      <c r="B330" s="160" t="s">
        <v>115</v>
      </c>
      <c r="C330" s="174" t="s">
        <v>116</v>
      </c>
      <c r="D330" s="161"/>
      <c r="E330" s="162"/>
      <c r="F330" s="163"/>
      <c r="G330" s="163">
        <f>SUMIF(AG331:AG395,"&lt;&gt;NOR",G331:G395)</f>
        <v>0</v>
      </c>
      <c r="H330" s="163"/>
      <c r="I330" s="163">
        <f>SUM(I331:I395)</f>
        <v>0</v>
      </c>
      <c r="J330" s="163"/>
      <c r="K330" s="163">
        <f>SUM(K331:K395)</f>
        <v>0</v>
      </c>
      <c r="L330" s="163"/>
      <c r="M330" s="163">
        <f>SUM(M331:M395)</f>
        <v>0</v>
      </c>
      <c r="N330" s="162"/>
      <c r="O330" s="162">
        <f>SUM(O331:O395)</f>
        <v>3.419999999999999</v>
      </c>
      <c r="P330" s="162"/>
      <c r="Q330" s="162">
        <f>SUM(Q331:Q395)</f>
        <v>0.56000000000000005</v>
      </c>
      <c r="R330" s="163"/>
      <c r="S330" s="163"/>
      <c r="T330" s="164"/>
      <c r="U330" s="158"/>
      <c r="V330" s="158">
        <f>SUM(V331:V395)</f>
        <v>1098.2900000000002</v>
      </c>
      <c r="W330" s="158"/>
      <c r="X330" s="158"/>
      <c r="Y330" s="158"/>
      <c r="AG330" t="s">
        <v>218</v>
      </c>
    </row>
    <row r="331" spans="1:60" ht="22.5" outlineLevel="1" x14ac:dyDescent="0.2">
      <c r="A331" s="166">
        <v>78</v>
      </c>
      <c r="B331" s="167" t="s">
        <v>1378</v>
      </c>
      <c r="C331" s="175" t="s">
        <v>1379</v>
      </c>
      <c r="D331" s="168" t="s">
        <v>285</v>
      </c>
      <c r="E331" s="169">
        <v>939.35924</v>
      </c>
      <c r="F331" s="170"/>
      <c r="G331" s="171">
        <f>ROUND(E331*F331,2)</f>
        <v>0</v>
      </c>
      <c r="H331" s="170"/>
      <c r="I331" s="171">
        <f>ROUND(E331*H331,2)</f>
        <v>0</v>
      </c>
      <c r="J331" s="170"/>
      <c r="K331" s="171">
        <f>ROUND(E331*J331,2)</f>
        <v>0</v>
      </c>
      <c r="L331" s="171">
        <v>21</v>
      </c>
      <c r="M331" s="171">
        <f>G331*(1+L331/100)</f>
        <v>0</v>
      </c>
      <c r="N331" s="169">
        <v>2.2000000000000001E-3</v>
      </c>
      <c r="O331" s="169">
        <f>ROUND(E331*N331,2)</f>
        <v>2.0699999999999998</v>
      </c>
      <c r="P331" s="169">
        <v>0</v>
      </c>
      <c r="Q331" s="169">
        <f>ROUND(E331*P331,2)</f>
        <v>0</v>
      </c>
      <c r="R331" s="171" t="s">
        <v>702</v>
      </c>
      <c r="S331" s="171" t="s">
        <v>222</v>
      </c>
      <c r="T331" s="172" t="s">
        <v>222</v>
      </c>
      <c r="U331" s="157">
        <v>0.91459999999999997</v>
      </c>
      <c r="V331" s="157">
        <f>ROUND(E331*U331,2)</f>
        <v>859.14</v>
      </c>
      <c r="W331" s="157"/>
      <c r="X331" s="157" t="s">
        <v>251</v>
      </c>
      <c r="Y331" s="157" t="s">
        <v>225</v>
      </c>
      <c r="Z331" s="147"/>
      <c r="AA331" s="147"/>
      <c r="AB331" s="147"/>
      <c r="AC331" s="147"/>
      <c r="AD331" s="147"/>
      <c r="AE331" s="147"/>
      <c r="AF331" s="147"/>
      <c r="AG331" s="147" t="s">
        <v>252</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2" x14ac:dyDescent="0.2">
      <c r="A332" s="154"/>
      <c r="B332" s="155"/>
      <c r="C332" s="190" t="s">
        <v>1380</v>
      </c>
      <c r="D332" s="179"/>
      <c r="E332" s="180">
        <v>615.37</v>
      </c>
      <c r="F332" s="157"/>
      <c r="G332" s="157"/>
      <c r="H332" s="157"/>
      <c r="I332" s="157"/>
      <c r="J332" s="157"/>
      <c r="K332" s="157"/>
      <c r="L332" s="157"/>
      <c r="M332" s="157"/>
      <c r="N332" s="156"/>
      <c r="O332" s="156"/>
      <c r="P332" s="156"/>
      <c r="Q332" s="156"/>
      <c r="R332" s="157"/>
      <c r="S332" s="157"/>
      <c r="T332" s="157"/>
      <c r="U332" s="157"/>
      <c r="V332" s="157"/>
      <c r="W332" s="157"/>
      <c r="X332" s="157"/>
      <c r="Y332" s="157"/>
      <c r="Z332" s="147"/>
      <c r="AA332" s="147"/>
      <c r="AB332" s="147"/>
      <c r="AC332" s="147"/>
      <c r="AD332" s="147"/>
      <c r="AE332" s="147"/>
      <c r="AF332" s="147"/>
      <c r="AG332" s="147" t="s">
        <v>270</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3" x14ac:dyDescent="0.2">
      <c r="A333" s="154"/>
      <c r="B333" s="155"/>
      <c r="C333" s="190" t="s">
        <v>1381</v>
      </c>
      <c r="D333" s="179"/>
      <c r="E333" s="180">
        <v>124.86</v>
      </c>
      <c r="F333" s="157"/>
      <c r="G333" s="157"/>
      <c r="H333" s="157"/>
      <c r="I333" s="157"/>
      <c r="J333" s="157"/>
      <c r="K333" s="157"/>
      <c r="L333" s="157"/>
      <c r="M333" s="157"/>
      <c r="N333" s="156"/>
      <c r="O333" s="156"/>
      <c r="P333" s="156"/>
      <c r="Q333" s="156"/>
      <c r="R333" s="157"/>
      <c r="S333" s="157"/>
      <c r="T333" s="157"/>
      <c r="U333" s="157"/>
      <c r="V333" s="157"/>
      <c r="W333" s="157"/>
      <c r="X333" s="157"/>
      <c r="Y333" s="157"/>
      <c r="Z333" s="147"/>
      <c r="AA333" s="147"/>
      <c r="AB333" s="147"/>
      <c r="AC333" s="147"/>
      <c r="AD333" s="147"/>
      <c r="AE333" s="147"/>
      <c r="AF333" s="147"/>
      <c r="AG333" s="147" t="s">
        <v>270</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3" x14ac:dyDescent="0.2">
      <c r="A334" s="154"/>
      <c r="B334" s="155"/>
      <c r="C334" s="190" t="s">
        <v>1382</v>
      </c>
      <c r="D334" s="179"/>
      <c r="E334" s="180">
        <v>37.42</v>
      </c>
      <c r="F334" s="157"/>
      <c r="G334" s="157"/>
      <c r="H334" s="157"/>
      <c r="I334" s="157"/>
      <c r="J334" s="157"/>
      <c r="K334" s="157"/>
      <c r="L334" s="157"/>
      <c r="M334" s="157"/>
      <c r="N334" s="156"/>
      <c r="O334" s="156"/>
      <c r="P334" s="156"/>
      <c r="Q334" s="156"/>
      <c r="R334" s="157"/>
      <c r="S334" s="157"/>
      <c r="T334" s="157"/>
      <c r="U334" s="157"/>
      <c r="V334" s="157"/>
      <c r="W334" s="157"/>
      <c r="X334" s="157"/>
      <c r="Y334" s="157"/>
      <c r="Z334" s="147"/>
      <c r="AA334" s="147"/>
      <c r="AB334" s="147"/>
      <c r="AC334" s="147"/>
      <c r="AD334" s="147"/>
      <c r="AE334" s="147"/>
      <c r="AF334" s="147"/>
      <c r="AG334" s="147" t="s">
        <v>270</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3" x14ac:dyDescent="0.2">
      <c r="A335" s="154"/>
      <c r="B335" s="155"/>
      <c r="C335" s="190" t="s">
        <v>1383</v>
      </c>
      <c r="D335" s="179"/>
      <c r="E335" s="180">
        <v>14.34</v>
      </c>
      <c r="F335" s="157"/>
      <c r="G335" s="157"/>
      <c r="H335" s="157"/>
      <c r="I335" s="157"/>
      <c r="J335" s="157"/>
      <c r="K335" s="157"/>
      <c r="L335" s="157"/>
      <c r="M335" s="157"/>
      <c r="N335" s="156"/>
      <c r="O335" s="156"/>
      <c r="P335" s="156"/>
      <c r="Q335" s="156"/>
      <c r="R335" s="157"/>
      <c r="S335" s="157"/>
      <c r="T335" s="157"/>
      <c r="U335" s="157"/>
      <c r="V335" s="157"/>
      <c r="W335" s="157"/>
      <c r="X335" s="157"/>
      <c r="Y335" s="157"/>
      <c r="Z335" s="147"/>
      <c r="AA335" s="147"/>
      <c r="AB335" s="147"/>
      <c r="AC335" s="147"/>
      <c r="AD335" s="147"/>
      <c r="AE335" s="147"/>
      <c r="AF335" s="147"/>
      <c r="AG335" s="147" t="s">
        <v>270</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3" x14ac:dyDescent="0.2">
      <c r="A336" s="154"/>
      <c r="B336" s="155"/>
      <c r="C336" s="190" t="s">
        <v>1384</v>
      </c>
      <c r="D336" s="179"/>
      <c r="E336" s="180">
        <v>15.17</v>
      </c>
      <c r="F336" s="157"/>
      <c r="G336" s="157"/>
      <c r="H336" s="157"/>
      <c r="I336" s="157"/>
      <c r="J336" s="157"/>
      <c r="K336" s="157"/>
      <c r="L336" s="157"/>
      <c r="M336" s="157"/>
      <c r="N336" s="156"/>
      <c r="O336" s="156"/>
      <c r="P336" s="156"/>
      <c r="Q336" s="156"/>
      <c r="R336" s="157"/>
      <c r="S336" s="157"/>
      <c r="T336" s="157"/>
      <c r="U336" s="157"/>
      <c r="V336" s="157"/>
      <c r="W336" s="157"/>
      <c r="X336" s="157"/>
      <c r="Y336" s="157"/>
      <c r="Z336" s="147"/>
      <c r="AA336" s="147"/>
      <c r="AB336" s="147"/>
      <c r="AC336" s="147"/>
      <c r="AD336" s="147"/>
      <c r="AE336" s="147"/>
      <c r="AF336" s="147"/>
      <c r="AG336" s="147" t="s">
        <v>270</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3" x14ac:dyDescent="0.2">
      <c r="A337" s="154"/>
      <c r="B337" s="155"/>
      <c r="C337" s="190" t="s">
        <v>1385</v>
      </c>
      <c r="D337" s="179"/>
      <c r="E337" s="180">
        <v>91.79</v>
      </c>
      <c r="F337" s="157"/>
      <c r="G337" s="157"/>
      <c r="H337" s="157"/>
      <c r="I337" s="157"/>
      <c r="J337" s="157"/>
      <c r="K337" s="157"/>
      <c r="L337" s="157"/>
      <c r="M337" s="157"/>
      <c r="N337" s="156"/>
      <c r="O337" s="156"/>
      <c r="P337" s="156"/>
      <c r="Q337" s="156"/>
      <c r="R337" s="157"/>
      <c r="S337" s="157"/>
      <c r="T337" s="157"/>
      <c r="U337" s="157"/>
      <c r="V337" s="157"/>
      <c r="W337" s="157"/>
      <c r="X337" s="157"/>
      <c r="Y337" s="157"/>
      <c r="Z337" s="147"/>
      <c r="AA337" s="147"/>
      <c r="AB337" s="147"/>
      <c r="AC337" s="147"/>
      <c r="AD337" s="147"/>
      <c r="AE337" s="147"/>
      <c r="AF337" s="147"/>
      <c r="AG337" s="147" t="s">
        <v>270</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3" x14ac:dyDescent="0.2">
      <c r="A338" s="154"/>
      <c r="B338" s="155"/>
      <c r="C338" s="190" t="s">
        <v>1386</v>
      </c>
      <c r="D338" s="179"/>
      <c r="E338" s="180">
        <v>40.42</v>
      </c>
      <c r="F338" s="157"/>
      <c r="G338" s="157"/>
      <c r="H338" s="157"/>
      <c r="I338" s="157"/>
      <c r="J338" s="157"/>
      <c r="K338" s="157"/>
      <c r="L338" s="157"/>
      <c r="M338" s="157"/>
      <c r="N338" s="156"/>
      <c r="O338" s="156"/>
      <c r="P338" s="156"/>
      <c r="Q338" s="156"/>
      <c r="R338" s="157"/>
      <c r="S338" s="157"/>
      <c r="T338" s="157"/>
      <c r="U338" s="157"/>
      <c r="V338" s="157"/>
      <c r="W338" s="157"/>
      <c r="X338" s="157"/>
      <c r="Y338" s="157"/>
      <c r="Z338" s="147"/>
      <c r="AA338" s="147"/>
      <c r="AB338" s="147"/>
      <c r="AC338" s="147"/>
      <c r="AD338" s="147"/>
      <c r="AE338" s="147"/>
      <c r="AF338" s="147"/>
      <c r="AG338" s="147" t="s">
        <v>270</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ht="22.5" outlineLevel="1" x14ac:dyDescent="0.2">
      <c r="A339" s="166">
        <v>79</v>
      </c>
      <c r="B339" s="167" t="s">
        <v>1387</v>
      </c>
      <c r="C339" s="175" t="s">
        <v>1388</v>
      </c>
      <c r="D339" s="168" t="s">
        <v>285</v>
      </c>
      <c r="E339" s="169">
        <v>121.2595</v>
      </c>
      <c r="F339" s="170"/>
      <c r="G339" s="171">
        <f>ROUND(E339*F339,2)</f>
        <v>0</v>
      </c>
      <c r="H339" s="170"/>
      <c r="I339" s="171">
        <f>ROUND(E339*H339,2)</f>
        <v>0</v>
      </c>
      <c r="J339" s="170"/>
      <c r="K339" s="171">
        <f>ROUND(E339*J339,2)</f>
        <v>0</v>
      </c>
      <c r="L339" s="171">
        <v>21</v>
      </c>
      <c r="M339" s="171">
        <f>G339*(1+L339/100)</f>
        <v>0</v>
      </c>
      <c r="N339" s="169">
        <v>2.6800000000000001E-3</v>
      </c>
      <c r="O339" s="169">
        <f>ROUND(E339*N339,2)</f>
        <v>0.32</v>
      </c>
      <c r="P339" s="169">
        <v>0</v>
      </c>
      <c r="Q339" s="169">
        <f>ROUND(E339*P339,2)</f>
        <v>0</v>
      </c>
      <c r="R339" s="171" t="s">
        <v>702</v>
      </c>
      <c r="S339" s="171" t="s">
        <v>222</v>
      </c>
      <c r="T339" s="172" t="s">
        <v>222</v>
      </c>
      <c r="U339" s="157">
        <v>0.34</v>
      </c>
      <c r="V339" s="157">
        <f>ROUND(E339*U339,2)</f>
        <v>41.23</v>
      </c>
      <c r="W339" s="157"/>
      <c r="X339" s="157" t="s">
        <v>251</v>
      </c>
      <c r="Y339" s="157" t="s">
        <v>225</v>
      </c>
      <c r="Z339" s="147"/>
      <c r="AA339" s="147"/>
      <c r="AB339" s="147"/>
      <c r="AC339" s="147"/>
      <c r="AD339" s="147"/>
      <c r="AE339" s="147"/>
      <c r="AF339" s="147"/>
      <c r="AG339" s="147" t="s">
        <v>252</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2" x14ac:dyDescent="0.2">
      <c r="A340" s="154"/>
      <c r="B340" s="155"/>
      <c r="C340" s="260" t="s">
        <v>1389</v>
      </c>
      <c r="D340" s="261"/>
      <c r="E340" s="261"/>
      <c r="F340" s="261"/>
      <c r="G340" s="261"/>
      <c r="H340" s="157"/>
      <c r="I340" s="157"/>
      <c r="J340" s="157"/>
      <c r="K340" s="157"/>
      <c r="L340" s="157"/>
      <c r="M340" s="157"/>
      <c r="N340" s="156"/>
      <c r="O340" s="156"/>
      <c r="P340" s="156"/>
      <c r="Q340" s="156"/>
      <c r="R340" s="157"/>
      <c r="S340" s="157"/>
      <c r="T340" s="157"/>
      <c r="U340" s="157"/>
      <c r="V340" s="157"/>
      <c r="W340" s="157"/>
      <c r="X340" s="157"/>
      <c r="Y340" s="157"/>
      <c r="Z340" s="147"/>
      <c r="AA340" s="147"/>
      <c r="AB340" s="147"/>
      <c r="AC340" s="147"/>
      <c r="AD340" s="147"/>
      <c r="AE340" s="147"/>
      <c r="AF340" s="147"/>
      <c r="AG340" s="147" t="s">
        <v>268</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2" x14ac:dyDescent="0.2">
      <c r="A341" s="154"/>
      <c r="B341" s="155"/>
      <c r="C341" s="190" t="s">
        <v>1390</v>
      </c>
      <c r="D341" s="179"/>
      <c r="E341" s="180">
        <v>50.024000000000001</v>
      </c>
      <c r="F341" s="157"/>
      <c r="G341" s="157"/>
      <c r="H341" s="157"/>
      <c r="I341" s="157"/>
      <c r="J341" s="157"/>
      <c r="K341" s="157"/>
      <c r="L341" s="157"/>
      <c r="M341" s="157"/>
      <c r="N341" s="156"/>
      <c r="O341" s="156"/>
      <c r="P341" s="156"/>
      <c r="Q341" s="156"/>
      <c r="R341" s="157"/>
      <c r="S341" s="157"/>
      <c r="T341" s="157"/>
      <c r="U341" s="157"/>
      <c r="V341" s="157"/>
      <c r="W341" s="157"/>
      <c r="X341" s="157"/>
      <c r="Y341" s="157"/>
      <c r="Z341" s="147"/>
      <c r="AA341" s="147"/>
      <c r="AB341" s="147"/>
      <c r="AC341" s="147"/>
      <c r="AD341" s="147"/>
      <c r="AE341" s="147"/>
      <c r="AF341" s="147"/>
      <c r="AG341" s="147" t="s">
        <v>270</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3" x14ac:dyDescent="0.2">
      <c r="A342" s="154"/>
      <c r="B342" s="155"/>
      <c r="C342" s="190" t="s">
        <v>1391</v>
      </c>
      <c r="D342" s="179"/>
      <c r="E342" s="180">
        <v>10.81</v>
      </c>
      <c r="F342" s="157"/>
      <c r="G342" s="157"/>
      <c r="H342" s="157"/>
      <c r="I342" s="157"/>
      <c r="J342" s="157"/>
      <c r="K342" s="157"/>
      <c r="L342" s="157"/>
      <c r="M342" s="157"/>
      <c r="N342" s="156"/>
      <c r="O342" s="156"/>
      <c r="P342" s="156"/>
      <c r="Q342" s="156"/>
      <c r="R342" s="157"/>
      <c r="S342" s="157"/>
      <c r="T342" s="157"/>
      <c r="U342" s="157"/>
      <c r="V342" s="157"/>
      <c r="W342" s="157"/>
      <c r="X342" s="157"/>
      <c r="Y342" s="157"/>
      <c r="Z342" s="147"/>
      <c r="AA342" s="147"/>
      <c r="AB342" s="147"/>
      <c r="AC342" s="147"/>
      <c r="AD342" s="147"/>
      <c r="AE342" s="147"/>
      <c r="AF342" s="147"/>
      <c r="AG342" s="147" t="s">
        <v>270</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3" x14ac:dyDescent="0.2">
      <c r="A343" s="154"/>
      <c r="B343" s="155"/>
      <c r="C343" s="190" t="s">
        <v>1392</v>
      </c>
      <c r="D343" s="179"/>
      <c r="E343" s="180">
        <v>8.4700000000000006</v>
      </c>
      <c r="F343" s="157"/>
      <c r="G343" s="157"/>
      <c r="H343" s="157"/>
      <c r="I343" s="157"/>
      <c r="J343" s="157"/>
      <c r="K343" s="157"/>
      <c r="L343" s="157"/>
      <c r="M343" s="157"/>
      <c r="N343" s="156"/>
      <c r="O343" s="156"/>
      <c r="P343" s="156"/>
      <c r="Q343" s="156"/>
      <c r="R343" s="157"/>
      <c r="S343" s="157"/>
      <c r="T343" s="157"/>
      <c r="U343" s="157"/>
      <c r="V343" s="157"/>
      <c r="W343" s="157"/>
      <c r="X343" s="157"/>
      <c r="Y343" s="157"/>
      <c r="Z343" s="147"/>
      <c r="AA343" s="147"/>
      <c r="AB343" s="147"/>
      <c r="AC343" s="147"/>
      <c r="AD343" s="147"/>
      <c r="AE343" s="147"/>
      <c r="AF343" s="147"/>
      <c r="AG343" s="147" t="s">
        <v>270</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3" x14ac:dyDescent="0.2">
      <c r="A344" s="154"/>
      <c r="B344" s="155"/>
      <c r="C344" s="190" t="s">
        <v>1393</v>
      </c>
      <c r="D344" s="179"/>
      <c r="E344" s="180">
        <v>14.8005</v>
      </c>
      <c r="F344" s="157"/>
      <c r="G344" s="157"/>
      <c r="H344" s="157"/>
      <c r="I344" s="157"/>
      <c r="J344" s="157"/>
      <c r="K344" s="157"/>
      <c r="L344" s="157"/>
      <c r="M344" s="157"/>
      <c r="N344" s="156"/>
      <c r="O344" s="156"/>
      <c r="P344" s="156"/>
      <c r="Q344" s="156"/>
      <c r="R344" s="157"/>
      <c r="S344" s="157"/>
      <c r="T344" s="157"/>
      <c r="U344" s="157"/>
      <c r="V344" s="157"/>
      <c r="W344" s="157"/>
      <c r="X344" s="157"/>
      <c r="Y344" s="157"/>
      <c r="Z344" s="147"/>
      <c r="AA344" s="147"/>
      <c r="AB344" s="147"/>
      <c r="AC344" s="147"/>
      <c r="AD344" s="147"/>
      <c r="AE344" s="147"/>
      <c r="AF344" s="147"/>
      <c r="AG344" s="147" t="s">
        <v>270</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3" x14ac:dyDescent="0.2">
      <c r="A345" s="154"/>
      <c r="B345" s="155"/>
      <c r="C345" s="190" t="s">
        <v>1394</v>
      </c>
      <c r="D345" s="179"/>
      <c r="E345" s="180">
        <v>17.64</v>
      </c>
      <c r="F345" s="157"/>
      <c r="G345" s="157"/>
      <c r="H345" s="157"/>
      <c r="I345" s="157"/>
      <c r="J345" s="157"/>
      <c r="K345" s="157"/>
      <c r="L345" s="157"/>
      <c r="M345" s="157"/>
      <c r="N345" s="156"/>
      <c r="O345" s="156"/>
      <c r="P345" s="156"/>
      <c r="Q345" s="156"/>
      <c r="R345" s="157"/>
      <c r="S345" s="157"/>
      <c r="T345" s="157"/>
      <c r="U345" s="157"/>
      <c r="V345" s="157"/>
      <c r="W345" s="157"/>
      <c r="X345" s="157"/>
      <c r="Y345" s="157"/>
      <c r="Z345" s="147"/>
      <c r="AA345" s="147"/>
      <c r="AB345" s="147"/>
      <c r="AC345" s="147"/>
      <c r="AD345" s="147"/>
      <c r="AE345" s="147"/>
      <c r="AF345" s="147"/>
      <c r="AG345" s="147" t="s">
        <v>270</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3" x14ac:dyDescent="0.2">
      <c r="A346" s="154"/>
      <c r="B346" s="155"/>
      <c r="C346" s="190" t="s">
        <v>1395</v>
      </c>
      <c r="D346" s="179"/>
      <c r="E346" s="180">
        <v>4.59</v>
      </c>
      <c r="F346" s="157"/>
      <c r="G346" s="157"/>
      <c r="H346" s="157"/>
      <c r="I346" s="157"/>
      <c r="J346" s="157"/>
      <c r="K346" s="157"/>
      <c r="L346" s="157"/>
      <c r="M346" s="157"/>
      <c r="N346" s="156"/>
      <c r="O346" s="156"/>
      <c r="P346" s="156"/>
      <c r="Q346" s="156"/>
      <c r="R346" s="157"/>
      <c r="S346" s="157"/>
      <c r="T346" s="157"/>
      <c r="U346" s="157"/>
      <c r="V346" s="157"/>
      <c r="W346" s="157"/>
      <c r="X346" s="157"/>
      <c r="Y346" s="157"/>
      <c r="Z346" s="147"/>
      <c r="AA346" s="147"/>
      <c r="AB346" s="147"/>
      <c r="AC346" s="147"/>
      <c r="AD346" s="147"/>
      <c r="AE346" s="147"/>
      <c r="AF346" s="147"/>
      <c r="AG346" s="147" t="s">
        <v>270</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3" x14ac:dyDescent="0.2">
      <c r="A347" s="154"/>
      <c r="B347" s="155"/>
      <c r="C347" s="190" t="s">
        <v>1396</v>
      </c>
      <c r="D347" s="179"/>
      <c r="E347" s="180">
        <v>14.925000000000001</v>
      </c>
      <c r="F347" s="157"/>
      <c r="G347" s="157"/>
      <c r="H347" s="157"/>
      <c r="I347" s="157"/>
      <c r="J347" s="157"/>
      <c r="K347" s="157"/>
      <c r="L347" s="157"/>
      <c r="M347" s="157"/>
      <c r="N347" s="156"/>
      <c r="O347" s="156"/>
      <c r="P347" s="156"/>
      <c r="Q347" s="156"/>
      <c r="R347" s="157"/>
      <c r="S347" s="157"/>
      <c r="T347" s="157"/>
      <c r="U347" s="157"/>
      <c r="V347" s="157"/>
      <c r="W347" s="157"/>
      <c r="X347" s="157"/>
      <c r="Y347" s="157"/>
      <c r="Z347" s="147"/>
      <c r="AA347" s="147"/>
      <c r="AB347" s="147"/>
      <c r="AC347" s="147"/>
      <c r="AD347" s="147"/>
      <c r="AE347" s="147"/>
      <c r="AF347" s="147"/>
      <c r="AG347" s="147" t="s">
        <v>270</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ht="33.75" outlineLevel="1" x14ac:dyDescent="0.2">
      <c r="A348" s="166">
        <v>80</v>
      </c>
      <c r="B348" s="167" t="s">
        <v>1397</v>
      </c>
      <c r="C348" s="175" t="s">
        <v>1398</v>
      </c>
      <c r="D348" s="168" t="s">
        <v>365</v>
      </c>
      <c r="E348" s="169">
        <v>41.4</v>
      </c>
      <c r="F348" s="170"/>
      <c r="G348" s="171">
        <f>ROUND(E348*F348,2)</f>
        <v>0</v>
      </c>
      <c r="H348" s="170"/>
      <c r="I348" s="171">
        <f>ROUND(E348*H348,2)</f>
        <v>0</v>
      </c>
      <c r="J348" s="170"/>
      <c r="K348" s="171">
        <f>ROUND(E348*J348,2)</f>
        <v>0</v>
      </c>
      <c r="L348" s="171">
        <v>21</v>
      </c>
      <c r="M348" s="171">
        <f>G348*(1+L348/100)</f>
        <v>0</v>
      </c>
      <c r="N348" s="169">
        <v>7.6000000000000004E-4</v>
      </c>
      <c r="O348" s="169">
        <f>ROUND(E348*N348,2)</f>
        <v>0.03</v>
      </c>
      <c r="P348" s="169">
        <v>0</v>
      </c>
      <c r="Q348" s="169">
        <f>ROUND(E348*P348,2)</f>
        <v>0</v>
      </c>
      <c r="R348" s="171" t="s">
        <v>702</v>
      </c>
      <c r="S348" s="171" t="s">
        <v>222</v>
      </c>
      <c r="T348" s="172" t="s">
        <v>222</v>
      </c>
      <c r="U348" s="157">
        <v>0.189</v>
      </c>
      <c r="V348" s="157">
        <f>ROUND(E348*U348,2)</f>
        <v>7.82</v>
      </c>
      <c r="W348" s="157"/>
      <c r="X348" s="157" t="s">
        <v>251</v>
      </c>
      <c r="Y348" s="157" t="s">
        <v>225</v>
      </c>
      <c r="Z348" s="147"/>
      <c r="AA348" s="147"/>
      <c r="AB348" s="147"/>
      <c r="AC348" s="147"/>
      <c r="AD348" s="147"/>
      <c r="AE348" s="147"/>
      <c r="AF348" s="147"/>
      <c r="AG348" s="147" t="s">
        <v>252</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2" x14ac:dyDescent="0.2">
      <c r="A349" s="154"/>
      <c r="B349" s="155"/>
      <c r="C349" s="260" t="s">
        <v>1399</v>
      </c>
      <c r="D349" s="261"/>
      <c r="E349" s="261"/>
      <c r="F349" s="261"/>
      <c r="G349" s="261"/>
      <c r="H349" s="157"/>
      <c r="I349" s="157"/>
      <c r="J349" s="157"/>
      <c r="K349" s="157"/>
      <c r="L349" s="157"/>
      <c r="M349" s="157"/>
      <c r="N349" s="156"/>
      <c r="O349" s="156"/>
      <c r="P349" s="156"/>
      <c r="Q349" s="156"/>
      <c r="R349" s="157"/>
      <c r="S349" s="157"/>
      <c r="T349" s="157"/>
      <c r="U349" s="157"/>
      <c r="V349" s="157"/>
      <c r="W349" s="157"/>
      <c r="X349" s="157"/>
      <c r="Y349" s="157"/>
      <c r="Z349" s="147"/>
      <c r="AA349" s="147"/>
      <c r="AB349" s="147"/>
      <c r="AC349" s="147"/>
      <c r="AD349" s="147"/>
      <c r="AE349" s="147"/>
      <c r="AF349" s="147"/>
      <c r="AG349" s="147" t="s">
        <v>268</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2" x14ac:dyDescent="0.2">
      <c r="A350" s="154"/>
      <c r="B350" s="155"/>
      <c r="C350" s="251" t="s">
        <v>1400</v>
      </c>
      <c r="D350" s="252"/>
      <c r="E350" s="252"/>
      <c r="F350" s="252"/>
      <c r="G350" s="252"/>
      <c r="H350" s="157"/>
      <c r="I350" s="157"/>
      <c r="J350" s="157"/>
      <c r="K350" s="157"/>
      <c r="L350" s="157"/>
      <c r="M350" s="157"/>
      <c r="N350" s="156"/>
      <c r="O350" s="156"/>
      <c r="P350" s="156"/>
      <c r="Q350" s="156"/>
      <c r="R350" s="157"/>
      <c r="S350" s="157"/>
      <c r="T350" s="157"/>
      <c r="U350" s="157"/>
      <c r="V350" s="157"/>
      <c r="W350" s="157"/>
      <c r="X350" s="157"/>
      <c r="Y350" s="157"/>
      <c r="Z350" s="147"/>
      <c r="AA350" s="147"/>
      <c r="AB350" s="147"/>
      <c r="AC350" s="147"/>
      <c r="AD350" s="147"/>
      <c r="AE350" s="147"/>
      <c r="AF350" s="147"/>
      <c r="AG350" s="147" t="s">
        <v>228</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2" x14ac:dyDescent="0.2">
      <c r="A351" s="154"/>
      <c r="B351" s="155"/>
      <c r="C351" s="190" t="s">
        <v>1401</v>
      </c>
      <c r="D351" s="179"/>
      <c r="E351" s="180">
        <v>41.4</v>
      </c>
      <c r="F351" s="157"/>
      <c r="G351" s="157"/>
      <c r="H351" s="157"/>
      <c r="I351" s="157"/>
      <c r="J351" s="157"/>
      <c r="K351" s="157"/>
      <c r="L351" s="157"/>
      <c r="M351" s="157"/>
      <c r="N351" s="156"/>
      <c r="O351" s="156"/>
      <c r="P351" s="156"/>
      <c r="Q351" s="156"/>
      <c r="R351" s="157"/>
      <c r="S351" s="157"/>
      <c r="T351" s="157"/>
      <c r="U351" s="157"/>
      <c r="V351" s="157"/>
      <c r="W351" s="157"/>
      <c r="X351" s="157"/>
      <c r="Y351" s="157"/>
      <c r="Z351" s="147"/>
      <c r="AA351" s="147"/>
      <c r="AB351" s="147"/>
      <c r="AC351" s="147"/>
      <c r="AD351" s="147"/>
      <c r="AE351" s="147"/>
      <c r="AF351" s="147"/>
      <c r="AG351" s="147" t="s">
        <v>270</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ht="33.75" outlineLevel="1" x14ac:dyDescent="0.2">
      <c r="A352" s="166">
        <v>81</v>
      </c>
      <c r="B352" s="167" t="s">
        <v>1402</v>
      </c>
      <c r="C352" s="175" t="s">
        <v>1403</v>
      </c>
      <c r="D352" s="168" t="s">
        <v>365</v>
      </c>
      <c r="E352" s="169">
        <v>41.4</v>
      </c>
      <c r="F352" s="170"/>
      <c r="G352" s="171">
        <f>ROUND(E352*F352,2)</f>
        <v>0</v>
      </c>
      <c r="H352" s="170"/>
      <c r="I352" s="171">
        <f>ROUND(E352*H352,2)</f>
        <v>0</v>
      </c>
      <c r="J352" s="170"/>
      <c r="K352" s="171">
        <f>ROUND(E352*J352,2)</f>
        <v>0</v>
      </c>
      <c r="L352" s="171">
        <v>21</v>
      </c>
      <c r="M352" s="171">
        <f>G352*(1+L352/100)</f>
        <v>0</v>
      </c>
      <c r="N352" s="169">
        <v>7.6000000000000004E-4</v>
      </c>
      <c r="O352" s="169">
        <f>ROUND(E352*N352,2)</f>
        <v>0.03</v>
      </c>
      <c r="P352" s="169">
        <v>0</v>
      </c>
      <c r="Q352" s="169">
        <f>ROUND(E352*P352,2)</f>
        <v>0</v>
      </c>
      <c r="R352" s="171" t="s">
        <v>702</v>
      </c>
      <c r="S352" s="171" t="s">
        <v>222</v>
      </c>
      <c r="T352" s="172" t="s">
        <v>222</v>
      </c>
      <c r="U352" s="157">
        <v>0.189</v>
      </c>
      <c r="V352" s="157">
        <f>ROUND(E352*U352,2)</f>
        <v>7.82</v>
      </c>
      <c r="W352" s="157"/>
      <c r="X352" s="157" t="s">
        <v>251</v>
      </c>
      <c r="Y352" s="157" t="s">
        <v>225</v>
      </c>
      <c r="Z352" s="147"/>
      <c r="AA352" s="147"/>
      <c r="AB352" s="147"/>
      <c r="AC352" s="147"/>
      <c r="AD352" s="147"/>
      <c r="AE352" s="147"/>
      <c r="AF352" s="147"/>
      <c r="AG352" s="147" t="s">
        <v>252</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2" x14ac:dyDescent="0.2">
      <c r="A353" s="154"/>
      <c r="B353" s="155"/>
      <c r="C353" s="260" t="s">
        <v>1399</v>
      </c>
      <c r="D353" s="261"/>
      <c r="E353" s="261"/>
      <c r="F353" s="261"/>
      <c r="G353" s="261"/>
      <c r="H353" s="157"/>
      <c r="I353" s="157"/>
      <c r="J353" s="157"/>
      <c r="K353" s="157"/>
      <c r="L353" s="157"/>
      <c r="M353" s="157"/>
      <c r="N353" s="156"/>
      <c r="O353" s="156"/>
      <c r="P353" s="156"/>
      <c r="Q353" s="156"/>
      <c r="R353" s="157"/>
      <c r="S353" s="157"/>
      <c r="T353" s="157"/>
      <c r="U353" s="157"/>
      <c r="V353" s="157"/>
      <c r="W353" s="157"/>
      <c r="X353" s="157"/>
      <c r="Y353" s="157"/>
      <c r="Z353" s="147"/>
      <c r="AA353" s="147"/>
      <c r="AB353" s="147"/>
      <c r="AC353" s="147"/>
      <c r="AD353" s="147"/>
      <c r="AE353" s="147"/>
      <c r="AF353" s="147"/>
      <c r="AG353" s="147" t="s">
        <v>268</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2" x14ac:dyDescent="0.2">
      <c r="A354" s="154"/>
      <c r="B354" s="155"/>
      <c r="C354" s="251" t="s">
        <v>1400</v>
      </c>
      <c r="D354" s="252"/>
      <c r="E354" s="252"/>
      <c r="F354" s="252"/>
      <c r="G354" s="252"/>
      <c r="H354" s="157"/>
      <c r="I354" s="157"/>
      <c r="J354" s="157"/>
      <c r="K354" s="157"/>
      <c r="L354" s="157"/>
      <c r="M354" s="157"/>
      <c r="N354" s="156"/>
      <c r="O354" s="156"/>
      <c r="P354" s="156"/>
      <c r="Q354" s="156"/>
      <c r="R354" s="157"/>
      <c r="S354" s="157"/>
      <c r="T354" s="157"/>
      <c r="U354" s="157"/>
      <c r="V354" s="157"/>
      <c r="W354" s="157"/>
      <c r="X354" s="157"/>
      <c r="Y354" s="157"/>
      <c r="Z354" s="147"/>
      <c r="AA354" s="147"/>
      <c r="AB354" s="147"/>
      <c r="AC354" s="147"/>
      <c r="AD354" s="147"/>
      <c r="AE354" s="147"/>
      <c r="AF354" s="147"/>
      <c r="AG354" s="147" t="s">
        <v>228</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2" x14ac:dyDescent="0.2">
      <c r="A355" s="154"/>
      <c r="B355" s="155"/>
      <c r="C355" s="190" t="s">
        <v>1404</v>
      </c>
      <c r="D355" s="179"/>
      <c r="E355" s="180">
        <v>41.4</v>
      </c>
      <c r="F355" s="157"/>
      <c r="G355" s="157"/>
      <c r="H355" s="157"/>
      <c r="I355" s="157"/>
      <c r="J355" s="157"/>
      <c r="K355" s="157"/>
      <c r="L355" s="157"/>
      <c r="M355" s="157"/>
      <c r="N355" s="156"/>
      <c r="O355" s="156"/>
      <c r="P355" s="156"/>
      <c r="Q355" s="156"/>
      <c r="R355" s="157"/>
      <c r="S355" s="157"/>
      <c r="T355" s="157"/>
      <c r="U355" s="157"/>
      <c r="V355" s="157"/>
      <c r="W355" s="157"/>
      <c r="X355" s="157"/>
      <c r="Y355" s="157"/>
      <c r="Z355" s="147"/>
      <c r="AA355" s="147"/>
      <c r="AB355" s="147"/>
      <c r="AC355" s="147"/>
      <c r="AD355" s="147"/>
      <c r="AE355" s="147"/>
      <c r="AF355" s="147"/>
      <c r="AG355" s="147" t="s">
        <v>270</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66">
        <v>82</v>
      </c>
      <c r="B356" s="167" t="s">
        <v>1405</v>
      </c>
      <c r="C356" s="175" t="s">
        <v>1406</v>
      </c>
      <c r="D356" s="168" t="s">
        <v>365</v>
      </c>
      <c r="E356" s="169">
        <v>38.5</v>
      </c>
      <c r="F356" s="170"/>
      <c r="G356" s="171">
        <f>ROUND(E356*F356,2)</f>
        <v>0</v>
      </c>
      <c r="H356" s="170"/>
      <c r="I356" s="171">
        <f>ROUND(E356*H356,2)</f>
        <v>0</v>
      </c>
      <c r="J356" s="170"/>
      <c r="K356" s="171">
        <f>ROUND(E356*J356,2)</f>
        <v>0</v>
      </c>
      <c r="L356" s="171">
        <v>21</v>
      </c>
      <c r="M356" s="171">
        <f>G356*(1+L356/100)</f>
        <v>0</v>
      </c>
      <c r="N356" s="169">
        <v>1.8400000000000001E-3</v>
      </c>
      <c r="O356" s="169">
        <f>ROUND(E356*N356,2)</f>
        <v>7.0000000000000007E-2</v>
      </c>
      <c r="P356" s="169">
        <v>0</v>
      </c>
      <c r="Q356" s="169">
        <f>ROUND(E356*P356,2)</f>
        <v>0</v>
      </c>
      <c r="R356" s="171"/>
      <c r="S356" s="171" t="s">
        <v>250</v>
      </c>
      <c r="T356" s="172" t="s">
        <v>347</v>
      </c>
      <c r="U356" s="157">
        <v>0.252</v>
      </c>
      <c r="V356" s="157">
        <f>ROUND(E356*U356,2)</f>
        <v>9.6999999999999993</v>
      </c>
      <c r="W356" s="157"/>
      <c r="X356" s="157" t="s">
        <v>251</v>
      </c>
      <c r="Y356" s="157" t="s">
        <v>225</v>
      </c>
      <c r="Z356" s="147"/>
      <c r="AA356" s="147"/>
      <c r="AB356" s="147"/>
      <c r="AC356" s="147"/>
      <c r="AD356" s="147"/>
      <c r="AE356" s="147"/>
      <c r="AF356" s="147"/>
      <c r="AG356" s="147" t="s">
        <v>252</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2" x14ac:dyDescent="0.2">
      <c r="A357" s="154"/>
      <c r="B357" s="155"/>
      <c r="C357" s="249" t="s">
        <v>1407</v>
      </c>
      <c r="D357" s="250"/>
      <c r="E357" s="250"/>
      <c r="F357" s="250"/>
      <c r="G357" s="250"/>
      <c r="H357" s="157"/>
      <c r="I357" s="157"/>
      <c r="J357" s="157"/>
      <c r="K357" s="157"/>
      <c r="L357" s="157"/>
      <c r="M357" s="157"/>
      <c r="N357" s="156"/>
      <c r="O357" s="156"/>
      <c r="P357" s="156"/>
      <c r="Q357" s="156"/>
      <c r="R357" s="157"/>
      <c r="S357" s="157"/>
      <c r="T357" s="157"/>
      <c r="U357" s="157"/>
      <c r="V357" s="157"/>
      <c r="W357" s="157"/>
      <c r="X357" s="157"/>
      <c r="Y357" s="157"/>
      <c r="Z357" s="147"/>
      <c r="AA357" s="147"/>
      <c r="AB357" s="147"/>
      <c r="AC357" s="147"/>
      <c r="AD357" s="147"/>
      <c r="AE357" s="147"/>
      <c r="AF357" s="147"/>
      <c r="AG357" s="147" t="s">
        <v>228</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2" x14ac:dyDescent="0.2">
      <c r="A358" s="154"/>
      <c r="B358" s="155"/>
      <c r="C358" s="190" t="s">
        <v>1408</v>
      </c>
      <c r="D358" s="179"/>
      <c r="E358" s="180">
        <v>38.5</v>
      </c>
      <c r="F358" s="157"/>
      <c r="G358" s="157"/>
      <c r="H358" s="157"/>
      <c r="I358" s="157"/>
      <c r="J358" s="157"/>
      <c r="K358" s="157"/>
      <c r="L358" s="157"/>
      <c r="M358" s="157"/>
      <c r="N358" s="156"/>
      <c r="O358" s="156"/>
      <c r="P358" s="156"/>
      <c r="Q358" s="156"/>
      <c r="R358" s="157"/>
      <c r="S358" s="157"/>
      <c r="T358" s="157"/>
      <c r="U358" s="157"/>
      <c r="V358" s="157"/>
      <c r="W358" s="157"/>
      <c r="X358" s="157"/>
      <c r="Y358" s="157"/>
      <c r="Z358" s="147"/>
      <c r="AA358" s="147"/>
      <c r="AB358" s="147"/>
      <c r="AC358" s="147"/>
      <c r="AD358" s="147"/>
      <c r="AE358" s="147"/>
      <c r="AF358" s="147"/>
      <c r="AG358" s="147" t="s">
        <v>270</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66">
        <v>83</v>
      </c>
      <c r="B359" s="167" t="s">
        <v>1409</v>
      </c>
      <c r="C359" s="175" t="s">
        <v>1410</v>
      </c>
      <c r="D359" s="168" t="s">
        <v>365</v>
      </c>
      <c r="E359" s="169">
        <v>78.8</v>
      </c>
      <c r="F359" s="170"/>
      <c r="G359" s="171">
        <f>ROUND(E359*F359,2)</f>
        <v>0</v>
      </c>
      <c r="H359" s="170"/>
      <c r="I359" s="171">
        <f>ROUND(E359*H359,2)</f>
        <v>0</v>
      </c>
      <c r="J359" s="170"/>
      <c r="K359" s="171">
        <f>ROUND(E359*J359,2)</f>
        <v>0</v>
      </c>
      <c r="L359" s="171">
        <v>21</v>
      </c>
      <c r="M359" s="171">
        <f>G359*(1+L359/100)</f>
        <v>0</v>
      </c>
      <c r="N359" s="169">
        <v>1.8400000000000001E-3</v>
      </c>
      <c r="O359" s="169">
        <f>ROUND(E359*N359,2)</f>
        <v>0.14000000000000001</v>
      </c>
      <c r="P359" s="169">
        <v>0</v>
      </c>
      <c r="Q359" s="169">
        <f>ROUND(E359*P359,2)</f>
        <v>0</v>
      </c>
      <c r="R359" s="171"/>
      <c r="S359" s="171" t="s">
        <v>250</v>
      </c>
      <c r="T359" s="172" t="s">
        <v>347</v>
      </c>
      <c r="U359" s="157">
        <v>0.252</v>
      </c>
      <c r="V359" s="157">
        <f>ROUND(E359*U359,2)</f>
        <v>19.86</v>
      </c>
      <c r="W359" s="157"/>
      <c r="X359" s="157" t="s">
        <v>251</v>
      </c>
      <c r="Y359" s="157" t="s">
        <v>225</v>
      </c>
      <c r="Z359" s="147"/>
      <c r="AA359" s="147"/>
      <c r="AB359" s="147"/>
      <c r="AC359" s="147"/>
      <c r="AD359" s="147"/>
      <c r="AE359" s="147"/>
      <c r="AF359" s="147"/>
      <c r="AG359" s="147" t="s">
        <v>252</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2" x14ac:dyDescent="0.2">
      <c r="A360" s="154"/>
      <c r="B360" s="155"/>
      <c r="C360" s="249" t="s">
        <v>1407</v>
      </c>
      <c r="D360" s="250"/>
      <c r="E360" s="250"/>
      <c r="F360" s="250"/>
      <c r="G360" s="250"/>
      <c r="H360" s="157"/>
      <c r="I360" s="157"/>
      <c r="J360" s="157"/>
      <c r="K360" s="157"/>
      <c r="L360" s="157"/>
      <c r="M360" s="157"/>
      <c r="N360" s="156"/>
      <c r="O360" s="156"/>
      <c r="P360" s="156"/>
      <c r="Q360" s="156"/>
      <c r="R360" s="157"/>
      <c r="S360" s="157"/>
      <c r="T360" s="157"/>
      <c r="U360" s="157"/>
      <c r="V360" s="157"/>
      <c r="W360" s="157"/>
      <c r="X360" s="157"/>
      <c r="Y360" s="157"/>
      <c r="Z360" s="147"/>
      <c r="AA360" s="147"/>
      <c r="AB360" s="147"/>
      <c r="AC360" s="147"/>
      <c r="AD360" s="147"/>
      <c r="AE360" s="147"/>
      <c r="AF360" s="147"/>
      <c r="AG360" s="147" t="s">
        <v>228</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2" x14ac:dyDescent="0.2">
      <c r="A361" s="154"/>
      <c r="B361" s="155"/>
      <c r="C361" s="190" t="s">
        <v>1411</v>
      </c>
      <c r="D361" s="179"/>
      <c r="E361" s="180">
        <v>78.8</v>
      </c>
      <c r="F361" s="157"/>
      <c r="G361" s="157"/>
      <c r="H361" s="157"/>
      <c r="I361" s="157"/>
      <c r="J361" s="157"/>
      <c r="K361" s="157"/>
      <c r="L361" s="157"/>
      <c r="M361" s="157"/>
      <c r="N361" s="156"/>
      <c r="O361" s="156"/>
      <c r="P361" s="156"/>
      <c r="Q361" s="156"/>
      <c r="R361" s="157"/>
      <c r="S361" s="157"/>
      <c r="T361" s="157"/>
      <c r="U361" s="157"/>
      <c r="V361" s="157"/>
      <c r="W361" s="157"/>
      <c r="X361" s="157"/>
      <c r="Y361" s="157"/>
      <c r="Z361" s="147"/>
      <c r="AA361" s="147"/>
      <c r="AB361" s="147"/>
      <c r="AC361" s="147"/>
      <c r="AD361" s="147"/>
      <c r="AE361" s="147"/>
      <c r="AF361" s="147"/>
      <c r="AG361" s="147" t="s">
        <v>270</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ht="33.75" outlineLevel="1" x14ac:dyDescent="0.2">
      <c r="A362" s="166">
        <v>84</v>
      </c>
      <c r="B362" s="167" t="s">
        <v>1412</v>
      </c>
      <c r="C362" s="175" t="s">
        <v>1413</v>
      </c>
      <c r="D362" s="168" t="s">
        <v>390</v>
      </c>
      <c r="E362" s="169">
        <v>1</v>
      </c>
      <c r="F362" s="170"/>
      <c r="G362" s="171">
        <f>ROUND(E362*F362,2)</f>
        <v>0</v>
      </c>
      <c r="H362" s="170"/>
      <c r="I362" s="171">
        <f>ROUND(E362*H362,2)</f>
        <v>0</v>
      </c>
      <c r="J362" s="170"/>
      <c r="K362" s="171">
        <f>ROUND(E362*J362,2)</f>
        <v>0</v>
      </c>
      <c r="L362" s="171">
        <v>21</v>
      </c>
      <c r="M362" s="171">
        <f>G362*(1+L362/100)</f>
        <v>0</v>
      </c>
      <c r="N362" s="169">
        <v>1.1999999999999999E-3</v>
      </c>
      <c r="O362" s="169">
        <f>ROUND(E362*N362,2)</f>
        <v>0</v>
      </c>
      <c r="P362" s="169">
        <v>0</v>
      </c>
      <c r="Q362" s="169">
        <f>ROUND(E362*P362,2)</f>
        <v>0</v>
      </c>
      <c r="R362" s="171" t="s">
        <v>702</v>
      </c>
      <c r="S362" s="171" t="s">
        <v>222</v>
      </c>
      <c r="T362" s="172" t="s">
        <v>222</v>
      </c>
      <c r="U362" s="157">
        <v>0.6</v>
      </c>
      <c r="V362" s="157">
        <f>ROUND(E362*U362,2)</f>
        <v>0.6</v>
      </c>
      <c r="W362" s="157"/>
      <c r="X362" s="157" t="s">
        <v>251</v>
      </c>
      <c r="Y362" s="157" t="s">
        <v>225</v>
      </c>
      <c r="Z362" s="147"/>
      <c r="AA362" s="147"/>
      <c r="AB362" s="147"/>
      <c r="AC362" s="147"/>
      <c r="AD362" s="147"/>
      <c r="AE362" s="147"/>
      <c r="AF362" s="147"/>
      <c r="AG362" s="147" t="s">
        <v>252</v>
      </c>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2" x14ac:dyDescent="0.2">
      <c r="A363" s="154"/>
      <c r="B363" s="155"/>
      <c r="C363" s="260" t="s">
        <v>1399</v>
      </c>
      <c r="D363" s="261"/>
      <c r="E363" s="261"/>
      <c r="F363" s="261"/>
      <c r="G363" s="261"/>
      <c r="H363" s="157"/>
      <c r="I363" s="157"/>
      <c r="J363" s="157"/>
      <c r="K363" s="157"/>
      <c r="L363" s="157"/>
      <c r="M363" s="157"/>
      <c r="N363" s="156"/>
      <c r="O363" s="156"/>
      <c r="P363" s="156"/>
      <c r="Q363" s="156"/>
      <c r="R363" s="157"/>
      <c r="S363" s="157"/>
      <c r="T363" s="157"/>
      <c r="U363" s="157"/>
      <c r="V363" s="157"/>
      <c r="W363" s="157"/>
      <c r="X363" s="157"/>
      <c r="Y363" s="157"/>
      <c r="Z363" s="147"/>
      <c r="AA363" s="147"/>
      <c r="AB363" s="147"/>
      <c r="AC363" s="147"/>
      <c r="AD363" s="147"/>
      <c r="AE363" s="147"/>
      <c r="AF363" s="147"/>
      <c r="AG363" s="147" t="s">
        <v>268</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ht="22.5" outlineLevel="1" x14ac:dyDescent="0.2">
      <c r="A364" s="166">
        <v>85</v>
      </c>
      <c r="B364" s="167" t="s">
        <v>1414</v>
      </c>
      <c r="C364" s="175" t="s">
        <v>1415</v>
      </c>
      <c r="D364" s="168" t="s">
        <v>285</v>
      </c>
      <c r="E364" s="169">
        <v>1046.2657400000001</v>
      </c>
      <c r="F364" s="170"/>
      <c r="G364" s="171">
        <f>ROUND(E364*F364,2)</f>
        <v>0</v>
      </c>
      <c r="H364" s="170"/>
      <c r="I364" s="171">
        <f>ROUND(E364*H364,2)</f>
        <v>0</v>
      </c>
      <c r="J364" s="170"/>
      <c r="K364" s="171">
        <f>ROUND(E364*J364,2)</f>
        <v>0</v>
      </c>
      <c r="L364" s="171">
        <v>21</v>
      </c>
      <c r="M364" s="171">
        <f>G364*(1+L364/100)</f>
        <v>0</v>
      </c>
      <c r="N364" s="169">
        <v>1.2999999999999999E-4</v>
      </c>
      <c r="O364" s="169">
        <f>ROUND(E364*N364,2)</f>
        <v>0.14000000000000001</v>
      </c>
      <c r="P364" s="169">
        <v>0</v>
      </c>
      <c r="Q364" s="169">
        <f>ROUND(E364*P364,2)</f>
        <v>0</v>
      </c>
      <c r="R364" s="171" t="s">
        <v>702</v>
      </c>
      <c r="S364" s="171" t="s">
        <v>222</v>
      </c>
      <c r="T364" s="172" t="s">
        <v>222</v>
      </c>
      <c r="U364" s="157">
        <v>0.1</v>
      </c>
      <c r="V364" s="157">
        <f>ROUND(E364*U364,2)</f>
        <v>104.63</v>
      </c>
      <c r="W364" s="157"/>
      <c r="X364" s="157" t="s">
        <v>251</v>
      </c>
      <c r="Y364" s="157" t="s">
        <v>225</v>
      </c>
      <c r="Z364" s="147"/>
      <c r="AA364" s="147"/>
      <c r="AB364" s="147"/>
      <c r="AC364" s="147"/>
      <c r="AD364" s="147"/>
      <c r="AE364" s="147"/>
      <c r="AF364" s="147"/>
      <c r="AG364" s="147" t="s">
        <v>252</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2" x14ac:dyDescent="0.2">
      <c r="A365" s="154"/>
      <c r="B365" s="155"/>
      <c r="C365" s="190" t="s">
        <v>1380</v>
      </c>
      <c r="D365" s="179"/>
      <c r="E365" s="180">
        <v>615.36572999999999</v>
      </c>
      <c r="F365" s="157"/>
      <c r="G365" s="157"/>
      <c r="H365" s="157"/>
      <c r="I365" s="157"/>
      <c r="J365" s="157"/>
      <c r="K365" s="157"/>
      <c r="L365" s="157"/>
      <c r="M365" s="157"/>
      <c r="N365" s="156"/>
      <c r="O365" s="156"/>
      <c r="P365" s="156"/>
      <c r="Q365" s="156"/>
      <c r="R365" s="157"/>
      <c r="S365" s="157"/>
      <c r="T365" s="157"/>
      <c r="U365" s="157"/>
      <c r="V365" s="157"/>
      <c r="W365" s="157"/>
      <c r="X365" s="157"/>
      <c r="Y365" s="157"/>
      <c r="Z365" s="147"/>
      <c r="AA365" s="147"/>
      <c r="AB365" s="147"/>
      <c r="AC365" s="147"/>
      <c r="AD365" s="147"/>
      <c r="AE365" s="147"/>
      <c r="AF365" s="147"/>
      <c r="AG365" s="147" t="s">
        <v>270</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3" x14ac:dyDescent="0.2">
      <c r="A366" s="154"/>
      <c r="B366" s="155"/>
      <c r="C366" s="190" t="s">
        <v>1381</v>
      </c>
      <c r="D366" s="179"/>
      <c r="E366" s="180">
        <v>124.85550000000001</v>
      </c>
      <c r="F366" s="157"/>
      <c r="G366" s="157"/>
      <c r="H366" s="157"/>
      <c r="I366" s="157"/>
      <c r="J366" s="157"/>
      <c r="K366" s="157"/>
      <c r="L366" s="157"/>
      <c r="M366" s="157"/>
      <c r="N366" s="156"/>
      <c r="O366" s="156"/>
      <c r="P366" s="156"/>
      <c r="Q366" s="156"/>
      <c r="R366" s="157"/>
      <c r="S366" s="157"/>
      <c r="T366" s="157"/>
      <c r="U366" s="157"/>
      <c r="V366" s="157"/>
      <c r="W366" s="157"/>
      <c r="X366" s="157"/>
      <c r="Y366" s="157"/>
      <c r="Z366" s="147"/>
      <c r="AA366" s="147"/>
      <c r="AB366" s="147"/>
      <c r="AC366" s="147"/>
      <c r="AD366" s="147"/>
      <c r="AE366" s="147"/>
      <c r="AF366" s="147"/>
      <c r="AG366" s="147" t="s">
        <v>270</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3" x14ac:dyDescent="0.2">
      <c r="A367" s="154"/>
      <c r="B367" s="155"/>
      <c r="C367" s="190" t="s">
        <v>1382</v>
      </c>
      <c r="D367" s="179"/>
      <c r="E367" s="180">
        <v>37.4178</v>
      </c>
      <c r="F367" s="157"/>
      <c r="G367" s="157"/>
      <c r="H367" s="157"/>
      <c r="I367" s="157"/>
      <c r="J367" s="157"/>
      <c r="K367" s="157"/>
      <c r="L367" s="157"/>
      <c r="M367" s="157"/>
      <c r="N367" s="156"/>
      <c r="O367" s="156"/>
      <c r="P367" s="156"/>
      <c r="Q367" s="156"/>
      <c r="R367" s="157"/>
      <c r="S367" s="157"/>
      <c r="T367" s="157"/>
      <c r="U367" s="157"/>
      <c r="V367" s="157"/>
      <c r="W367" s="157"/>
      <c r="X367" s="157"/>
      <c r="Y367" s="157"/>
      <c r="Z367" s="147"/>
      <c r="AA367" s="147"/>
      <c r="AB367" s="147"/>
      <c r="AC367" s="147"/>
      <c r="AD367" s="147"/>
      <c r="AE367" s="147"/>
      <c r="AF367" s="147"/>
      <c r="AG367" s="147" t="s">
        <v>270</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3" x14ac:dyDescent="0.2">
      <c r="A368" s="154"/>
      <c r="B368" s="155"/>
      <c r="C368" s="190" t="s">
        <v>1383</v>
      </c>
      <c r="D368" s="179"/>
      <c r="E368" s="180">
        <v>14.338010000000001</v>
      </c>
      <c r="F368" s="157"/>
      <c r="G368" s="157"/>
      <c r="H368" s="157"/>
      <c r="I368" s="157"/>
      <c r="J368" s="157"/>
      <c r="K368" s="157"/>
      <c r="L368" s="157"/>
      <c r="M368" s="157"/>
      <c r="N368" s="156"/>
      <c r="O368" s="156"/>
      <c r="P368" s="156"/>
      <c r="Q368" s="156"/>
      <c r="R368" s="157"/>
      <c r="S368" s="157"/>
      <c r="T368" s="157"/>
      <c r="U368" s="157"/>
      <c r="V368" s="157"/>
      <c r="W368" s="157"/>
      <c r="X368" s="157"/>
      <c r="Y368" s="157"/>
      <c r="Z368" s="147"/>
      <c r="AA368" s="147"/>
      <c r="AB368" s="147"/>
      <c r="AC368" s="147"/>
      <c r="AD368" s="147"/>
      <c r="AE368" s="147"/>
      <c r="AF368" s="147"/>
      <c r="AG368" s="147" t="s">
        <v>270</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3" x14ac:dyDescent="0.2">
      <c r="A369" s="154"/>
      <c r="B369" s="155"/>
      <c r="C369" s="190" t="s">
        <v>1384</v>
      </c>
      <c r="D369" s="179"/>
      <c r="E369" s="180">
        <v>15.1662</v>
      </c>
      <c r="F369" s="157"/>
      <c r="G369" s="157"/>
      <c r="H369" s="157"/>
      <c r="I369" s="157"/>
      <c r="J369" s="157"/>
      <c r="K369" s="157"/>
      <c r="L369" s="157"/>
      <c r="M369" s="157"/>
      <c r="N369" s="156"/>
      <c r="O369" s="156"/>
      <c r="P369" s="156"/>
      <c r="Q369" s="156"/>
      <c r="R369" s="157"/>
      <c r="S369" s="157"/>
      <c r="T369" s="157"/>
      <c r="U369" s="157"/>
      <c r="V369" s="157"/>
      <c r="W369" s="157"/>
      <c r="X369" s="157"/>
      <c r="Y369" s="157"/>
      <c r="Z369" s="147"/>
      <c r="AA369" s="147"/>
      <c r="AB369" s="147"/>
      <c r="AC369" s="147"/>
      <c r="AD369" s="147"/>
      <c r="AE369" s="147"/>
      <c r="AF369" s="147"/>
      <c r="AG369" s="147" t="s">
        <v>270</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3" x14ac:dyDescent="0.2">
      <c r="A370" s="154"/>
      <c r="B370" s="155"/>
      <c r="C370" s="190" t="s">
        <v>1385</v>
      </c>
      <c r="D370" s="179"/>
      <c r="E370" s="180">
        <v>91.790999999999997</v>
      </c>
      <c r="F370" s="157"/>
      <c r="G370" s="157"/>
      <c r="H370" s="157"/>
      <c r="I370" s="157"/>
      <c r="J370" s="157"/>
      <c r="K370" s="157"/>
      <c r="L370" s="157"/>
      <c r="M370" s="157"/>
      <c r="N370" s="156"/>
      <c r="O370" s="156"/>
      <c r="P370" s="156"/>
      <c r="Q370" s="156"/>
      <c r="R370" s="157"/>
      <c r="S370" s="157"/>
      <c r="T370" s="157"/>
      <c r="U370" s="157"/>
      <c r="V370" s="157"/>
      <c r="W370" s="157"/>
      <c r="X370" s="157"/>
      <c r="Y370" s="157"/>
      <c r="Z370" s="147"/>
      <c r="AA370" s="147"/>
      <c r="AB370" s="147"/>
      <c r="AC370" s="147"/>
      <c r="AD370" s="147"/>
      <c r="AE370" s="147"/>
      <c r="AF370" s="147"/>
      <c r="AG370" s="147" t="s">
        <v>270</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3" x14ac:dyDescent="0.2">
      <c r="A371" s="154"/>
      <c r="B371" s="155"/>
      <c r="C371" s="190" t="s">
        <v>1386</v>
      </c>
      <c r="D371" s="179"/>
      <c r="E371" s="180">
        <v>40.424999999999997</v>
      </c>
      <c r="F371" s="157"/>
      <c r="G371" s="157"/>
      <c r="H371" s="157"/>
      <c r="I371" s="157"/>
      <c r="J371" s="157"/>
      <c r="K371" s="157"/>
      <c r="L371" s="157"/>
      <c r="M371" s="157"/>
      <c r="N371" s="156"/>
      <c r="O371" s="156"/>
      <c r="P371" s="156"/>
      <c r="Q371" s="156"/>
      <c r="R371" s="157"/>
      <c r="S371" s="157"/>
      <c r="T371" s="157"/>
      <c r="U371" s="157"/>
      <c r="V371" s="157"/>
      <c r="W371" s="157"/>
      <c r="X371" s="157"/>
      <c r="Y371" s="157"/>
      <c r="Z371" s="147"/>
      <c r="AA371" s="147"/>
      <c r="AB371" s="147"/>
      <c r="AC371" s="147"/>
      <c r="AD371" s="147"/>
      <c r="AE371" s="147"/>
      <c r="AF371" s="147"/>
      <c r="AG371" s="147" t="s">
        <v>270</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3" x14ac:dyDescent="0.2">
      <c r="A372" s="154"/>
      <c r="B372" s="155"/>
      <c r="C372" s="190" t="s">
        <v>1416</v>
      </c>
      <c r="D372" s="179"/>
      <c r="E372" s="180">
        <v>106.90649999999999</v>
      </c>
      <c r="F372" s="157"/>
      <c r="G372" s="157"/>
      <c r="H372" s="157"/>
      <c r="I372" s="157"/>
      <c r="J372" s="157"/>
      <c r="K372" s="157"/>
      <c r="L372" s="157"/>
      <c r="M372" s="157"/>
      <c r="N372" s="156"/>
      <c r="O372" s="156"/>
      <c r="P372" s="156"/>
      <c r="Q372" s="156"/>
      <c r="R372" s="157"/>
      <c r="S372" s="157"/>
      <c r="T372" s="157"/>
      <c r="U372" s="157"/>
      <c r="V372" s="157"/>
      <c r="W372" s="157"/>
      <c r="X372" s="157"/>
      <c r="Y372" s="157"/>
      <c r="Z372" s="147"/>
      <c r="AA372" s="147"/>
      <c r="AB372" s="147"/>
      <c r="AC372" s="147"/>
      <c r="AD372" s="147"/>
      <c r="AE372" s="147"/>
      <c r="AF372" s="147"/>
      <c r="AG372" s="147" t="s">
        <v>270</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66">
        <v>86</v>
      </c>
      <c r="B373" s="167" t="s">
        <v>1417</v>
      </c>
      <c r="C373" s="175" t="s">
        <v>1418</v>
      </c>
      <c r="D373" s="168" t="s">
        <v>390</v>
      </c>
      <c r="E373" s="169">
        <v>20</v>
      </c>
      <c r="F373" s="170"/>
      <c r="G373" s="171">
        <f>ROUND(E373*F373,2)</f>
        <v>0</v>
      </c>
      <c r="H373" s="170"/>
      <c r="I373" s="171">
        <f>ROUND(E373*H373,2)</f>
        <v>0</v>
      </c>
      <c r="J373" s="170"/>
      <c r="K373" s="171">
        <f>ROUND(E373*J373,2)</f>
        <v>0</v>
      </c>
      <c r="L373" s="171">
        <v>21</v>
      </c>
      <c r="M373" s="171">
        <f>G373*(1+L373/100)</f>
        <v>0</v>
      </c>
      <c r="N373" s="169">
        <v>0</v>
      </c>
      <c r="O373" s="169">
        <f>ROUND(E373*N373,2)</f>
        <v>0</v>
      </c>
      <c r="P373" s="169">
        <v>0</v>
      </c>
      <c r="Q373" s="169">
        <f>ROUND(E373*P373,2)</f>
        <v>0</v>
      </c>
      <c r="R373" s="171"/>
      <c r="S373" s="171" t="s">
        <v>250</v>
      </c>
      <c r="T373" s="172" t="s">
        <v>223</v>
      </c>
      <c r="U373" s="157">
        <v>0</v>
      </c>
      <c r="V373" s="157">
        <f>ROUND(E373*U373,2)</f>
        <v>0</v>
      </c>
      <c r="W373" s="157"/>
      <c r="X373" s="157" t="s">
        <v>251</v>
      </c>
      <c r="Y373" s="157" t="s">
        <v>225</v>
      </c>
      <c r="Z373" s="147"/>
      <c r="AA373" s="147"/>
      <c r="AB373" s="147"/>
      <c r="AC373" s="147"/>
      <c r="AD373" s="147"/>
      <c r="AE373" s="147"/>
      <c r="AF373" s="147"/>
      <c r="AG373" s="147" t="s">
        <v>252</v>
      </c>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2" x14ac:dyDescent="0.2">
      <c r="A374" s="154"/>
      <c r="B374" s="155"/>
      <c r="C374" s="249" t="s">
        <v>1419</v>
      </c>
      <c r="D374" s="250"/>
      <c r="E374" s="250"/>
      <c r="F374" s="250"/>
      <c r="G374" s="250"/>
      <c r="H374" s="157"/>
      <c r="I374" s="157"/>
      <c r="J374" s="157"/>
      <c r="K374" s="157"/>
      <c r="L374" s="157"/>
      <c r="M374" s="157"/>
      <c r="N374" s="156"/>
      <c r="O374" s="156"/>
      <c r="P374" s="156"/>
      <c r="Q374" s="156"/>
      <c r="R374" s="157"/>
      <c r="S374" s="157"/>
      <c r="T374" s="157"/>
      <c r="U374" s="157"/>
      <c r="V374" s="157"/>
      <c r="W374" s="157"/>
      <c r="X374" s="157"/>
      <c r="Y374" s="157"/>
      <c r="Z374" s="147"/>
      <c r="AA374" s="147"/>
      <c r="AB374" s="147"/>
      <c r="AC374" s="147"/>
      <c r="AD374" s="147"/>
      <c r="AE374" s="147"/>
      <c r="AF374" s="147"/>
      <c r="AG374" s="147" t="s">
        <v>228</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66">
        <v>87</v>
      </c>
      <c r="B375" s="167" t="s">
        <v>1420</v>
      </c>
      <c r="C375" s="175" t="s">
        <v>1421</v>
      </c>
      <c r="D375" s="168" t="s">
        <v>390</v>
      </c>
      <c r="E375" s="169">
        <v>2</v>
      </c>
      <c r="F375" s="170"/>
      <c r="G375" s="171">
        <f>ROUND(E375*F375,2)</f>
        <v>0</v>
      </c>
      <c r="H375" s="170"/>
      <c r="I375" s="171">
        <f>ROUND(E375*H375,2)</f>
        <v>0</v>
      </c>
      <c r="J375" s="170"/>
      <c r="K375" s="171">
        <f>ROUND(E375*J375,2)</f>
        <v>0</v>
      </c>
      <c r="L375" s="171">
        <v>21</v>
      </c>
      <c r="M375" s="171">
        <f>G375*(1+L375/100)</f>
        <v>0</v>
      </c>
      <c r="N375" s="169">
        <v>0</v>
      </c>
      <c r="O375" s="169">
        <f>ROUND(E375*N375,2)</f>
        <v>0</v>
      </c>
      <c r="P375" s="169">
        <v>0</v>
      </c>
      <c r="Q375" s="169">
        <f>ROUND(E375*P375,2)</f>
        <v>0</v>
      </c>
      <c r="R375" s="171"/>
      <c r="S375" s="171" t="s">
        <v>250</v>
      </c>
      <c r="T375" s="172" t="s">
        <v>223</v>
      </c>
      <c r="U375" s="157">
        <v>0</v>
      </c>
      <c r="V375" s="157">
        <f>ROUND(E375*U375,2)</f>
        <v>0</v>
      </c>
      <c r="W375" s="157"/>
      <c r="X375" s="157" t="s">
        <v>251</v>
      </c>
      <c r="Y375" s="157" t="s">
        <v>225</v>
      </c>
      <c r="Z375" s="147"/>
      <c r="AA375" s="147"/>
      <c r="AB375" s="147"/>
      <c r="AC375" s="147"/>
      <c r="AD375" s="147"/>
      <c r="AE375" s="147"/>
      <c r="AF375" s="147"/>
      <c r="AG375" s="147" t="s">
        <v>252</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2" x14ac:dyDescent="0.2">
      <c r="A376" s="154"/>
      <c r="B376" s="155"/>
      <c r="C376" s="249" t="s">
        <v>1422</v>
      </c>
      <c r="D376" s="250"/>
      <c r="E376" s="250"/>
      <c r="F376" s="250"/>
      <c r="G376" s="250"/>
      <c r="H376" s="157"/>
      <c r="I376" s="157"/>
      <c r="J376" s="157"/>
      <c r="K376" s="157"/>
      <c r="L376" s="157"/>
      <c r="M376" s="157"/>
      <c r="N376" s="156"/>
      <c r="O376" s="156"/>
      <c r="P376" s="156"/>
      <c r="Q376" s="156"/>
      <c r="R376" s="157"/>
      <c r="S376" s="157"/>
      <c r="T376" s="157"/>
      <c r="U376" s="157"/>
      <c r="V376" s="157"/>
      <c r="W376" s="157"/>
      <c r="X376" s="157"/>
      <c r="Y376" s="157"/>
      <c r="Z376" s="147"/>
      <c r="AA376" s="147"/>
      <c r="AB376" s="147"/>
      <c r="AC376" s="147"/>
      <c r="AD376" s="147"/>
      <c r="AE376" s="147"/>
      <c r="AF376" s="147"/>
      <c r="AG376" s="147" t="s">
        <v>228</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ht="22.5" outlineLevel="1" x14ac:dyDescent="0.2">
      <c r="A377" s="166">
        <v>88</v>
      </c>
      <c r="B377" s="167" t="s">
        <v>1423</v>
      </c>
      <c r="C377" s="175" t="s">
        <v>1424</v>
      </c>
      <c r="D377" s="168" t="s">
        <v>285</v>
      </c>
      <c r="E377" s="169">
        <v>92.872</v>
      </c>
      <c r="F377" s="170"/>
      <c r="G377" s="171">
        <f>ROUND(E377*F377,2)</f>
        <v>0</v>
      </c>
      <c r="H377" s="170"/>
      <c r="I377" s="171">
        <f>ROUND(E377*H377,2)</f>
        <v>0</v>
      </c>
      <c r="J377" s="170"/>
      <c r="K377" s="171">
        <f>ROUND(E377*J377,2)</f>
        <v>0</v>
      </c>
      <c r="L377" s="171">
        <v>21</v>
      </c>
      <c r="M377" s="171">
        <f>G377*(1+L377/100)</f>
        <v>0</v>
      </c>
      <c r="N377" s="169">
        <v>0</v>
      </c>
      <c r="O377" s="169">
        <f>ROUND(E377*N377,2)</f>
        <v>0</v>
      </c>
      <c r="P377" s="169">
        <v>6.0000000000000001E-3</v>
      </c>
      <c r="Q377" s="169">
        <f>ROUND(E377*P377,2)</f>
        <v>0.56000000000000005</v>
      </c>
      <c r="R377" s="171" t="s">
        <v>702</v>
      </c>
      <c r="S377" s="171" t="s">
        <v>222</v>
      </c>
      <c r="T377" s="172" t="s">
        <v>222</v>
      </c>
      <c r="U377" s="157">
        <v>5.0999999999999997E-2</v>
      </c>
      <c r="V377" s="157">
        <f>ROUND(E377*U377,2)</f>
        <v>4.74</v>
      </c>
      <c r="W377" s="157"/>
      <c r="X377" s="157" t="s">
        <v>251</v>
      </c>
      <c r="Y377" s="157" t="s">
        <v>225</v>
      </c>
      <c r="Z377" s="147"/>
      <c r="AA377" s="147"/>
      <c r="AB377" s="147"/>
      <c r="AC377" s="147"/>
      <c r="AD377" s="147"/>
      <c r="AE377" s="147"/>
      <c r="AF377" s="147"/>
      <c r="AG377" s="147" t="s">
        <v>252</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2" x14ac:dyDescent="0.2">
      <c r="A378" s="154"/>
      <c r="B378" s="155"/>
      <c r="C378" s="190" t="s">
        <v>1425</v>
      </c>
      <c r="D378" s="179"/>
      <c r="E378" s="180">
        <v>90.33</v>
      </c>
      <c r="F378" s="157"/>
      <c r="G378" s="157"/>
      <c r="H378" s="157"/>
      <c r="I378" s="157"/>
      <c r="J378" s="157"/>
      <c r="K378" s="157"/>
      <c r="L378" s="157"/>
      <c r="M378" s="157"/>
      <c r="N378" s="156"/>
      <c r="O378" s="156"/>
      <c r="P378" s="156"/>
      <c r="Q378" s="156"/>
      <c r="R378" s="157"/>
      <c r="S378" s="157"/>
      <c r="T378" s="157"/>
      <c r="U378" s="157"/>
      <c r="V378" s="157"/>
      <c r="W378" s="157"/>
      <c r="X378" s="157"/>
      <c r="Y378" s="157"/>
      <c r="Z378" s="147"/>
      <c r="AA378" s="147"/>
      <c r="AB378" s="147"/>
      <c r="AC378" s="147"/>
      <c r="AD378" s="147"/>
      <c r="AE378" s="147"/>
      <c r="AF378" s="147"/>
      <c r="AG378" s="147" t="s">
        <v>270</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3" x14ac:dyDescent="0.2">
      <c r="A379" s="154"/>
      <c r="B379" s="155"/>
      <c r="C379" s="190" t="s">
        <v>1426</v>
      </c>
      <c r="D379" s="179"/>
      <c r="E379" s="180">
        <v>2.54</v>
      </c>
      <c r="F379" s="157"/>
      <c r="G379" s="157"/>
      <c r="H379" s="157"/>
      <c r="I379" s="157"/>
      <c r="J379" s="157"/>
      <c r="K379" s="157"/>
      <c r="L379" s="157"/>
      <c r="M379" s="157"/>
      <c r="N379" s="156"/>
      <c r="O379" s="156"/>
      <c r="P379" s="156"/>
      <c r="Q379" s="156"/>
      <c r="R379" s="157"/>
      <c r="S379" s="157"/>
      <c r="T379" s="157"/>
      <c r="U379" s="157"/>
      <c r="V379" s="157"/>
      <c r="W379" s="157"/>
      <c r="X379" s="157"/>
      <c r="Y379" s="157"/>
      <c r="Z379" s="147"/>
      <c r="AA379" s="147"/>
      <c r="AB379" s="147"/>
      <c r="AC379" s="147"/>
      <c r="AD379" s="147"/>
      <c r="AE379" s="147"/>
      <c r="AF379" s="147"/>
      <c r="AG379" s="147" t="s">
        <v>270</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ht="45" outlineLevel="1" x14ac:dyDescent="0.2">
      <c r="A380" s="166">
        <v>89</v>
      </c>
      <c r="B380" s="167" t="s">
        <v>1427</v>
      </c>
      <c r="C380" s="175" t="s">
        <v>1428</v>
      </c>
      <c r="D380" s="168" t="s">
        <v>285</v>
      </c>
      <c r="E380" s="169">
        <v>7.31</v>
      </c>
      <c r="F380" s="170"/>
      <c r="G380" s="171">
        <f>ROUND(E380*F380,2)</f>
        <v>0</v>
      </c>
      <c r="H380" s="170"/>
      <c r="I380" s="171">
        <f>ROUND(E380*H380,2)</f>
        <v>0</v>
      </c>
      <c r="J380" s="170"/>
      <c r="K380" s="171">
        <f>ROUND(E380*J380,2)</f>
        <v>0</v>
      </c>
      <c r="L380" s="171">
        <v>21</v>
      </c>
      <c r="M380" s="171">
        <f>G380*(1+L380/100)</f>
        <v>0</v>
      </c>
      <c r="N380" s="169">
        <v>6.6E-4</v>
      </c>
      <c r="O380" s="169">
        <f>ROUND(E380*N380,2)</f>
        <v>0</v>
      </c>
      <c r="P380" s="169">
        <v>0</v>
      </c>
      <c r="Q380" s="169">
        <f>ROUND(E380*P380,2)</f>
        <v>0</v>
      </c>
      <c r="R380" s="171" t="s">
        <v>702</v>
      </c>
      <c r="S380" s="171" t="s">
        <v>222</v>
      </c>
      <c r="T380" s="172" t="s">
        <v>222</v>
      </c>
      <c r="U380" s="157">
        <v>5.3999999999999999E-2</v>
      </c>
      <c r="V380" s="157">
        <f>ROUND(E380*U380,2)</f>
        <v>0.39</v>
      </c>
      <c r="W380" s="157"/>
      <c r="X380" s="157" t="s">
        <v>251</v>
      </c>
      <c r="Y380" s="157" t="s">
        <v>225</v>
      </c>
      <c r="Z380" s="147"/>
      <c r="AA380" s="147"/>
      <c r="AB380" s="147"/>
      <c r="AC380" s="147"/>
      <c r="AD380" s="147"/>
      <c r="AE380" s="147"/>
      <c r="AF380" s="147"/>
      <c r="AG380" s="147" t="s">
        <v>252</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2" x14ac:dyDescent="0.2">
      <c r="A381" s="154"/>
      <c r="B381" s="155"/>
      <c r="C381" s="190" t="s">
        <v>1429</v>
      </c>
      <c r="D381" s="179"/>
      <c r="E381" s="180">
        <v>7.31</v>
      </c>
      <c r="F381" s="157"/>
      <c r="G381" s="157"/>
      <c r="H381" s="157"/>
      <c r="I381" s="157"/>
      <c r="J381" s="157"/>
      <c r="K381" s="157"/>
      <c r="L381" s="157"/>
      <c r="M381" s="157"/>
      <c r="N381" s="156"/>
      <c r="O381" s="156"/>
      <c r="P381" s="156"/>
      <c r="Q381" s="156"/>
      <c r="R381" s="157"/>
      <c r="S381" s="157"/>
      <c r="T381" s="157"/>
      <c r="U381" s="157"/>
      <c r="V381" s="157"/>
      <c r="W381" s="157"/>
      <c r="X381" s="157"/>
      <c r="Y381" s="157"/>
      <c r="Z381" s="147"/>
      <c r="AA381" s="147"/>
      <c r="AB381" s="147"/>
      <c r="AC381" s="147"/>
      <c r="AD381" s="147"/>
      <c r="AE381" s="147"/>
      <c r="AF381" s="147"/>
      <c r="AG381" s="147" t="s">
        <v>270</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ht="22.5" outlineLevel="1" x14ac:dyDescent="0.2">
      <c r="A382" s="166">
        <v>90</v>
      </c>
      <c r="B382" s="167" t="s">
        <v>1430</v>
      </c>
      <c r="C382" s="175" t="s">
        <v>1431</v>
      </c>
      <c r="D382" s="168" t="s">
        <v>285</v>
      </c>
      <c r="E382" s="169">
        <v>106.90649999999999</v>
      </c>
      <c r="F382" s="170"/>
      <c r="G382" s="171">
        <f>ROUND(E382*F382,2)</f>
        <v>0</v>
      </c>
      <c r="H382" s="170"/>
      <c r="I382" s="171">
        <f>ROUND(E382*H382,2)</f>
        <v>0</v>
      </c>
      <c r="J382" s="170"/>
      <c r="K382" s="171">
        <f>ROUND(E382*J382,2)</f>
        <v>0</v>
      </c>
      <c r="L382" s="171">
        <v>21</v>
      </c>
      <c r="M382" s="171">
        <f>G382*(1+L382/100)</f>
        <v>0</v>
      </c>
      <c r="N382" s="169">
        <v>4.6000000000000001E-4</v>
      </c>
      <c r="O382" s="169">
        <f>ROUND(E382*N382,2)</f>
        <v>0.05</v>
      </c>
      <c r="P382" s="169">
        <v>0</v>
      </c>
      <c r="Q382" s="169">
        <f>ROUND(E382*P382,2)</f>
        <v>0</v>
      </c>
      <c r="R382" s="171" t="s">
        <v>702</v>
      </c>
      <c r="S382" s="171" t="s">
        <v>222</v>
      </c>
      <c r="T382" s="172" t="s">
        <v>222</v>
      </c>
      <c r="U382" s="157">
        <v>4.0500000000000001E-2</v>
      </c>
      <c r="V382" s="157">
        <f>ROUND(E382*U382,2)</f>
        <v>4.33</v>
      </c>
      <c r="W382" s="157"/>
      <c r="X382" s="157" t="s">
        <v>251</v>
      </c>
      <c r="Y382" s="157" t="s">
        <v>225</v>
      </c>
      <c r="Z382" s="147"/>
      <c r="AA382" s="147"/>
      <c r="AB382" s="147"/>
      <c r="AC382" s="147"/>
      <c r="AD382" s="147"/>
      <c r="AE382" s="147"/>
      <c r="AF382" s="147"/>
      <c r="AG382" s="147" t="s">
        <v>252</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2" x14ac:dyDescent="0.2">
      <c r="A383" s="154"/>
      <c r="B383" s="155"/>
      <c r="C383" s="260" t="s">
        <v>1389</v>
      </c>
      <c r="D383" s="261"/>
      <c r="E383" s="261"/>
      <c r="F383" s="261"/>
      <c r="G383" s="261"/>
      <c r="H383" s="157"/>
      <c r="I383" s="157"/>
      <c r="J383" s="157"/>
      <c r="K383" s="157"/>
      <c r="L383" s="157"/>
      <c r="M383" s="157"/>
      <c r="N383" s="156"/>
      <c r="O383" s="156"/>
      <c r="P383" s="156"/>
      <c r="Q383" s="156"/>
      <c r="R383" s="157"/>
      <c r="S383" s="157"/>
      <c r="T383" s="157"/>
      <c r="U383" s="157"/>
      <c r="V383" s="157"/>
      <c r="W383" s="157"/>
      <c r="X383" s="157"/>
      <c r="Y383" s="157"/>
      <c r="Z383" s="147"/>
      <c r="AA383" s="147"/>
      <c r="AB383" s="147"/>
      <c r="AC383" s="147"/>
      <c r="AD383" s="147"/>
      <c r="AE383" s="147"/>
      <c r="AF383" s="147"/>
      <c r="AG383" s="147" t="s">
        <v>268</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ht="33.75" outlineLevel="1" x14ac:dyDescent="0.2">
      <c r="A384" s="166">
        <v>91</v>
      </c>
      <c r="B384" s="167" t="s">
        <v>1432</v>
      </c>
      <c r="C384" s="175" t="s">
        <v>1433</v>
      </c>
      <c r="D384" s="168" t="s">
        <v>285</v>
      </c>
      <c r="E384" s="169">
        <v>106.90649999999999</v>
      </c>
      <c r="F384" s="170"/>
      <c r="G384" s="171">
        <f>ROUND(E384*F384,2)</f>
        <v>0</v>
      </c>
      <c r="H384" s="170"/>
      <c r="I384" s="171">
        <f>ROUND(E384*H384,2)</f>
        <v>0</v>
      </c>
      <c r="J384" s="170"/>
      <c r="K384" s="171">
        <f>ROUND(E384*J384,2)</f>
        <v>0</v>
      </c>
      <c r="L384" s="171">
        <v>21</v>
      </c>
      <c r="M384" s="171">
        <f>G384*(1+L384/100)</f>
        <v>0</v>
      </c>
      <c r="N384" s="169">
        <v>5.0699999999999999E-3</v>
      </c>
      <c r="O384" s="169">
        <f>ROUND(E384*N384,2)</f>
        <v>0.54</v>
      </c>
      <c r="P384" s="169">
        <v>0</v>
      </c>
      <c r="Q384" s="169">
        <f>ROUND(E384*P384,2)</f>
        <v>0</v>
      </c>
      <c r="R384" s="171" t="s">
        <v>702</v>
      </c>
      <c r="S384" s="171" t="s">
        <v>222</v>
      </c>
      <c r="T384" s="172" t="s">
        <v>222</v>
      </c>
      <c r="U384" s="157">
        <v>0.28999999999999998</v>
      </c>
      <c r="V384" s="157">
        <f>ROUND(E384*U384,2)</f>
        <v>31</v>
      </c>
      <c r="W384" s="157"/>
      <c r="X384" s="157" t="s">
        <v>251</v>
      </c>
      <c r="Y384" s="157" t="s">
        <v>225</v>
      </c>
      <c r="Z384" s="147"/>
      <c r="AA384" s="147"/>
      <c r="AB384" s="147"/>
      <c r="AC384" s="147"/>
      <c r="AD384" s="147"/>
      <c r="AE384" s="147"/>
      <c r="AF384" s="147"/>
      <c r="AG384" s="147" t="s">
        <v>252</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2" x14ac:dyDescent="0.2">
      <c r="A385" s="154"/>
      <c r="B385" s="155"/>
      <c r="C385" s="260" t="s">
        <v>1389</v>
      </c>
      <c r="D385" s="261"/>
      <c r="E385" s="261"/>
      <c r="F385" s="261"/>
      <c r="G385" s="261"/>
      <c r="H385" s="157"/>
      <c r="I385" s="157"/>
      <c r="J385" s="157"/>
      <c r="K385" s="157"/>
      <c r="L385" s="157"/>
      <c r="M385" s="157"/>
      <c r="N385" s="156"/>
      <c r="O385" s="156"/>
      <c r="P385" s="156"/>
      <c r="Q385" s="156"/>
      <c r="R385" s="157"/>
      <c r="S385" s="157"/>
      <c r="T385" s="157"/>
      <c r="U385" s="157"/>
      <c r="V385" s="157"/>
      <c r="W385" s="157"/>
      <c r="X385" s="157"/>
      <c r="Y385" s="157"/>
      <c r="Z385" s="147"/>
      <c r="AA385" s="147"/>
      <c r="AB385" s="147"/>
      <c r="AC385" s="147"/>
      <c r="AD385" s="147"/>
      <c r="AE385" s="147"/>
      <c r="AF385" s="147"/>
      <c r="AG385" s="147" t="s">
        <v>268</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2" x14ac:dyDescent="0.2">
      <c r="A386" s="154"/>
      <c r="B386" s="155"/>
      <c r="C386" s="190" t="s">
        <v>1434</v>
      </c>
      <c r="D386" s="179"/>
      <c r="E386" s="180">
        <v>44.252000000000002</v>
      </c>
      <c r="F386" s="157"/>
      <c r="G386" s="157"/>
      <c r="H386" s="157"/>
      <c r="I386" s="157"/>
      <c r="J386" s="157"/>
      <c r="K386" s="157"/>
      <c r="L386" s="157"/>
      <c r="M386" s="157"/>
      <c r="N386" s="156"/>
      <c r="O386" s="156"/>
      <c r="P386" s="156"/>
      <c r="Q386" s="156"/>
      <c r="R386" s="157"/>
      <c r="S386" s="157"/>
      <c r="T386" s="157"/>
      <c r="U386" s="157"/>
      <c r="V386" s="157"/>
      <c r="W386" s="157"/>
      <c r="X386" s="157"/>
      <c r="Y386" s="157"/>
      <c r="Z386" s="147"/>
      <c r="AA386" s="147"/>
      <c r="AB386" s="147"/>
      <c r="AC386" s="147"/>
      <c r="AD386" s="147"/>
      <c r="AE386" s="147"/>
      <c r="AF386" s="147"/>
      <c r="AG386" s="147" t="s">
        <v>270</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3" x14ac:dyDescent="0.2">
      <c r="A387" s="154"/>
      <c r="B387" s="155"/>
      <c r="C387" s="190" t="s">
        <v>1435</v>
      </c>
      <c r="D387" s="179"/>
      <c r="E387" s="180">
        <v>9.4</v>
      </c>
      <c r="F387" s="157"/>
      <c r="G387" s="157"/>
      <c r="H387" s="157"/>
      <c r="I387" s="157"/>
      <c r="J387" s="157"/>
      <c r="K387" s="157"/>
      <c r="L387" s="157"/>
      <c r="M387" s="157"/>
      <c r="N387" s="156"/>
      <c r="O387" s="156"/>
      <c r="P387" s="156"/>
      <c r="Q387" s="156"/>
      <c r="R387" s="157"/>
      <c r="S387" s="157"/>
      <c r="T387" s="157"/>
      <c r="U387" s="157"/>
      <c r="V387" s="157"/>
      <c r="W387" s="157"/>
      <c r="X387" s="157"/>
      <c r="Y387" s="157"/>
      <c r="Z387" s="147"/>
      <c r="AA387" s="147"/>
      <c r="AB387" s="147"/>
      <c r="AC387" s="147"/>
      <c r="AD387" s="147"/>
      <c r="AE387" s="147"/>
      <c r="AF387" s="147"/>
      <c r="AG387" s="147" t="s">
        <v>270</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3" x14ac:dyDescent="0.2">
      <c r="A388" s="154"/>
      <c r="B388" s="155"/>
      <c r="C388" s="190" t="s">
        <v>1436</v>
      </c>
      <c r="D388" s="179"/>
      <c r="E388" s="180">
        <v>6.93</v>
      </c>
      <c r="F388" s="157"/>
      <c r="G388" s="157"/>
      <c r="H388" s="157"/>
      <c r="I388" s="157"/>
      <c r="J388" s="157"/>
      <c r="K388" s="157"/>
      <c r="L388" s="157"/>
      <c r="M388" s="157"/>
      <c r="N388" s="156"/>
      <c r="O388" s="156"/>
      <c r="P388" s="156"/>
      <c r="Q388" s="156"/>
      <c r="R388" s="157"/>
      <c r="S388" s="157"/>
      <c r="T388" s="157"/>
      <c r="U388" s="157"/>
      <c r="V388" s="157"/>
      <c r="W388" s="157"/>
      <c r="X388" s="157"/>
      <c r="Y388" s="157"/>
      <c r="Z388" s="147"/>
      <c r="AA388" s="147"/>
      <c r="AB388" s="147"/>
      <c r="AC388" s="147"/>
      <c r="AD388" s="147"/>
      <c r="AE388" s="147"/>
      <c r="AF388" s="147"/>
      <c r="AG388" s="147" t="s">
        <v>270</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3" x14ac:dyDescent="0.2">
      <c r="A389" s="154"/>
      <c r="B389" s="155"/>
      <c r="C389" s="190" t="s">
        <v>1437</v>
      </c>
      <c r="D389" s="179"/>
      <c r="E389" s="180">
        <v>12.109500000000001</v>
      </c>
      <c r="F389" s="157"/>
      <c r="G389" s="157"/>
      <c r="H389" s="157"/>
      <c r="I389" s="157"/>
      <c r="J389" s="157"/>
      <c r="K389" s="157"/>
      <c r="L389" s="157"/>
      <c r="M389" s="157"/>
      <c r="N389" s="156"/>
      <c r="O389" s="156"/>
      <c r="P389" s="156"/>
      <c r="Q389" s="156"/>
      <c r="R389" s="157"/>
      <c r="S389" s="157"/>
      <c r="T389" s="157"/>
      <c r="U389" s="157"/>
      <c r="V389" s="157"/>
      <c r="W389" s="157"/>
      <c r="X389" s="157"/>
      <c r="Y389" s="157"/>
      <c r="Z389" s="147"/>
      <c r="AA389" s="147"/>
      <c r="AB389" s="147"/>
      <c r="AC389" s="147"/>
      <c r="AD389" s="147"/>
      <c r="AE389" s="147"/>
      <c r="AF389" s="147"/>
      <c r="AG389" s="147" t="s">
        <v>270</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3" x14ac:dyDescent="0.2">
      <c r="A390" s="154"/>
      <c r="B390" s="155"/>
      <c r="C390" s="190" t="s">
        <v>1438</v>
      </c>
      <c r="D390" s="179"/>
      <c r="E390" s="180">
        <v>14.7</v>
      </c>
      <c r="F390" s="157"/>
      <c r="G390" s="157"/>
      <c r="H390" s="157"/>
      <c r="I390" s="157"/>
      <c r="J390" s="157"/>
      <c r="K390" s="157"/>
      <c r="L390" s="157"/>
      <c r="M390" s="157"/>
      <c r="N390" s="156"/>
      <c r="O390" s="156"/>
      <c r="P390" s="156"/>
      <c r="Q390" s="156"/>
      <c r="R390" s="157"/>
      <c r="S390" s="157"/>
      <c r="T390" s="157"/>
      <c r="U390" s="157"/>
      <c r="V390" s="157"/>
      <c r="W390" s="157"/>
      <c r="X390" s="157"/>
      <c r="Y390" s="157"/>
      <c r="Z390" s="147"/>
      <c r="AA390" s="147"/>
      <c r="AB390" s="147"/>
      <c r="AC390" s="147"/>
      <c r="AD390" s="147"/>
      <c r="AE390" s="147"/>
      <c r="AF390" s="147"/>
      <c r="AG390" s="147" t="s">
        <v>270</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3" x14ac:dyDescent="0.2">
      <c r="A391" s="154"/>
      <c r="B391" s="155"/>
      <c r="C391" s="190" t="s">
        <v>1395</v>
      </c>
      <c r="D391" s="179"/>
      <c r="E391" s="180">
        <v>4.59</v>
      </c>
      <c r="F391" s="157"/>
      <c r="G391" s="157"/>
      <c r="H391" s="157"/>
      <c r="I391" s="157"/>
      <c r="J391" s="157"/>
      <c r="K391" s="157"/>
      <c r="L391" s="157"/>
      <c r="M391" s="157"/>
      <c r="N391" s="156"/>
      <c r="O391" s="156"/>
      <c r="P391" s="156"/>
      <c r="Q391" s="156"/>
      <c r="R391" s="157"/>
      <c r="S391" s="157"/>
      <c r="T391" s="157"/>
      <c r="U391" s="157"/>
      <c r="V391" s="157"/>
      <c r="W391" s="157"/>
      <c r="X391" s="157"/>
      <c r="Y391" s="157"/>
      <c r="Z391" s="147"/>
      <c r="AA391" s="147"/>
      <c r="AB391" s="147"/>
      <c r="AC391" s="147"/>
      <c r="AD391" s="147"/>
      <c r="AE391" s="147"/>
      <c r="AF391" s="147"/>
      <c r="AG391" s="147" t="s">
        <v>270</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3" x14ac:dyDescent="0.2">
      <c r="A392" s="154"/>
      <c r="B392" s="155"/>
      <c r="C392" s="190" t="s">
        <v>1396</v>
      </c>
      <c r="D392" s="179"/>
      <c r="E392" s="180">
        <v>14.925000000000001</v>
      </c>
      <c r="F392" s="157"/>
      <c r="G392" s="157"/>
      <c r="H392" s="157"/>
      <c r="I392" s="157"/>
      <c r="J392" s="157"/>
      <c r="K392" s="157"/>
      <c r="L392" s="157"/>
      <c r="M392" s="157"/>
      <c r="N392" s="156"/>
      <c r="O392" s="156"/>
      <c r="P392" s="156"/>
      <c r="Q392" s="156"/>
      <c r="R392" s="157"/>
      <c r="S392" s="157"/>
      <c r="T392" s="157"/>
      <c r="U392" s="157"/>
      <c r="V392" s="157"/>
      <c r="W392" s="157"/>
      <c r="X392" s="157"/>
      <c r="Y392" s="157"/>
      <c r="Z392" s="147"/>
      <c r="AA392" s="147"/>
      <c r="AB392" s="147"/>
      <c r="AC392" s="147"/>
      <c r="AD392" s="147"/>
      <c r="AE392" s="147"/>
      <c r="AF392" s="147"/>
      <c r="AG392" s="147" t="s">
        <v>270</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ht="22.5" outlineLevel="1" x14ac:dyDescent="0.2">
      <c r="A393" s="183">
        <v>92</v>
      </c>
      <c r="B393" s="184" t="s">
        <v>1439</v>
      </c>
      <c r="C393" s="191" t="s">
        <v>1440</v>
      </c>
      <c r="D393" s="185" t="s">
        <v>285</v>
      </c>
      <c r="E393" s="186">
        <v>7.31</v>
      </c>
      <c r="F393" s="187"/>
      <c r="G393" s="188">
        <f>ROUND(E393*F393,2)</f>
        <v>0</v>
      </c>
      <c r="H393" s="187"/>
      <c r="I393" s="188">
        <f>ROUND(E393*H393,2)</f>
        <v>0</v>
      </c>
      <c r="J393" s="187"/>
      <c r="K393" s="188">
        <f>ROUND(E393*J393,2)</f>
        <v>0</v>
      </c>
      <c r="L393" s="188">
        <v>21</v>
      </c>
      <c r="M393" s="188">
        <f>G393*(1+L393/100)</f>
        <v>0</v>
      </c>
      <c r="N393" s="186">
        <v>4.0299999999999997E-3</v>
      </c>
      <c r="O393" s="186">
        <f>ROUND(E393*N393,2)</f>
        <v>0.03</v>
      </c>
      <c r="P393" s="186">
        <v>0</v>
      </c>
      <c r="Q393" s="186">
        <f>ROUND(E393*P393,2)</f>
        <v>0</v>
      </c>
      <c r="R393" s="188" t="s">
        <v>702</v>
      </c>
      <c r="S393" s="188" t="s">
        <v>222</v>
      </c>
      <c r="T393" s="189" t="s">
        <v>222</v>
      </c>
      <c r="U393" s="157">
        <v>0.20699999999999999</v>
      </c>
      <c r="V393" s="157">
        <f>ROUND(E393*U393,2)</f>
        <v>1.51</v>
      </c>
      <c r="W393" s="157"/>
      <c r="X393" s="157" t="s">
        <v>251</v>
      </c>
      <c r="Y393" s="157" t="s">
        <v>225</v>
      </c>
      <c r="Z393" s="147"/>
      <c r="AA393" s="147"/>
      <c r="AB393" s="147"/>
      <c r="AC393" s="147"/>
      <c r="AD393" s="147"/>
      <c r="AE393" s="147"/>
      <c r="AF393" s="147"/>
      <c r="AG393" s="147" t="s">
        <v>252</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66">
        <v>93</v>
      </c>
      <c r="B394" s="167" t="s">
        <v>1441</v>
      </c>
      <c r="C394" s="175" t="s">
        <v>1442</v>
      </c>
      <c r="D394" s="168" t="s">
        <v>329</v>
      </c>
      <c r="E394" s="169">
        <v>3.43302</v>
      </c>
      <c r="F394" s="170"/>
      <c r="G394" s="171">
        <f>ROUND(E394*F394,2)</f>
        <v>0</v>
      </c>
      <c r="H394" s="170"/>
      <c r="I394" s="171">
        <f>ROUND(E394*H394,2)</f>
        <v>0</v>
      </c>
      <c r="J394" s="170"/>
      <c r="K394" s="171">
        <f>ROUND(E394*J394,2)</f>
        <v>0</v>
      </c>
      <c r="L394" s="171">
        <v>21</v>
      </c>
      <c r="M394" s="171">
        <f>G394*(1+L394/100)</f>
        <v>0</v>
      </c>
      <c r="N394" s="169">
        <v>0</v>
      </c>
      <c r="O394" s="169">
        <f>ROUND(E394*N394,2)</f>
        <v>0</v>
      </c>
      <c r="P394" s="169">
        <v>0</v>
      </c>
      <c r="Q394" s="169">
        <f>ROUND(E394*P394,2)</f>
        <v>0</v>
      </c>
      <c r="R394" s="171" t="s">
        <v>702</v>
      </c>
      <c r="S394" s="171" t="s">
        <v>222</v>
      </c>
      <c r="T394" s="172" t="s">
        <v>222</v>
      </c>
      <c r="U394" s="157">
        <v>1.609</v>
      </c>
      <c r="V394" s="157">
        <f>ROUND(E394*U394,2)</f>
        <v>5.52</v>
      </c>
      <c r="W394" s="157"/>
      <c r="X394" s="157" t="s">
        <v>697</v>
      </c>
      <c r="Y394" s="157" t="s">
        <v>225</v>
      </c>
      <c r="Z394" s="147"/>
      <c r="AA394" s="147"/>
      <c r="AB394" s="147"/>
      <c r="AC394" s="147"/>
      <c r="AD394" s="147"/>
      <c r="AE394" s="147"/>
      <c r="AF394" s="147"/>
      <c r="AG394" s="147" t="s">
        <v>698</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2" x14ac:dyDescent="0.2">
      <c r="A395" s="154"/>
      <c r="B395" s="155"/>
      <c r="C395" s="260" t="s">
        <v>747</v>
      </c>
      <c r="D395" s="261"/>
      <c r="E395" s="261"/>
      <c r="F395" s="261"/>
      <c r="G395" s="261"/>
      <c r="H395" s="157"/>
      <c r="I395" s="157"/>
      <c r="J395" s="157"/>
      <c r="K395" s="157"/>
      <c r="L395" s="157"/>
      <c r="M395" s="157"/>
      <c r="N395" s="156"/>
      <c r="O395" s="156"/>
      <c r="P395" s="156"/>
      <c r="Q395" s="156"/>
      <c r="R395" s="157"/>
      <c r="S395" s="157"/>
      <c r="T395" s="157"/>
      <c r="U395" s="157"/>
      <c r="V395" s="157"/>
      <c r="W395" s="157"/>
      <c r="X395" s="157"/>
      <c r="Y395" s="157"/>
      <c r="Z395" s="147"/>
      <c r="AA395" s="147"/>
      <c r="AB395" s="147"/>
      <c r="AC395" s="147"/>
      <c r="AD395" s="147"/>
      <c r="AE395" s="147"/>
      <c r="AF395" s="147"/>
      <c r="AG395" s="147" t="s">
        <v>268</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x14ac:dyDescent="0.2">
      <c r="A396" s="159" t="s">
        <v>217</v>
      </c>
      <c r="B396" s="160" t="s">
        <v>117</v>
      </c>
      <c r="C396" s="174" t="s">
        <v>118</v>
      </c>
      <c r="D396" s="161"/>
      <c r="E396" s="162"/>
      <c r="F396" s="163"/>
      <c r="G396" s="163">
        <f>SUMIF(AG397:AG424,"&lt;&gt;NOR",G397:G424)</f>
        <v>0</v>
      </c>
      <c r="H396" s="163"/>
      <c r="I396" s="163">
        <f>SUM(I397:I424)</f>
        <v>0</v>
      </c>
      <c r="J396" s="163"/>
      <c r="K396" s="163">
        <f>SUM(K397:K424)</f>
        <v>0</v>
      </c>
      <c r="L396" s="163"/>
      <c r="M396" s="163">
        <f>SUM(M397:M424)</f>
        <v>0</v>
      </c>
      <c r="N396" s="162"/>
      <c r="O396" s="162">
        <f>SUM(O397:O424)</f>
        <v>4.8699999999999992</v>
      </c>
      <c r="P396" s="162"/>
      <c r="Q396" s="162">
        <f>SUM(Q397:Q424)</f>
        <v>0</v>
      </c>
      <c r="R396" s="163"/>
      <c r="S396" s="163"/>
      <c r="T396" s="164"/>
      <c r="U396" s="158"/>
      <c r="V396" s="158">
        <f>SUM(V397:V424)</f>
        <v>446.84</v>
      </c>
      <c r="W396" s="158"/>
      <c r="X396" s="158"/>
      <c r="Y396" s="158"/>
      <c r="AG396" t="s">
        <v>218</v>
      </c>
    </row>
    <row r="397" spans="1:60" ht="22.5" outlineLevel="1" x14ac:dyDescent="0.2">
      <c r="A397" s="166">
        <v>94</v>
      </c>
      <c r="B397" s="167" t="s">
        <v>1443</v>
      </c>
      <c r="C397" s="175" t="s">
        <v>1444</v>
      </c>
      <c r="D397" s="168" t="s">
        <v>285</v>
      </c>
      <c r="E397" s="169">
        <v>87.391499999999994</v>
      </c>
      <c r="F397" s="170"/>
      <c r="G397" s="171">
        <f>ROUND(E397*F397,2)</f>
        <v>0</v>
      </c>
      <c r="H397" s="170"/>
      <c r="I397" s="171">
        <f>ROUND(E397*H397,2)</f>
        <v>0</v>
      </c>
      <c r="J397" s="170"/>
      <c r="K397" s="171">
        <f>ROUND(E397*J397,2)</f>
        <v>0</v>
      </c>
      <c r="L397" s="171">
        <v>21</v>
      </c>
      <c r="M397" s="171">
        <f>G397*(1+L397/100)</f>
        <v>0</v>
      </c>
      <c r="N397" s="169">
        <v>0</v>
      </c>
      <c r="O397" s="169">
        <f>ROUND(E397*N397,2)</f>
        <v>0</v>
      </c>
      <c r="P397" s="169">
        <v>0</v>
      </c>
      <c r="Q397" s="169">
        <f>ROUND(E397*P397,2)</f>
        <v>0</v>
      </c>
      <c r="R397" s="171"/>
      <c r="S397" s="171" t="s">
        <v>250</v>
      </c>
      <c r="T397" s="172" t="s">
        <v>347</v>
      </c>
      <c r="U397" s="157">
        <v>0.37440000000000001</v>
      </c>
      <c r="V397" s="157">
        <f>ROUND(E397*U397,2)</f>
        <v>32.72</v>
      </c>
      <c r="W397" s="157"/>
      <c r="X397" s="157" t="s">
        <v>251</v>
      </c>
      <c r="Y397" s="157" t="s">
        <v>225</v>
      </c>
      <c r="Z397" s="147"/>
      <c r="AA397" s="147"/>
      <c r="AB397" s="147"/>
      <c r="AC397" s="147"/>
      <c r="AD397" s="147"/>
      <c r="AE397" s="147"/>
      <c r="AF397" s="147"/>
      <c r="AG397" s="147" t="s">
        <v>252</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2" x14ac:dyDescent="0.2">
      <c r="A398" s="154"/>
      <c r="B398" s="155"/>
      <c r="C398" s="190" t="s">
        <v>1445</v>
      </c>
      <c r="D398" s="179"/>
      <c r="E398" s="180">
        <v>44.252000000000002</v>
      </c>
      <c r="F398" s="157"/>
      <c r="G398" s="157"/>
      <c r="H398" s="157"/>
      <c r="I398" s="157"/>
      <c r="J398" s="157"/>
      <c r="K398" s="157"/>
      <c r="L398" s="157"/>
      <c r="M398" s="157"/>
      <c r="N398" s="156"/>
      <c r="O398" s="156"/>
      <c r="P398" s="156"/>
      <c r="Q398" s="156"/>
      <c r="R398" s="157"/>
      <c r="S398" s="157"/>
      <c r="T398" s="157"/>
      <c r="U398" s="157"/>
      <c r="V398" s="157"/>
      <c r="W398" s="157"/>
      <c r="X398" s="157"/>
      <c r="Y398" s="157"/>
      <c r="Z398" s="147"/>
      <c r="AA398" s="147"/>
      <c r="AB398" s="147"/>
      <c r="AC398" s="147"/>
      <c r="AD398" s="147"/>
      <c r="AE398" s="147"/>
      <c r="AF398" s="147"/>
      <c r="AG398" s="147" t="s">
        <v>270</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3" x14ac:dyDescent="0.2">
      <c r="A399" s="154"/>
      <c r="B399" s="155"/>
      <c r="C399" s="190" t="s">
        <v>1435</v>
      </c>
      <c r="D399" s="179"/>
      <c r="E399" s="180">
        <v>9.4</v>
      </c>
      <c r="F399" s="157"/>
      <c r="G399" s="157"/>
      <c r="H399" s="157"/>
      <c r="I399" s="157"/>
      <c r="J399" s="157"/>
      <c r="K399" s="157"/>
      <c r="L399" s="157"/>
      <c r="M399" s="157"/>
      <c r="N399" s="156"/>
      <c r="O399" s="156"/>
      <c r="P399" s="156"/>
      <c r="Q399" s="156"/>
      <c r="R399" s="157"/>
      <c r="S399" s="157"/>
      <c r="T399" s="157"/>
      <c r="U399" s="157"/>
      <c r="V399" s="157"/>
      <c r="W399" s="157"/>
      <c r="X399" s="157"/>
      <c r="Y399" s="157"/>
      <c r="Z399" s="147"/>
      <c r="AA399" s="147"/>
      <c r="AB399" s="147"/>
      <c r="AC399" s="147"/>
      <c r="AD399" s="147"/>
      <c r="AE399" s="147"/>
      <c r="AF399" s="147"/>
      <c r="AG399" s="147" t="s">
        <v>270</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3" x14ac:dyDescent="0.2">
      <c r="A400" s="154"/>
      <c r="B400" s="155"/>
      <c r="C400" s="190" t="s">
        <v>1436</v>
      </c>
      <c r="D400" s="179"/>
      <c r="E400" s="180">
        <v>6.93</v>
      </c>
      <c r="F400" s="157"/>
      <c r="G400" s="157"/>
      <c r="H400" s="157"/>
      <c r="I400" s="157"/>
      <c r="J400" s="157"/>
      <c r="K400" s="157"/>
      <c r="L400" s="157"/>
      <c r="M400" s="157"/>
      <c r="N400" s="156"/>
      <c r="O400" s="156"/>
      <c r="P400" s="156"/>
      <c r="Q400" s="156"/>
      <c r="R400" s="157"/>
      <c r="S400" s="157"/>
      <c r="T400" s="157"/>
      <c r="U400" s="157"/>
      <c r="V400" s="157"/>
      <c r="W400" s="157"/>
      <c r="X400" s="157"/>
      <c r="Y400" s="157"/>
      <c r="Z400" s="147"/>
      <c r="AA400" s="147"/>
      <c r="AB400" s="147"/>
      <c r="AC400" s="147"/>
      <c r="AD400" s="147"/>
      <c r="AE400" s="147"/>
      <c r="AF400" s="147"/>
      <c r="AG400" s="147" t="s">
        <v>270</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3" x14ac:dyDescent="0.2">
      <c r="A401" s="154"/>
      <c r="B401" s="155"/>
      <c r="C401" s="190" t="s">
        <v>1437</v>
      </c>
      <c r="D401" s="179"/>
      <c r="E401" s="180">
        <v>12.109500000000001</v>
      </c>
      <c r="F401" s="157"/>
      <c r="G401" s="157"/>
      <c r="H401" s="157"/>
      <c r="I401" s="157"/>
      <c r="J401" s="157"/>
      <c r="K401" s="157"/>
      <c r="L401" s="157"/>
      <c r="M401" s="157"/>
      <c r="N401" s="156"/>
      <c r="O401" s="156"/>
      <c r="P401" s="156"/>
      <c r="Q401" s="156"/>
      <c r="R401" s="157"/>
      <c r="S401" s="157"/>
      <c r="T401" s="157"/>
      <c r="U401" s="157"/>
      <c r="V401" s="157"/>
      <c r="W401" s="157"/>
      <c r="X401" s="157"/>
      <c r="Y401" s="157"/>
      <c r="Z401" s="147"/>
      <c r="AA401" s="147"/>
      <c r="AB401" s="147"/>
      <c r="AC401" s="147"/>
      <c r="AD401" s="147"/>
      <c r="AE401" s="147"/>
      <c r="AF401" s="147"/>
      <c r="AG401" s="147" t="s">
        <v>270</v>
      </c>
      <c r="AH401" s="147">
        <v>0</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3" x14ac:dyDescent="0.2">
      <c r="A402" s="154"/>
      <c r="B402" s="155"/>
      <c r="C402" s="190" t="s">
        <v>1438</v>
      </c>
      <c r="D402" s="179"/>
      <c r="E402" s="180">
        <v>14.7</v>
      </c>
      <c r="F402" s="157"/>
      <c r="G402" s="157"/>
      <c r="H402" s="157"/>
      <c r="I402" s="157"/>
      <c r="J402" s="157"/>
      <c r="K402" s="157"/>
      <c r="L402" s="157"/>
      <c r="M402" s="157"/>
      <c r="N402" s="156"/>
      <c r="O402" s="156"/>
      <c r="P402" s="156"/>
      <c r="Q402" s="156"/>
      <c r="R402" s="157"/>
      <c r="S402" s="157"/>
      <c r="T402" s="157"/>
      <c r="U402" s="157"/>
      <c r="V402" s="157"/>
      <c r="W402" s="157"/>
      <c r="X402" s="157"/>
      <c r="Y402" s="157"/>
      <c r="Z402" s="147"/>
      <c r="AA402" s="147"/>
      <c r="AB402" s="147"/>
      <c r="AC402" s="147"/>
      <c r="AD402" s="147"/>
      <c r="AE402" s="147"/>
      <c r="AF402" s="147"/>
      <c r="AG402" s="147" t="s">
        <v>270</v>
      </c>
      <c r="AH402" s="147">
        <v>0</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66">
        <v>95</v>
      </c>
      <c r="B403" s="167" t="s">
        <v>1446</v>
      </c>
      <c r="C403" s="175" t="s">
        <v>1447</v>
      </c>
      <c r="D403" s="168" t="s">
        <v>285</v>
      </c>
      <c r="E403" s="169">
        <v>21.716000000000001</v>
      </c>
      <c r="F403" s="170"/>
      <c r="G403" s="171">
        <f>ROUND(E403*F403,2)</f>
        <v>0</v>
      </c>
      <c r="H403" s="170"/>
      <c r="I403" s="171">
        <f>ROUND(E403*H403,2)</f>
        <v>0</v>
      </c>
      <c r="J403" s="170"/>
      <c r="K403" s="171">
        <f>ROUND(E403*J403,2)</f>
        <v>0</v>
      </c>
      <c r="L403" s="171">
        <v>21</v>
      </c>
      <c r="M403" s="171">
        <f>G403*(1+L403/100)</f>
        <v>0</v>
      </c>
      <c r="N403" s="169">
        <v>2E-3</v>
      </c>
      <c r="O403" s="169">
        <f>ROUND(E403*N403,2)</f>
        <v>0.04</v>
      </c>
      <c r="P403" s="169">
        <v>0</v>
      </c>
      <c r="Q403" s="169">
        <f>ROUND(E403*P403,2)</f>
        <v>0</v>
      </c>
      <c r="R403" s="171" t="s">
        <v>715</v>
      </c>
      <c r="S403" s="171" t="s">
        <v>222</v>
      </c>
      <c r="T403" s="172" t="s">
        <v>222</v>
      </c>
      <c r="U403" s="157">
        <v>0.12</v>
      </c>
      <c r="V403" s="157">
        <f>ROUND(E403*U403,2)</f>
        <v>2.61</v>
      </c>
      <c r="W403" s="157"/>
      <c r="X403" s="157" t="s">
        <v>251</v>
      </c>
      <c r="Y403" s="157" t="s">
        <v>225</v>
      </c>
      <c r="Z403" s="147"/>
      <c r="AA403" s="147"/>
      <c r="AB403" s="147"/>
      <c r="AC403" s="147"/>
      <c r="AD403" s="147"/>
      <c r="AE403" s="147"/>
      <c r="AF403" s="147"/>
      <c r="AG403" s="147" t="s">
        <v>252</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2" x14ac:dyDescent="0.2">
      <c r="A404" s="154"/>
      <c r="B404" s="155"/>
      <c r="C404" s="190" t="s">
        <v>1448</v>
      </c>
      <c r="D404" s="179"/>
      <c r="E404" s="180">
        <v>6.02</v>
      </c>
      <c r="F404" s="157"/>
      <c r="G404" s="157"/>
      <c r="H404" s="157"/>
      <c r="I404" s="157"/>
      <c r="J404" s="157"/>
      <c r="K404" s="157"/>
      <c r="L404" s="157"/>
      <c r="M404" s="157"/>
      <c r="N404" s="156"/>
      <c r="O404" s="156"/>
      <c r="P404" s="156"/>
      <c r="Q404" s="156"/>
      <c r="R404" s="157"/>
      <c r="S404" s="157"/>
      <c r="T404" s="157"/>
      <c r="U404" s="157"/>
      <c r="V404" s="157"/>
      <c r="W404" s="157"/>
      <c r="X404" s="157"/>
      <c r="Y404" s="157"/>
      <c r="Z404" s="147"/>
      <c r="AA404" s="147"/>
      <c r="AB404" s="147"/>
      <c r="AC404" s="147"/>
      <c r="AD404" s="147"/>
      <c r="AE404" s="147"/>
      <c r="AF404" s="147"/>
      <c r="AG404" s="147" t="s">
        <v>270</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3" x14ac:dyDescent="0.2">
      <c r="A405" s="154"/>
      <c r="B405" s="155"/>
      <c r="C405" s="190" t="s">
        <v>1449</v>
      </c>
      <c r="D405" s="179"/>
      <c r="E405" s="180">
        <v>15.696</v>
      </c>
      <c r="F405" s="157"/>
      <c r="G405" s="157"/>
      <c r="H405" s="157"/>
      <c r="I405" s="157"/>
      <c r="J405" s="157"/>
      <c r="K405" s="157"/>
      <c r="L405" s="157"/>
      <c r="M405" s="157"/>
      <c r="N405" s="156"/>
      <c r="O405" s="156"/>
      <c r="P405" s="156"/>
      <c r="Q405" s="156"/>
      <c r="R405" s="157"/>
      <c r="S405" s="157"/>
      <c r="T405" s="157"/>
      <c r="U405" s="157"/>
      <c r="V405" s="157"/>
      <c r="W405" s="157"/>
      <c r="X405" s="157"/>
      <c r="Y405" s="157"/>
      <c r="Z405" s="147"/>
      <c r="AA405" s="147"/>
      <c r="AB405" s="147"/>
      <c r="AC405" s="147"/>
      <c r="AD405" s="147"/>
      <c r="AE405" s="147"/>
      <c r="AF405" s="147"/>
      <c r="AG405" s="147" t="s">
        <v>270</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66">
        <v>96</v>
      </c>
      <c r="B406" s="167" t="s">
        <v>1450</v>
      </c>
      <c r="C406" s="175" t="s">
        <v>1451</v>
      </c>
      <c r="D406" s="168" t="s">
        <v>285</v>
      </c>
      <c r="E406" s="169">
        <v>894.62784999999997</v>
      </c>
      <c r="F406" s="170"/>
      <c r="G406" s="171">
        <f>ROUND(E406*F406,2)</f>
        <v>0</v>
      </c>
      <c r="H406" s="170"/>
      <c r="I406" s="171">
        <f>ROUND(E406*H406,2)</f>
        <v>0</v>
      </c>
      <c r="J406" s="170"/>
      <c r="K406" s="171">
        <f>ROUND(E406*J406,2)</f>
        <v>0</v>
      </c>
      <c r="L406" s="171">
        <v>21</v>
      </c>
      <c r="M406" s="171">
        <f>G406*(1+L406/100)</f>
        <v>0</v>
      </c>
      <c r="N406" s="169">
        <v>0</v>
      </c>
      <c r="O406" s="169">
        <f>ROUND(E406*N406,2)</f>
        <v>0</v>
      </c>
      <c r="P406" s="169">
        <v>0</v>
      </c>
      <c r="Q406" s="169">
        <f>ROUND(E406*P406,2)</f>
        <v>0</v>
      </c>
      <c r="R406" s="171" t="s">
        <v>715</v>
      </c>
      <c r="S406" s="171" t="s">
        <v>222</v>
      </c>
      <c r="T406" s="172" t="s">
        <v>222</v>
      </c>
      <c r="U406" s="157">
        <v>0.45</v>
      </c>
      <c r="V406" s="157">
        <f>ROUND(E406*U406,2)</f>
        <v>402.58</v>
      </c>
      <c r="W406" s="157"/>
      <c r="X406" s="157" t="s">
        <v>251</v>
      </c>
      <c r="Y406" s="157" t="s">
        <v>225</v>
      </c>
      <c r="Z406" s="147"/>
      <c r="AA406" s="147"/>
      <c r="AB406" s="147"/>
      <c r="AC406" s="147"/>
      <c r="AD406" s="147"/>
      <c r="AE406" s="147"/>
      <c r="AF406" s="147"/>
      <c r="AG406" s="147" t="s">
        <v>252</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2" x14ac:dyDescent="0.2">
      <c r="A407" s="154"/>
      <c r="B407" s="155"/>
      <c r="C407" s="190" t="s">
        <v>1452</v>
      </c>
      <c r="D407" s="179"/>
      <c r="E407" s="180">
        <v>586.05999999999995</v>
      </c>
      <c r="F407" s="157"/>
      <c r="G407" s="157"/>
      <c r="H407" s="157"/>
      <c r="I407" s="157"/>
      <c r="J407" s="157"/>
      <c r="K407" s="157"/>
      <c r="L407" s="157"/>
      <c r="M407" s="157"/>
      <c r="N407" s="156"/>
      <c r="O407" s="156"/>
      <c r="P407" s="156"/>
      <c r="Q407" s="156"/>
      <c r="R407" s="157"/>
      <c r="S407" s="157"/>
      <c r="T407" s="157"/>
      <c r="U407" s="157"/>
      <c r="V407" s="157"/>
      <c r="W407" s="157"/>
      <c r="X407" s="157"/>
      <c r="Y407" s="157"/>
      <c r="Z407" s="147"/>
      <c r="AA407" s="147"/>
      <c r="AB407" s="147"/>
      <c r="AC407" s="147"/>
      <c r="AD407" s="147"/>
      <c r="AE407" s="147"/>
      <c r="AF407" s="147"/>
      <c r="AG407" s="147" t="s">
        <v>270</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3" x14ac:dyDescent="0.2">
      <c r="A408" s="154"/>
      <c r="B408" s="155"/>
      <c r="C408" s="190" t="s">
        <v>1453</v>
      </c>
      <c r="D408" s="179"/>
      <c r="E408" s="180">
        <v>118.91</v>
      </c>
      <c r="F408" s="157"/>
      <c r="G408" s="157"/>
      <c r="H408" s="157"/>
      <c r="I408" s="157"/>
      <c r="J408" s="157"/>
      <c r="K408" s="157"/>
      <c r="L408" s="157"/>
      <c r="M408" s="157"/>
      <c r="N408" s="156"/>
      <c r="O408" s="156"/>
      <c r="P408" s="156"/>
      <c r="Q408" s="156"/>
      <c r="R408" s="157"/>
      <c r="S408" s="157"/>
      <c r="T408" s="157"/>
      <c r="U408" s="157"/>
      <c r="V408" s="157"/>
      <c r="W408" s="157"/>
      <c r="X408" s="157"/>
      <c r="Y408" s="157"/>
      <c r="Z408" s="147"/>
      <c r="AA408" s="147"/>
      <c r="AB408" s="147"/>
      <c r="AC408" s="147"/>
      <c r="AD408" s="147"/>
      <c r="AE408" s="147"/>
      <c r="AF408" s="147"/>
      <c r="AG408" s="147" t="s">
        <v>270</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3" x14ac:dyDescent="0.2">
      <c r="A409" s="154"/>
      <c r="B409" s="155"/>
      <c r="C409" s="190" t="s">
        <v>1454</v>
      </c>
      <c r="D409" s="179"/>
      <c r="E409" s="180">
        <v>35.64</v>
      </c>
      <c r="F409" s="157"/>
      <c r="G409" s="157"/>
      <c r="H409" s="157"/>
      <c r="I409" s="157"/>
      <c r="J409" s="157"/>
      <c r="K409" s="157"/>
      <c r="L409" s="157"/>
      <c r="M409" s="157"/>
      <c r="N409" s="156"/>
      <c r="O409" s="156"/>
      <c r="P409" s="156"/>
      <c r="Q409" s="156"/>
      <c r="R409" s="157"/>
      <c r="S409" s="157"/>
      <c r="T409" s="157"/>
      <c r="U409" s="157"/>
      <c r="V409" s="157"/>
      <c r="W409" s="157"/>
      <c r="X409" s="157"/>
      <c r="Y409" s="157"/>
      <c r="Z409" s="147"/>
      <c r="AA409" s="147"/>
      <c r="AB409" s="147"/>
      <c r="AC409" s="147"/>
      <c r="AD409" s="147"/>
      <c r="AE409" s="147"/>
      <c r="AF409" s="147"/>
      <c r="AG409" s="147" t="s">
        <v>270</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3" x14ac:dyDescent="0.2">
      <c r="A410" s="154"/>
      <c r="B410" s="155"/>
      <c r="C410" s="190" t="s">
        <v>1455</v>
      </c>
      <c r="D410" s="179"/>
      <c r="E410" s="180">
        <v>13.66</v>
      </c>
      <c r="F410" s="157"/>
      <c r="G410" s="157"/>
      <c r="H410" s="157"/>
      <c r="I410" s="157"/>
      <c r="J410" s="157"/>
      <c r="K410" s="157"/>
      <c r="L410" s="157"/>
      <c r="M410" s="157"/>
      <c r="N410" s="156"/>
      <c r="O410" s="156"/>
      <c r="P410" s="156"/>
      <c r="Q410" s="156"/>
      <c r="R410" s="157"/>
      <c r="S410" s="157"/>
      <c r="T410" s="157"/>
      <c r="U410" s="157"/>
      <c r="V410" s="157"/>
      <c r="W410" s="157"/>
      <c r="X410" s="157"/>
      <c r="Y410" s="157"/>
      <c r="Z410" s="147"/>
      <c r="AA410" s="147"/>
      <c r="AB410" s="147"/>
      <c r="AC410" s="147"/>
      <c r="AD410" s="147"/>
      <c r="AE410" s="147"/>
      <c r="AF410" s="147"/>
      <c r="AG410" s="147" t="s">
        <v>270</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3" x14ac:dyDescent="0.2">
      <c r="A411" s="154"/>
      <c r="B411" s="155"/>
      <c r="C411" s="190" t="s">
        <v>1456</v>
      </c>
      <c r="D411" s="179"/>
      <c r="E411" s="180">
        <v>14.44</v>
      </c>
      <c r="F411" s="157"/>
      <c r="G411" s="157"/>
      <c r="H411" s="157"/>
      <c r="I411" s="157"/>
      <c r="J411" s="157"/>
      <c r="K411" s="157"/>
      <c r="L411" s="157"/>
      <c r="M411" s="157"/>
      <c r="N411" s="156"/>
      <c r="O411" s="156"/>
      <c r="P411" s="156"/>
      <c r="Q411" s="156"/>
      <c r="R411" s="157"/>
      <c r="S411" s="157"/>
      <c r="T411" s="157"/>
      <c r="U411" s="157"/>
      <c r="V411" s="157"/>
      <c r="W411" s="157"/>
      <c r="X411" s="157"/>
      <c r="Y411" s="157"/>
      <c r="Z411" s="147"/>
      <c r="AA411" s="147"/>
      <c r="AB411" s="147"/>
      <c r="AC411" s="147"/>
      <c r="AD411" s="147"/>
      <c r="AE411" s="147"/>
      <c r="AF411" s="147"/>
      <c r="AG411" s="147" t="s">
        <v>270</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3" x14ac:dyDescent="0.2">
      <c r="A412" s="154"/>
      <c r="B412" s="155"/>
      <c r="C412" s="190" t="s">
        <v>1457</v>
      </c>
      <c r="D412" s="179"/>
      <c r="E412" s="180">
        <v>87.42</v>
      </c>
      <c r="F412" s="157"/>
      <c r="G412" s="157"/>
      <c r="H412" s="157"/>
      <c r="I412" s="157"/>
      <c r="J412" s="157"/>
      <c r="K412" s="157"/>
      <c r="L412" s="157"/>
      <c r="M412" s="157"/>
      <c r="N412" s="156"/>
      <c r="O412" s="156"/>
      <c r="P412" s="156"/>
      <c r="Q412" s="156"/>
      <c r="R412" s="157"/>
      <c r="S412" s="157"/>
      <c r="T412" s="157"/>
      <c r="U412" s="157"/>
      <c r="V412" s="157"/>
      <c r="W412" s="157"/>
      <c r="X412" s="157"/>
      <c r="Y412" s="157"/>
      <c r="Z412" s="147"/>
      <c r="AA412" s="147"/>
      <c r="AB412" s="147"/>
      <c r="AC412" s="147"/>
      <c r="AD412" s="147"/>
      <c r="AE412" s="147"/>
      <c r="AF412" s="147"/>
      <c r="AG412" s="147" t="s">
        <v>270</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3" x14ac:dyDescent="0.2">
      <c r="A413" s="154"/>
      <c r="B413" s="155"/>
      <c r="C413" s="190" t="s">
        <v>1458</v>
      </c>
      <c r="D413" s="179"/>
      <c r="E413" s="180">
        <v>38.5</v>
      </c>
      <c r="F413" s="157"/>
      <c r="G413" s="157"/>
      <c r="H413" s="157"/>
      <c r="I413" s="157"/>
      <c r="J413" s="157"/>
      <c r="K413" s="157"/>
      <c r="L413" s="157"/>
      <c r="M413" s="157"/>
      <c r="N413" s="156"/>
      <c r="O413" s="156"/>
      <c r="P413" s="156"/>
      <c r="Q413" s="156"/>
      <c r="R413" s="157"/>
      <c r="S413" s="157"/>
      <c r="T413" s="157"/>
      <c r="U413" s="157"/>
      <c r="V413" s="157"/>
      <c r="W413" s="157"/>
      <c r="X413" s="157"/>
      <c r="Y413" s="157"/>
      <c r="Z413" s="147"/>
      <c r="AA413" s="147"/>
      <c r="AB413" s="147"/>
      <c r="AC413" s="147"/>
      <c r="AD413" s="147"/>
      <c r="AE413" s="147"/>
      <c r="AF413" s="147"/>
      <c r="AG413" s="147" t="s">
        <v>270</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ht="22.5" outlineLevel="1" x14ac:dyDescent="0.2">
      <c r="A414" s="166">
        <v>97</v>
      </c>
      <c r="B414" s="167" t="s">
        <v>1459</v>
      </c>
      <c r="C414" s="175" t="s">
        <v>1460</v>
      </c>
      <c r="D414" s="168" t="s">
        <v>265</v>
      </c>
      <c r="E414" s="169">
        <v>0.50568000000000002</v>
      </c>
      <c r="F414" s="170"/>
      <c r="G414" s="171">
        <f>ROUND(E414*F414,2)</f>
        <v>0</v>
      </c>
      <c r="H414" s="170"/>
      <c r="I414" s="171">
        <f>ROUND(E414*H414,2)</f>
        <v>0</v>
      </c>
      <c r="J414" s="170"/>
      <c r="K414" s="171">
        <f>ROUND(E414*J414,2)</f>
        <v>0</v>
      </c>
      <c r="L414" s="171">
        <v>21</v>
      </c>
      <c r="M414" s="171">
        <f>G414*(1+L414/100)</f>
        <v>0</v>
      </c>
      <c r="N414" s="169">
        <v>2.5000000000000001E-2</v>
      </c>
      <c r="O414" s="169">
        <f>ROUND(E414*N414,2)</f>
        <v>0.01</v>
      </c>
      <c r="P414" s="169">
        <v>0</v>
      </c>
      <c r="Q414" s="169">
        <f>ROUND(E414*P414,2)</f>
        <v>0</v>
      </c>
      <c r="R414" s="171" t="s">
        <v>353</v>
      </c>
      <c r="S414" s="171" t="s">
        <v>222</v>
      </c>
      <c r="T414" s="172" t="s">
        <v>222</v>
      </c>
      <c r="U414" s="157">
        <v>0</v>
      </c>
      <c r="V414" s="157">
        <f>ROUND(E414*U414,2)</f>
        <v>0</v>
      </c>
      <c r="W414" s="157"/>
      <c r="X414" s="157" t="s">
        <v>348</v>
      </c>
      <c r="Y414" s="157" t="s">
        <v>225</v>
      </c>
      <c r="Z414" s="147"/>
      <c r="AA414" s="147"/>
      <c r="AB414" s="147"/>
      <c r="AC414" s="147"/>
      <c r="AD414" s="147"/>
      <c r="AE414" s="147"/>
      <c r="AF414" s="147"/>
      <c r="AG414" s="147" t="s">
        <v>349</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2" x14ac:dyDescent="0.2">
      <c r="A415" s="154"/>
      <c r="B415" s="155"/>
      <c r="C415" s="190" t="s">
        <v>1461</v>
      </c>
      <c r="D415" s="179"/>
      <c r="E415" s="180">
        <v>0.50568000000000002</v>
      </c>
      <c r="F415" s="157"/>
      <c r="G415" s="157"/>
      <c r="H415" s="157"/>
      <c r="I415" s="157"/>
      <c r="J415" s="157"/>
      <c r="K415" s="157"/>
      <c r="L415" s="157"/>
      <c r="M415" s="157"/>
      <c r="N415" s="156"/>
      <c r="O415" s="156"/>
      <c r="P415" s="156"/>
      <c r="Q415" s="156"/>
      <c r="R415" s="157"/>
      <c r="S415" s="157"/>
      <c r="T415" s="157"/>
      <c r="U415" s="157"/>
      <c r="V415" s="157"/>
      <c r="W415" s="157"/>
      <c r="X415" s="157"/>
      <c r="Y415" s="157"/>
      <c r="Z415" s="147"/>
      <c r="AA415" s="147"/>
      <c r="AB415" s="147"/>
      <c r="AC415" s="147"/>
      <c r="AD415" s="147"/>
      <c r="AE415" s="147"/>
      <c r="AF415" s="147"/>
      <c r="AG415" s="147" t="s">
        <v>270</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ht="22.5" outlineLevel="1" x14ac:dyDescent="0.2">
      <c r="A416" s="166">
        <v>98</v>
      </c>
      <c r="B416" s="167" t="s">
        <v>1462</v>
      </c>
      <c r="C416" s="175" t="s">
        <v>1463</v>
      </c>
      <c r="D416" s="168" t="s">
        <v>265</v>
      </c>
      <c r="E416" s="169">
        <v>225.44622000000001</v>
      </c>
      <c r="F416" s="170"/>
      <c r="G416" s="171">
        <f>ROUND(E416*F416,2)</f>
        <v>0</v>
      </c>
      <c r="H416" s="170"/>
      <c r="I416" s="171">
        <f>ROUND(E416*H416,2)</f>
        <v>0</v>
      </c>
      <c r="J416" s="170"/>
      <c r="K416" s="171">
        <f>ROUND(E416*J416,2)</f>
        <v>0</v>
      </c>
      <c r="L416" s="171">
        <v>21</v>
      </c>
      <c r="M416" s="171">
        <f>G416*(1+L416/100)</f>
        <v>0</v>
      </c>
      <c r="N416" s="169">
        <v>0.02</v>
      </c>
      <c r="O416" s="169">
        <f>ROUND(E416*N416,2)</f>
        <v>4.51</v>
      </c>
      <c r="P416" s="169">
        <v>0</v>
      </c>
      <c r="Q416" s="169">
        <f>ROUND(E416*P416,2)</f>
        <v>0</v>
      </c>
      <c r="R416" s="171" t="s">
        <v>353</v>
      </c>
      <c r="S416" s="171" t="s">
        <v>222</v>
      </c>
      <c r="T416" s="172" t="s">
        <v>222</v>
      </c>
      <c r="U416" s="157">
        <v>0</v>
      </c>
      <c r="V416" s="157">
        <f>ROUND(E416*U416,2)</f>
        <v>0</v>
      </c>
      <c r="W416" s="157"/>
      <c r="X416" s="157" t="s">
        <v>348</v>
      </c>
      <c r="Y416" s="157" t="s">
        <v>225</v>
      </c>
      <c r="Z416" s="147"/>
      <c r="AA416" s="147"/>
      <c r="AB416" s="147"/>
      <c r="AC416" s="147"/>
      <c r="AD416" s="147"/>
      <c r="AE416" s="147"/>
      <c r="AF416" s="147"/>
      <c r="AG416" s="147" t="s">
        <v>349</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2" x14ac:dyDescent="0.2">
      <c r="A417" s="154"/>
      <c r="B417" s="155"/>
      <c r="C417" s="190" t="s">
        <v>1464</v>
      </c>
      <c r="D417" s="179"/>
      <c r="E417" s="180">
        <v>225.45</v>
      </c>
      <c r="F417" s="157"/>
      <c r="G417" s="157"/>
      <c r="H417" s="157"/>
      <c r="I417" s="157"/>
      <c r="J417" s="157"/>
      <c r="K417" s="157"/>
      <c r="L417" s="157"/>
      <c r="M417" s="157"/>
      <c r="N417" s="156"/>
      <c r="O417" s="156"/>
      <c r="P417" s="156"/>
      <c r="Q417" s="156"/>
      <c r="R417" s="157"/>
      <c r="S417" s="157"/>
      <c r="T417" s="157"/>
      <c r="U417" s="157"/>
      <c r="V417" s="157"/>
      <c r="W417" s="157"/>
      <c r="X417" s="157"/>
      <c r="Y417" s="157"/>
      <c r="Z417" s="147"/>
      <c r="AA417" s="147"/>
      <c r="AB417" s="147"/>
      <c r="AC417" s="147"/>
      <c r="AD417" s="147"/>
      <c r="AE417" s="147"/>
      <c r="AF417" s="147"/>
      <c r="AG417" s="147" t="s">
        <v>270</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ht="33.75" outlineLevel="1" x14ac:dyDescent="0.2">
      <c r="A418" s="166">
        <v>99</v>
      </c>
      <c r="B418" s="167" t="s">
        <v>1465</v>
      </c>
      <c r="C418" s="175" t="s">
        <v>1466</v>
      </c>
      <c r="D418" s="168" t="s">
        <v>285</v>
      </c>
      <c r="E418" s="169">
        <v>91.761070000000004</v>
      </c>
      <c r="F418" s="170"/>
      <c r="G418" s="171">
        <f>ROUND(E418*F418,2)</f>
        <v>0</v>
      </c>
      <c r="H418" s="170"/>
      <c r="I418" s="171">
        <f>ROUND(E418*H418,2)</f>
        <v>0</v>
      </c>
      <c r="J418" s="170"/>
      <c r="K418" s="171">
        <f>ROUND(E418*J418,2)</f>
        <v>0</v>
      </c>
      <c r="L418" s="171">
        <v>21</v>
      </c>
      <c r="M418" s="171">
        <f>G418*(1+L418/100)</f>
        <v>0</v>
      </c>
      <c r="N418" s="169">
        <v>2.3999999999999998E-3</v>
      </c>
      <c r="O418" s="169">
        <f>ROUND(E418*N418,2)</f>
        <v>0.22</v>
      </c>
      <c r="P418" s="169">
        <v>0</v>
      </c>
      <c r="Q418" s="169">
        <f>ROUND(E418*P418,2)</f>
        <v>0</v>
      </c>
      <c r="R418" s="171" t="s">
        <v>353</v>
      </c>
      <c r="S418" s="171" t="s">
        <v>222</v>
      </c>
      <c r="T418" s="172" t="s">
        <v>222</v>
      </c>
      <c r="U418" s="157">
        <v>0</v>
      </c>
      <c r="V418" s="157">
        <f>ROUND(E418*U418,2)</f>
        <v>0</v>
      </c>
      <c r="W418" s="157"/>
      <c r="X418" s="157" t="s">
        <v>348</v>
      </c>
      <c r="Y418" s="157" t="s">
        <v>225</v>
      </c>
      <c r="Z418" s="147"/>
      <c r="AA418" s="147"/>
      <c r="AB418" s="147"/>
      <c r="AC418" s="147"/>
      <c r="AD418" s="147"/>
      <c r="AE418" s="147"/>
      <c r="AF418" s="147"/>
      <c r="AG418" s="147" t="s">
        <v>349</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2" x14ac:dyDescent="0.2">
      <c r="A419" s="154"/>
      <c r="B419" s="155"/>
      <c r="C419" s="190" t="s">
        <v>1467</v>
      </c>
      <c r="D419" s="179"/>
      <c r="E419" s="180">
        <v>91.761080000000007</v>
      </c>
      <c r="F419" s="157"/>
      <c r="G419" s="157"/>
      <c r="H419" s="157"/>
      <c r="I419" s="157"/>
      <c r="J419" s="157"/>
      <c r="K419" s="157"/>
      <c r="L419" s="157"/>
      <c r="M419" s="157"/>
      <c r="N419" s="156"/>
      <c r="O419" s="156"/>
      <c r="P419" s="156"/>
      <c r="Q419" s="156"/>
      <c r="R419" s="157"/>
      <c r="S419" s="157"/>
      <c r="T419" s="157"/>
      <c r="U419" s="157"/>
      <c r="V419" s="157"/>
      <c r="W419" s="157"/>
      <c r="X419" s="157"/>
      <c r="Y419" s="157"/>
      <c r="Z419" s="147"/>
      <c r="AA419" s="147"/>
      <c r="AB419" s="147"/>
      <c r="AC419" s="147"/>
      <c r="AD419" s="147"/>
      <c r="AE419" s="147"/>
      <c r="AF419" s="147"/>
      <c r="AG419" s="147" t="s">
        <v>270</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ht="33.75" outlineLevel="1" x14ac:dyDescent="0.2">
      <c r="A420" s="166">
        <v>100</v>
      </c>
      <c r="B420" s="167" t="s">
        <v>1468</v>
      </c>
      <c r="C420" s="175" t="s">
        <v>1469</v>
      </c>
      <c r="D420" s="168" t="s">
        <v>285</v>
      </c>
      <c r="E420" s="169">
        <v>16.480799999999999</v>
      </c>
      <c r="F420" s="170"/>
      <c r="G420" s="171">
        <f>ROUND(E420*F420,2)</f>
        <v>0</v>
      </c>
      <c r="H420" s="170"/>
      <c r="I420" s="171">
        <f>ROUND(E420*H420,2)</f>
        <v>0</v>
      </c>
      <c r="J420" s="170"/>
      <c r="K420" s="171">
        <f>ROUND(E420*J420,2)</f>
        <v>0</v>
      </c>
      <c r="L420" s="171">
        <v>21</v>
      </c>
      <c r="M420" s="171">
        <f>G420*(1+L420/100)</f>
        <v>0</v>
      </c>
      <c r="N420" s="169">
        <v>5.5999999999999999E-3</v>
      </c>
      <c r="O420" s="169">
        <f>ROUND(E420*N420,2)</f>
        <v>0.09</v>
      </c>
      <c r="P420" s="169">
        <v>0</v>
      </c>
      <c r="Q420" s="169">
        <f>ROUND(E420*P420,2)</f>
        <v>0</v>
      </c>
      <c r="R420" s="171" t="s">
        <v>353</v>
      </c>
      <c r="S420" s="171" t="s">
        <v>222</v>
      </c>
      <c r="T420" s="172" t="s">
        <v>222</v>
      </c>
      <c r="U420" s="157">
        <v>0</v>
      </c>
      <c r="V420" s="157">
        <f>ROUND(E420*U420,2)</f>
        <v>0</v>
      </c>
      <c r="W420" s="157"/>
      <c r="X420" s="157" t="s">
        <v>348</v>
      </c>
      <c r="Y420" s="157" t="s">
        <v>225</v>
      </c>
      <c r="Z420" s="147"/>
      <c r="AA420" s="147"/>
      <c r="AB420" s="147"/>
      <c r="AC420" s="147"/>
      <c r="AD420" s="147"/>
      <c r="AE420" s="147"/>
      <c r="AF420" s="147"/>
      <c r="AG420" s="147" t="s">
        <v>349</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2" x14ac:dyDescent="0.2">
      <c r="A421" s="154"/>
      <c r="B421" s="155"/>
      <c r="C421" s="190" t="s">
        <v>1470</v>
      </c>
      <c r="D421" s="179"/>
      <c r="E421" s="180">
        <v>16.480799999999999</v>
      </c>
      <c r="F421" s="157"/>
      <c r="G421" s="157"/>
      <c r="H421" s="157"/>
      <c r="I421" s="157"/>
      <c r="J421" s="157"/>
      <c r="K421" s="157"/>
      <c r="L421" s="157"/>
      <c r="M421" s="157"/>
      <c r="N421" s="156"/>
      <c r="O421" s="156"/>
      <c r="P421" s="156"/>
      <c r="Q421" s="156"/>
      <c r="R421" s="157"/>
      <c r="S421" s="157"/>
      <c r="T421" s="157"/>
      <c r="U421" s="157"/>
      <c r="V421" s="157"/>
      <c r="W421" s="157"/>
      <c r="X421" s="157"/>
      <c r="Y421" s="157"/>
      <c r="Z421" s="147"/>
      <c r="AA421" s="147"/>
      <c r="AB421" s="147"/>
      <c r="AC421" s="147"/>
      <c r="AD421" s="147"/>
      <c r="AE421" s="147"/>
      <c r="AF421" s="147"/>
      <c r="AG421" s="147" t="s">
        <v>270</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ht="45" outlineLevel="1" x14ac:dyDescent="0.2">
      <c r="A422" s="183">
        <v>101</v>
      </c>
      <c r="B422" s="184" t="s">
        <v>1471</v>
      </c>
      <c r="C422" s="191" t="s">
        <v>1472</v>
      </c>
      <c r="D422" s="185" t="s">
        <v>390</v>
      </c>
      <c r="E422" s="186">
        <v>350</v>
      </c>
      <c r="F422" s="187"/>
      <c r="G422" s="188">
        <f>ROUND(E422*F422,2)</f>
        <v>0</v>
      </c>
      <c r="H422" s="187"/>
      <c r="I422" s="188">
        <f>ROUND(E422*H422,2)</f>
        <v>0</v>
      </c>
      <c r="J422" s="187"/>
      <c r="K422" s="188">
        <f>ROUND(E422*J422,2)</f>
        <v>0</v>
      </c>
      <c r="L422" s="188">
        <v>21</v>
      </c>
      <c r="M422" s="188">
        <f>G422*(1+L422/100)</f>
        <v>0</v>
      </c>
      <c r="N422" s="186">
        <v>0</v>
      </c>
      <c r="O422" s="186">
        <f>ROUND(E422*N422,2)</f>
        <v>0</v>
      </c>
      <c r="P422" s="186">
        <v>0</v>
      </c>
      <c r="Q422" s="186">
        <f>ROUND(E422*P422,2)</f>
        <v>0</v>
      </c>
      <c r="R422" s="188" t="s">
        <v>353</v>
      </c>
      <c r="S422" s="188" t="s">
        <v>222</v>
      </c>
      <c r="T422" s="189" t="s">
        <v>222</v>
      </c>
      <c r="U422" s="157">
        <v>0</v>
      </c>
      <c r="V422" s="157">
        <f>ROUND(E422*U422,2)</f>
        <v>0</v>
      </c>
      <c r="W422" s="157"/>
      <c r="X422" s="157" t="s">
        <v>348</v>
      </c>
      <c r="Y422" s="157" t="s">
        <v>225</v>
      </c>
      <c r="Z422" s="147"/>
      <c r="AA422" s="147"/>
      <c r="AB422" s="147"/>
      <c r="AC422" s="147"/>
      <c r="AD422" s="147"/>
      <c r="AE422" s="147"/>
      <c r="AF422" s="147"/>
      <c r="AG422" s="147" t="s">
        <v>349</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66">
        <v>102</v>
      </c>
      <c r="B423" s="167" t="s">
        <v>1473</v>
      </c>
      <c r="C423" s="175" t="s">
        <v>1474</v>
      </c>
      <c r="D423" s="168" t="s">
        <v>329</v>
      </c>
      <c r="E423" s="169">
        <v>4.8775199999999996</v>
      </c>
      <c r="F423" s="170"/>
      <c r="G423" s="171">
        <f>ROUND(E423*F423,2)</f>
        <v>0</v>
      </c>
      <c r="H423" s="170"/>
      <c r="I423" s="171">
        <f>ROUND(E423*H423,2)</f>
        <v>0</v>
      </c>
      <c r="J423" s="170"/>
      <c r="K423" s="171">
        <f>ROUND(E423*J423,2)</f>
        <v>0</v>
      </c>
      <c r="L423" s="171">
        <v>21</v>
      </c>
      <c r="M423" s="171">
        <f>G423*(1+L423/100)</f>
        <v>0</v>
      </c>
      <c r="N423" s="169">
        <v>0</v>
      </c>
      <c r="O423" s="169">
        <f>ROUND(E423*N423,2)</f>
        <v>0</v>
      </c>
      <c r="P423" s="169">
        <v>0</v>
      </c>
      <c r="Q423" s="169">
        <f>ROUND(E423*P423,2)</f>
        <v>0</v>
      </c>
      <c r="R423" s="171" t="s">
        <v>715</v>
      </c>
      <c r="S423" s="171" t="s">
        <v>222</v>
      </c>
      <c r="T423" s="172" t="s">
        <v>222</v>
      </c>
      <c r="U423" s="157">
        <v>1.831</v>
      </c>
      <c r="V423" s="157">
        <f>ROUND(E423*U423,2)</f>
        <v>8.93</v>
      </c>
      <c r="W423" s="157"/>
      <c r="X423" s="157" t="s">
        <v>697</v>
      </c>
      <c r="Y423" s="157" t="s">
        <v>225</v>
      </c>
      <c r="Z423" s="147"/>
      <c r="AA423" s="147"/>
      <c r="AB423" s="147"/>
      <c r="AC423" s="147"/>
      <c r="AD423" s="147"/>
      <c r="AE423" s="147"/>
      <c r="AF423" s="147"/>
      <c r="AG423" s="147" t="s">
        <v>698</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2" x14ac:dyDescent="0.2">
      <c r="A424" s="154"/>
      <c r="B424" s="155"/>
      <c r="C424" s="260" t="s">
        <v>747</v>
      </c>
      <c r="D424" s="261"/>
      <c r="E424" s="261"/>
      <c r="F424" s="261"/>
      <c r="G424" s="261"/>
      <c r="H424" s="157"/>
      <c r="I424" s="157"/>
      <c r="J424" s="157"/>
      <c r="K424" s="157"/>
      <c r="L424" s="157"/>
      <c r="M424" s="157"/>
      <c r="N424" s="156"/>
      <c r="O424" s="156"/>
      <c r="P424" s="156"/>
      <c r="Q424" s="156"/>
      <c r="R424" s="157"/>
      <c r="S424" s="157"/>
      <c r="T424" s="157"/>
      <c r="U424" s="157"/>
      <c r="V424" s="157"/>
      <c r="W424" s="157"/>
      <c r="X424" s="157"/>
      <c r="Y424" s="157"/>
      <c r="Z424" s="147"/>
      <c r="AA424" s="147"/>
      <c r="AB424" s="147"/>
      <c r="AC424" s="147"/>
      <c r="AD424" s="147"/>
      <c r="AE424" s="147"/>
      <c r="AF424" s="147"/>
      <c r="AG424" s="147" t="s">
        <v>268</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x14ac:dyDescent="0.2">
      <c r="A425" s="159" t="s">
        <v>217</v>
      </c>
      <c r="B425" s="160" t="s">
        <v>161</v>
      </c>
      <c r="C425" s="174" t="s">
        <v>162</v>
      </c>
      <c r="D425" s="161"/>
      <c r="E425" s="162"/>
      <c r="F425" s="163"/>
      <c r="G425" s="163">
        <f>SUMIF(AG426:AG462,"&lt;&gt;NOR",G426:G462)</f>
        <v>0</v>
      </c>
      <c r="H425" s="163"/>
      <c r="I425" s="163">
        <f>SUM(I426:I462)</f>
        <v>0</v>
      </c>
      <c r="J425" s="163"/>
      <c r="K425" s="163">
        <f>SUM(K426:K462)</f>
        <v>0</v>
      </c>
      <c r="L425" s="163"/>
      <c r="M425" s="163">
        <f>SUM(M426:M462)</f>
        <v>0</v>
      </c>
      <c r="N425" s="162"/>
      <c r="O425" s="162">
        <f>SUM(O426:O462)</f>
        <v>3.4</v>
      </c>
      <c r="P425" s="162"/>
      <c r="Q425" s="162">
        <f>SUM(Q426:Q462)</f>
        <v>2.04</v>
      </c>
      <c r="R425" s="163"/>
      <c r="S425" s="163"/>
      <c r="T425" s="164"/>
      <c r="U425" s="158"/>
      <c r="V425" s="158">
        <f>SUM(V426:V462)</f>
        <v>183.35999999999999</v>
      </c>
      <c r="W425" s="158"/>
      <c r="X425" s="158"/>
      <c r="Y425" s="158"/>
      <c r="AG425" t="s">
        <v>218</v>
      </c>
    </row>
    <row r="426" spans="1:60" outlineLevel="1" x14ac:dyDescent="0.2">
      <c r="A426" s="166">
        <v>103</v>
      </c>
      <c r="B426" s="167" t="s">
        <v>1475</v>
      </c>
      <c r="C426" s="175" t="s">
        <v>1476</v>
      </c>
      <c r="D426" s="168" t="s">
        <v>285</v>
      </c>
      <c r="E426" s="169">
        <v>92.872</v>
      </c>
      <c r="F426" s="170"/>
      <c r="G426" s="171">
        <f>ROUND(E426*F426,2)</f>
        <v>0</v>
      </c>
      <c r="H426" s="170"/>
      <c r="I426" s="171">
        <f>ROUND(E426*H426,2)</f>
        <v>0</v>
      </c>
      <c r="J426" s="170"/>
      <c r="K426" s="171">
        <f>ROUND(E426*J426,2)</f>
        <v>0</v>
      </c>
      <c r="L426" s="171">
        <v>21</v>
      </c>
      <c r="M426" s="171">
        <f>G426*(1+L426/100)</f>
        <v>0</v>
      </c>
      <c r="N426" s="169">
        <v>1.6000000000000001E-4</v>
      </c>
      <c r="O426" s="169">
        <f>ROUND(E426*N426,2)</f>
        <v>0.01</v>
      </c>
      <c r="P426" s="169">
        <v>1.4E-2</v>
      </c>
      <c r="Q426" s="169">
        <f>ROUND(E426*P426,2)</f>
        <v>1.3</v>
      </c>
      <c r="R426" s="171" t="s">
        <v>750</v>
      </c>
      <c r="S426" s="171" t="s">
        <v>222</v>
      </c>
      <c r="T426" s="172" t="s">
        <v>222</v>
      </c>
      <c r="U426" s="157">
        <v>0.10199999999999999</v>
      </c>
      <c r="V426" s="157">
        <f>ROUND(E426*U426,2)</f>
        <v>9.4700000000000006</v>
      </c>
      <c r="W426" s="157"/>
      <c r="X426" s="157" t="s">
        <v>251</v>
      </c>
      <c r="Y426" s="157" t="s">
        <v>225</v>
      </c>
      <c r="Z426" s="147"/>
      <c r="AA426" s="147"/>
      <c r="AB426" s="147"/>
      <c r="AC426" s="147"/>
      <c r="AD426" s="147"/>
      <c r="AE426" s="147"/>
      <c r="AF426" s="147"/>
      <c r="AG426" s="147" t="s">
        <v>252</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2" x14ac:dyDescent="0.2">
      <c r="A427" s="154"/>
      <c r="B427" s="155"/>
      <c r="C427" s="190" t="s">
        <v>1425</v>
      </c>
      <c r="D427" s="179"/>
      <c r="E427" s="180">
        <v>90.33</v>
      </c>
      <c r="F427" s="157"/>
      <c r="G427" s="157"/>
      <c r="H427" s="157"/>
      <c r="I427" s="157"/>
      <c r="J427" s="157"/>
      <c r="K427" s="157"/>
      <c r="L427" s="157"/>
      <c r="M427" s="157"/>
      <c r="N427" s="156"/>
      <c r="O427" s="156"/>
      <c r="P427" s="156"/>
      <c r="Q427" s="156"/>
      <c r="R427" s="157"/>
      <c r="S427" s="157"/>
      <c r="T427" s="157"/>
      <c r="U427" s="157"/>
      <c r="V427" s="157"/>
      <c r="W427" s="157"/>
      <c r="X427" s="157"/>
      <c r="Y427" s="157"/>
      <c r="Z427" s="147"/>
      <c r="AA427" s="147"/>
      <c r="AB427" s="147"/>
      <c r="AC427" s="147"/>
      <c r="AD427" s="147"/>
      <c r="AE427" s="147"/>
      <c r="AF427" s="147"/>
      <c r="AG427" s="147" t="s">
        <v>270</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3" x14ac:dyDescent="0.2">
      <c r="A428" s="154"/>
      <c r="B428" s="155"/>
      <c r="C428" s="190" t="s">
        <v>1426</v>
      </c>
      <c r="D428" s="179"/>
      <c r="E428" s="180">
        <v>2.54</v>
      </c>
      <c r="F428" s="157"/>
      <c r="G428" s="157"/>
      <c r="H428" s="157"/>
      <c r="I428" s="157"/>
      <c r="J428" s="157"/>
      <c r="K428" s="157"/>
      <c r="L428" s="157"/>
      <c r="M428" s="157"/>
      <c r="N428" s="156"/>
      <c r="O428" s="156"/>
      <c r="P428" s="156"/>
      <c r="Q428" s="156"/>
      <c r="R428" s="157"/>
      <c r="S428" s="157"/>
      <c r="T428" s="157"/>
      <c r="U428" s="157"/>
      <c r="V428" s="157"/>
      <c r="W428" s="157"/>
      <c r="X428" s="157"/>
      <c r="Y428" s="157"/>
      <c r="Z428" s="147"/>
      <c r="AA428" s="147"/>
      <c r="AB428" s="147"/>
      <c r="AC428" s="147"/>
      <c r="AD428" s="147"/>
      <c r="AE428" s="147"/>
      <c r="AF428" s="147"/>
      <c r="AG428" s="147" t="s">
        <v>270</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ht="33.75" outlineLevel="1" x14ac:dyDescent="0.2">
      <c r="A429" s="166">
        <v>104</v>
      </c>
      <c r="B429" s="167" t="s">
        <v>1477</v>
      </c>
      <c r="C429" s="175" t="s">
        <v>1478</v>
      </c>
      <c r="D429" s="168" t="s">
        <v>365</v>
      </c>
      <c r="E429" s="169">
        <v>98.1</v>
      </c>
      <c r="F429" s="170"/>
      <c r="G429" s="171">
        <f>ROUND(E429*F429,2)</f>
        <v>0</v>
      </c>
      <c r="H429" s="170"/>
      <c r="I429" s="171">
        <f>ROUND(E429*H429,2)</f>
        <v>0</v>
      </c>
      <c r="J429" s="170"/>
      <c r="K429" s="171">
        <f>ROUND(E429*J429,2)</f>
        <v>0</v>
      </c>
      <c r="L429" s="171">
        <v>21</v>
      </c>
      <c r="M429" s="171">
        <f>G429*(1+L429/100)</f>
        <v>0</v>
      </c>
      <c r="N429" s="169">
        <v>9.8999999999999999E-4</v>
      </c>
      <c r="O429" s="169">
        <f>ROUND(E429*N429,2)</f>
        <v>0.1</v>
      </c>
      <c r="P429" s="169">
        <v>0</v>
      </c>
      <c r="Q429" s="169">
        <f>ROUND(E429*P429,2)</f>
        <v>0</v>
      </c>
      <c r="R429" s="171" t="s">
        <v>750</v>
      </c>
      <c r="S429" s="171" t="s">
        <v>222</v>
      </c>
      <c r="T429" s="172" t="s">
        <v>222</v>
      </c>
      <c r="U429" s="157">
        <v>0.48899999999999999</v>
      </c>
      <c r="V429" s="157">
        <f>ROUND(E429*U429,2)</f>
        <v>47.97</v>
      </c>
      <c r="W429" s="157"/>
      <c r="X429" s="157" t="s">
        <v>251</v>
      </c>
      <c r="Y429" s="157" t="s">
        <v>225</v>
      </c>
      <c r="Z429" s="147"/>
      <c r="AA429" s="147"/>
      <c r="AB429" s="147"/>
      <c r="AC429" s="147"/>
      <c r="AD429" s="147"/>
      <c r="AE429" s="147"/>
      <c r="AF429" s="147"/>
      <c r="AG429" s="147" t="s">
        <v>252</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2" x14ac:dyDescent="0.2">
      <c r="A430" s="154"/>
      <c r="B430" s="155"/>
      <c r="C430" s="190" t="s">
        <v>1479</v>
      </c>
      <c r="D430" s="179"/>
      <c r="E430" s="180">
        <v>59.4</v>
      </c>
      <c r="F430" s="157"/>
      <c r="G430" s="157"/>
      <c r="H430" s="157"/>
      <c r="I430" s="157"/>
      <c r="J430" s="157"/>
      <c r="K430" s="157"/>
      <c r="L430" s="157"/>
      <c r="M430" s="157"/>
      <c r="N430" s="156"/>
      <c r="O430" s="156"/>
      <c r="P430" s="156"/>
      <c r="Q430" s="156"/>
      <c r="R430" s="157"/>
      <c r="S430" s="157"/>
      <c r="T430" s="157"/>
      <c r="U430" s="157"/>
      <c r="V430" s="157"/>
      <c r="W430" s="157"/>
      <c r="X430" s="157"/>
      <c r="Y430" s="157"/>
      <c r="Z430" s="147"/>
      <c r="AA430" s="147"/>
      <c r="AB430" s="147"/>
      <c r="AC430" s="147"/>
      <c r="AD430" s="147"/>
      <c r="AE430" s="147"/>
      <c r="AF430" s="147"/>
      <c r="AG430" s="147" t="s">
        <v>270</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3" x14ac:dyDescent="0.2">
      <c r="A431" s="154"/>
      <c r="B431" s="155"/>
      <c r="C431" s="190" t="s">
        <v>1480</v>
      </c>
      <c r="D431" s="179"/>
      <c r="E431" s="180">
        <v>38.700000000000003</v>
      </c>
      <c r="F431" s="157"/>
      <c r="G431" s="157"/>
      <c r="H431" s="157"/>
      <c r="I431" s="157"/>
      <c r="J431" s="157"/>
      <c r="K431" s="157"/>
      <c r="L431" s="157"/>
      <c r="M431" s="157"/>
      <c r="N431" s="156"/>
      <c r="O431" s="156"/>
      <c r="P431" s="156"/>
      <c r="Q431" s="156"/>
      <c r="R431" s="157"/>
      <c r="S431" s="157"/>
      <c r="T431" s="157"/>
      <c r="U431" s="157"/>
      <c r="V431" s="157"/>
      <c r="W431" s="157"/>
      <c r="X431" s="157"/>
      <c r="Y431" s="157"/>
      <c r="Z431" s="147"/>
      <c r="AA431" s="147"/>
      <c r="AB431" s="147"/>
      <c r="AC431" s="147"/>
      <c r="AD431" s="147"/>
      <c r="AE431" s="147"/>
      <c r="AF431" s="147"/>
      <c r="AG431" s="147" t="s">
        <v>270</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66">
        <v>105</v>
      </c>
      <c r="B432" s="167" t="s">
        <v>755</v>
      </c>
      <c r="C432" s="175" t="s">
        <v>756</v>
      </c>
      <c r="D432" s="168" t="s">
        <v>265</v>
      </c>
      <c r="E432" s="169">
        <v>2.2366799999999998</v>
      </c>
      <c r="F432" s="170"/>
      <c r="G432" s="171">
        <f>ROUND(E432*F432,2)</f>
        <v>0</v>
      </c>
      <c r="H432" s="170"/>
      <c r="I432" s="171">
        <f>ROUND(E432*H432,2)</f>
        <v>0</v>
      </c>
      <c r="J432" s="170"/>
      <c r="K432" s="171">
        <f>ROUND(E432*J432,2)</f>
        <v>0</v>
      </c>
      <c r="L432" s="171">
        <v>21</v>
      </c>
      <c r="M432" s="171">
        <f>G432*(1+L432/100)</f>
        <v>0</v>
      </c>
      <c r="N432" s="169">
        <v>2.3570000000000001E-2</v>
      </c>
      <c r="O432" s="169">
        <f>ROUND(E432*N432,2)</f>
        <v>0.05</v>
      </c>
      <c r="P432" s="169">
        <v>0</v>
      </c>
      <c r="Q432" s="169">
        <f>ROUND(E432*P432,2)</f>
        <v>0</v>
      </c>
      <c r="R432" s="171" t="s">
        <v>750</v>
      </c>
      <c r="S432" s="171" t="s">
        <v>222</v>
      </c>
      <c r="T432" s="172" t="s">
        <v>222</v>
      </c>
      <c r="U432" s="157">
        <v>0</v>
      </c>
      <c r="V432" s="157">
        <f>ROUND(E432*U432,2)</f>
        <v>0</v>
      </c>
      <c r="W432" s="157"/>
      <c r="X432" s="157" t="s">
        <v>251</v>
      </c>
      <c r="Y432" s="157" t="s">
        <v>225</v>
      </c>
      <c r="Z432" s="147"/>
      <c r="AA432" s="147"/>
      <c r="AB432" s="147"/>
      <c r="AC432" s="147"/>
      <c r="AD432" s="147"/>
      <c r="AE432" s="147"/>
      <c r="AF432" s="147"/>
      <c r="AG432" s="147" t="s">
        <v>252</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2" x14ac:dyDescent="0.2">
      <c r="A433" s="154"/>
      <c r="B433" s="155"/>
      <c r="C433" s="190" t="s">
        <v>1481</v>
      </c>
      <c r="D433" s="179"/>
      <c r="E433" s="180">
        <v>1.2556799999999999</v>
      </c>
      <c r="F433" s="157"/>
      <c r="G433" s="157"/>
      <c r="H433" s="157"/>
      <c r="I433" s="157"/>
      <c r="J433" s="157"/>
      <c r="K433" s="157"/>
      <c r="L433" s="157"/>
      <c r="M433" s="157"/>
      <c r="N433" s="156"/>
      <c r="O433" s="156"/>
      <c r="P433" s="156"/>
      <c r="Q433" s="156"/>
      <c r="R433" s="157"/>
      <c r="S433" s="157"/>
      <c r="T433" s="157"/>
      <c r="U433" s="157"/>
      <c r="V433" s="157"/>
      <c r="W433" s="157"/>
      <c r="X433" s="157"/>
      <c r="Y433" s="157"/>
      <c r="Z433" s="147"/>
      <c r="AA433" s="147"/>
      <c r="AB433" s="147"/>
      <c r="AC433" s="147"/>
      <c r="AD433" s="147"/>
      <c r="AE433" s="147"/>
      <c r="AF433" s="147"/>
      <c r="AG433" s="147" t="s">
        <v>270</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3" x14ac:dyDescent="0.2">
      <c r="A434" s="154"/>
      <c r="B434" s="155"/>
      <c r="C434" s="190" t="s">
        <v>1482</v>
      </c>
      <c r="D434" s="179"/>
      <c r="E434" s="180">
        <v>0.98099999999999998</v>
      </c>
      <c r="F434" s="157"/>
      <c r="G434" s="157"/>
      <c r="H434" s="157"/>
      <c r="I434" s="157"/>
      <c r="J434" s="157"/>
      <c r="K434" s="157"/>
      <c r="L434" s="157"/>
      <c r="M434" s="157"/>
      <c r="N434" s="156"/>
      <c r="O434" s="156"/>
      <c r="P434" s="156"/>
      <c r="Q434" s="156"/>
      <c r="R434" s="157"/>
      <c r="S434" s="157"/>
      <c r="T434" s="157"/>
      <c r="U434" s="157"/>
      <c r="V434" s="157"/>
      <c r="W434" s="157"/>
      <c r="X434" s="157"/>
      <c r="Y434" s="157"/>
      <c r="Z434" s="147"/>
      <c r="AA434" s="147"/>
      <c r="AB434" s="147"/>
      <c r="AC434" s="147"/>
      <c r="AD434" s="147"/>
      <c r="AE434" s="147"/>
      <c r="AF434" s="147"/>
      <c r="AG434" s="147" t="s">
        <v>270</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ht="22.5" outlineLevel="1" x14ac:dyDescent="0.2">
      <c r="A435" s="166">
        <v>106</v>
      </c>
      <c r="B435" s="167" t="s">
        <v>1483</v>
      </c>
      <c r="C435" s="175" t="s">
        <v>1484</v>
      </c>
      <c r="D435" s="168" t="s">
        <v>285</v>
      </c>
      <c r="E435" s="169">
        <v>39.24</v>
      </c>
      <c r="F435" s="170"/>
      <c r="G435" s="171">
        <f>ROUND(E435*F435,2)</f>
        <v>0</v>
      </c>
      <c r="H435" s="170"/>
      <c r="I435" s="171">
        <f>ROUND(E435*H435,2)</f>
        <v>0</v>
      </c>
      <c r="J435" s="170"/>
      <c r="K435" s="171">
        <f>ROUND(E435*J435,2)</f>
        <v>0</v>
      </c>
      <c r="L435" s="171">
        <v>21</v>
      </c>
      <c r="M435" s="171">
        <f>G435*(1+L435/100)</f>
        <v>0</v>
      </c>
      <c r="N435" s="169">
        <v>0</v>
      </c>
      <c r="O435" s="169">
        <f>ROUND(E435*N435,2)</f>
        <v>0</v>
      </c>
      <c r="P435" s="169">
        <v>0</v>
      </c>
      <c r="Q435" s="169">
        <f>ROUND(E435*P435,2)</f>
        <v>0</v>
      </c>
      <c r="R435" s="171" t="s">
        <v>750</v>
      </c>
      <c r="S435" s="171" t="s">
        <v>222</v>
      </c>
      <c r="T435" s="172" t="s">
        <v>222</v>
      </c>
      <c r="U435" s="157">
        <v>0.78200000000000003</v>
      </c>
      <c r="V435" s="157">
        <f>ROUND(E435*U435,2)</f>
        <v>30.69</v>
      </c>
      <c r="W435" s="157"/>
      <c r="X435" s="157" t="s">
        <v>251</v>
      </c>
      <c r="Y435" s="157" t="s">
        <v>225</v>
      </c>
      <c r="Z435" s="147"/>
      <c r="AA435" s="147"/>
      <c r="AB435" s="147"/>
      <c r="AC435" s="147"/>
      <c r="AD435" s="147"/>
      <c r="AE435" s="147"/>
      <c r="AF435" s="147"/>
      <c r="AG435" s="147" t="s">
        <v>252</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2" x14ac:dyDescent="0.2">
      <c r="A436" s="154"/>
      <c r="B436" s="155"/>
      <c r="C436" s="260" t="s">
        <v>786</v>
      </c>
      <c r="D436" s="261"/>
      <c r="E436" s="261"/>
      <c r="F436" s="261"/>
      <c r="G436" s="261"/>
      <c r="H436" s="157"/>
      <c r="I436" s="157"/>
      <c r="J436" s="157"/>
      <c r="K436" s="157"/>
      <c r="L436" s="157"/>
      <c r="M436" s="157"/>
      <c r="N436" s="156"/>
      <c r="O436" s="156"/>
      <c r="P436" s="156"/>
      <c r="Q436" s="156"/>
      <c r="R436" s="157"/>
      <c r="S436" s="157"/>
      <c r="T436" s="157"/>
      <c r="U436" s="157"/>
      <c r="V436" s="157"/>
      <c r="W436" s="157"/>
      <c r="X436" s="157"/>
      <c r="Y436" s="157"/>
      <c r="Z436" s="147"/>
      <c r="AA436" s="147"/>
      <c r="AB436" s="147"/>
      <c r="AC436" s="147"/>
      <c r="AD436" s="147"/>
      <c r="AE436" s="147"/>
      <c r="AF436" s="147"/>
      <c r="AG436" s="147" t="s">
        <v>268</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2" x14ac:dyDescent="0.2">
      <c r="A437" s="154"/>
      <c r="B437" s="155"/>
      <c r="C437" s="190" t="s">
        <v>1485</v>
      </c>
      <c r="D437" s="179"/>
      <c r="E437" s="180">
        <v>23.76</v>
      </c>
      <c r="F437" s="157"/>
      <c r="G437" s="157"/>
      <c r="H437" s="157"/>
      <c r="I437" s="157"/>
      <c r="J437" s="157"/>
      <c r="K437" s="157"/>
      <c r="L437" s="157"/>
      <c r="M437" s="157"/>
      <c r="N437" s="156"/>
      <c r="O437" s="156"/>
      <c r="P437" s="156"/>
      <c r="Q437" s="156"/>
      <c r="R437" s="157"/>
      <c r="S437" s="157"/>
      <c r="T437" s="157"/>
      <c r="U437" s="157"/>
      <c r="V437" s="157"/>
      <c r="W437" s="157"/>
      <c r="X437" s="157"/>
      <c r="Y437" s="157"/>
      <c r="Z437" s="147"/>
      <c r="AA437" s="147"/>
      <c r="AB437" s="147"/>
      <c r="AC437" s="147"/>
      <c r="AD437" s="147"/>
      <c r="AE437" s="147"/>
      <c r="AF437" s="147"/>
      <c r="AG437" s="147" t="s">
        <v>270</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3" x14ac:dyDescent="0.2">
      <c r="A438" s="154"/>
      <c r="B438" s="155"/>
      <c r="C438" s="190" t="s">
        <v>1486</v>
      </c>
      <c r="D438" s="179"/>
      <c r="E438" s="180">
        <v>15.48</v>
      </c>
      <c r="F438" s="157"/>
      <c r="G438" s="157"/>
      <c r="H438" s="157"/>
      <c r="I438" s="157"/>
      <c r="J438" s="157"/>
      <c r="K438" s="157"/>
      <c r="L438" s="157"/>
      <c r="M438" s="157"/>
      <c r="N438" s="156"/>
      <c r="O438" s="156"/>
      <c r="P438" s="156"/>
      <c r="Q438" s="156"/>
      <c r="R438" s="157"/>
      <c r="S438" s="157"/>
      <c r="T438" s="157"/>
      <c r="U438" s="157"/>
      <c r="V438" s="157"/>
      <c r="W438" s="157"/>
      <c r="X438" s="157"/>
      <c r="Y438" s="157"/>
      <c r="Z438" s="147"/>
      <c r="AA438" s="147"/>
      <c r="AB438" s="147"/>
      <c r="AC438" s="147"/>
      <c r="AD438" s="147"/>
      <c r="AE438" s="147"/>
      <c r="AF438" s="147"/>
      <c r="AG438" s="147" t="s">
        <v>270</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ht="22.5" outlineLevel="1" x14ac:dyDescent="0.2">
      <c r="A439" s="166">
        <v>107</v>
      </c>
      <c r="B439" s="167" t="s">
        <v>1487</v>
      </c>
      <c r="C439" s="175" t="s">
        <v>1488</v>
      </c>
      <c r="D439" s="168" t="s">
        <v>285</v>
      </c>
      <c r="E439" s="169">
        <v>38.287500000000001</v>
      </c>
      <c r="F439" s="170"/>
      <c r="G439" s="171">
        <f>ROUND(E439*F439,2)</f>
        <v>0</v>
      </c>
      <c r="H439" s="170"/>
      <c r="I439" s="171">
        <f>ROUND(E439*H439,2)</f>
        <v>0</v>
      </c>
      <c r="J439" s="170"/>
      <c r="K439" s="171">
        <f>ROUND(E439*J439,2)</f>
        <v>0</v>
      </c>
      <c r="L439" s="171">
        <v>21</v>
      </c>
      <c r="M439" s="171">
        <f>G439*(1+L439/100)</f>
        <v>0</v>
      </c>
      <c r="N439" s="169">
        <v>1.179E-2</v>
      </c>
      <c r="O439" s="169">
        <f>ROUND(E439*N439,2)</f>
        <v>0.45</v>
      </c>
      <c r="P439" s="169">
        <v>0</v>
      </c>
      <c r="Q439" s="169">
        <f>ROUND(E439*P439,2)</f>
        <v>0</v>
      </c>
      <c r="R439" s="171" t="s">
        <v>750</v>
      </c>
      <c r="S439" s="171" t="s">
        <v>222</v>
      </c>
      <c r="T439" s="172" t="s">
        <v>222</v>
      </c>
      <c r="U439" s="157">
        <v>0.48499999999999999</v>
      </c>
      <c r="V439" s="157">
        <f>ROUND(E439*U439,2)</f>
        <v>18.57</v>
      </c>
      <c r="W439" s="157"/>
      <c r="X439" s="157" t="s">
        <v>251</v>
      </c>
      <c r="Y439" s="157" t="s">
        <v>225</v>
      </c>
      <c r="Z439" s="147"/>
      <c r="AA439" s="147"/>
      <c r="AB439" s="147"/>
      <c r="AC439" s="147"/>
      <c r="AD439" s="147"/>
      <c r="AE439" s="147"/>
      <c r="AF439" s="147"/>
      <c r="AG439" s="147" t="s">
        <v>252</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2" x14ac:dyDescent="0.2">
      <c r="A440" s="154"/>
      <c r="B440" s="155"/>
      <c r="C440" s="190" t="s">
        <v>1489</v>
      </c>
      <c r="D440" s="179"/>
      <c r="E440" s="180">
        <v>17.170000000000002</v>
      </c>
      <c r="F440" s="157"/>
      <c r="G440" s="157"/>
      <c r="H440" s="157"/>
      <c r="I440" s="157"/>
      <c r="J440" s="157"/>
      <c r="K440" s="157"/>
      <c r="L440" s="157"/>
      <c r="M440" s="157"/>
      <c r="N440" s="156"/>
      <c r="O440" s="156"/>
      <c r="P440" s="156"/>
      <c r="Q440" s="156"/>
      <c r="R440" s="157"/>
      <c r="S440" s="157"/>
      <c r="T440" s="157"/>
      <c r="U440" s="157"/>
      <c r="V440" s="157"/>
      <c r="W440" s="157"/>
      <c r="X440" s="157"/>
      <c r="Y440" s="157"/>
      <c r="Z440" s="147"/>
      <c r="AA440" s="147"/>
      <c r="AB440" s="147"/>
      <c r="AC440" s="147"/>
      <c r="AD440" s="147"/>
      <c r="AE440" s="147"/>
      <c r="AF440" s="147"/>
      <c r="AG440" s="147" t="s">
        <v>270</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3" x14ac:dyDescent="0.2">
      <c r="A441" s="154"/>
      <c r="B441" s="155"/>
      <c r="C441" s="190" t="s">
        <v>1490</v>
      </c>
      <c r="D441" s="179"/>
      <c r="E441" s="180">
        <v>21.12</v>
      </c>
      <c r="F441" s="157"/>
      <c r="G441" s="157"/>
      <c r="H441" s="157"/>
      <c r="I441" s="157"/>
      <c r="J441" s="157"/>
      <c r="K441" s="157"/>
      <c r="L441" s="157"/>
      <c r="M441" s="157"/>
      <c r="N441" s="156"/>
      <c r="O441" s="156"/>
      <c r="P441" s="156"/>
      <c r="Q441" s="156"/>
      <c r="R441" s="157"/>
      <c r="S441" s="157"/>
      <c r="T441" s="157"/>
      <c r="U441" s="157"/>
      <c r="V441" s="157"/>
      <c r="W441" s="157"/>
      <c r="X441" s="157"/>
      <c r="Y441" s="157"/>
      <c r="Z441" s="147"/>
      <c r="AA441" s="147"/>
      <c r="AB441" s="147"/>
      <c r="AC441" s="147"/>
      <c r="AD441" s="147"/>
      <c r="AE441" s="147"/>
      <c r="AF441" s="147"/>
      <c r="AG441" s="147" t="s">
        <v>270</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83">
        <v>108</v>
      </c>
      <c r="B442" s="184" t="s">
        <v>1491</v>
      </c>
      <c r="C442" s="191" t="s">
        <v>1492</v>
      </c>
      <c r="D442" s="185" t="s">
        <v>285</v>
      </c>
      <c r="E442" s="186">
        <v>38.287500000000001</v>
      </c>
      <c r="F442" s="187"/>
      <c r="G442" s="188">
        <f>ROUND(E442*F442,2)</f>
        <v>0</v>
      </c>
      <c r="H442" s="187"/>
      <c r="I442" s="188">
        <f>ROUND(E442*H442,2)</f>
        <v>0</v>
      </c>
      <c r="J442" s="187"/>
      <c r="K442" s="188">
        <f>ROUND(E442*J442,2)</f>
        <v>0</v>
      </c>
      <c r="L442" s="188">
        <v>21</v>
      </c>
      <c r="M442" s="188">
        <f>G442*(1+L442/100)</f>
        <v>0</v>
      </c>
      <c r="N442" s="186">
        <v>2.4000000000000001E-4</v>
      </c>
      <c r="O442" s="186">
        <f>ROUND(E442*N442,2)</f>
        <v>0.01</v>
      </c>
      <c r="P442" s="186">
        <v>0</v>
      </c>
      <c r="Q442" s="186">
        <f>ROUND(E442*P442,2)</f>
        <v>0</v>
      </c>
      <c r="R442" s="188" t="s">
        <v>750</v>
      </c>
      <c r="S442" s="188" t="s">
        <v>222</v>
      </c>
      <c r="T442" s="189" t="s">
        <v>222</v>
      </c>
      <c r="U442" s="157">
        <v>0</v>
      </c>
      <c r="V442" s="157">
        <f>ROUND(E442*U442,2)</f>
        <v>0</v>
      </c>
      <c r="W442" s="157"/>
      <c r="X442" s="157" t="s">
        <v>251</v>
      </c>
      <c r="Y442" s="157" t="s">
        <v>225</v>
      </c>
      <c r="Z442" s="147"/>
      <c r="AA442" s="147"/>
      <c r="AB442" s="147"/>
      <c r="AC442" s="147"/>
      <c r="AD442" s="147"/>
      <c r="AE442" s="147"/>
      <c r="AF442" s="147"/>
      <c r="AG442" s="147" t="s">
        <v>252</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66">
        <v>109</v>
      </c>
      <c r="B443" s="167" t="s">
        <v>1493</v>
      </c>
      <c r="C443" s="175" t="s">
        <v>1494</v>
      </c>
      <c r="D443" s="168" t="s">
        <v>285</v>
      </c>
      <c r="E443" s="169">
        <v>92.872</v>
      </c>
      <c r="F443" s="170"/>
      <c r="G443" s="171">
        <f>ROUND(E443*F443,2)</f>
        <v>0</v>
      </c>
      <c r="H443" s="170"/>
      <c r="I443" s="171">
        <f>ROUND(E443*H443,2)</f>
        <v>0</v>
      </c>
      <c r="J443" s="170"/>
      <c r="K443" s="171">
        <f>ROUND(E443*J443,2)</f>
        <v>0</v>
      </c>
      <c r="L443" s="171">
        <v>21</v>
      </c>
      <c r="M443" s="171">
        <f>G443*(1+L443/100)</f>
        <v>0</v>
      </c>
      <c r="N443" s="169">
        <v>0</v>
      </c>
      <c r="O443" s="169">
        <f>ROUND(E443*N443,2)</f>
        <v>0</v>
      </c>
      <c r="P443" s="169">
        <v>8.0000000000000002E-3</v>
      </c>
      <c r="Q443" s="169">
        <f>ROUND(E443*P443,2)</f>
        <v>0.74</v>
      </c>
      <c r="R443" s="171" t="s">
        <v>939</v>
      </c>
      <c r="S443" s="171" t="s">
        <v>222</v>
      </c>
      <c r="T443" s="172" t="s">
        <v>222</v>
      </c>
      <c r="U443" s="157">
        <v>6.6000000000000003E-2</v>
      </c>
      <c r="V443" s="157">
        <f>ROUND(E443*U443,2)</f>
        <v>6.13</v>
      </c>
      <c r="W443" s="157"/>
      <c r="X443" s="157" t="s">
        <v>251</v>
      </c>
      <c r="Y443" s="157" t="s">
        <v>225</v>
      </c>
      <c r="Z443" s="147"/>
      <c r="AA443" s="147"/>
      <c r="AB443" s="147"/>
      <c r="AC443" s="147"/>
      <c r="AD443" s="147"/>
      <c r="AE443" s="147"/>
      <c r="AF443" s="147"/>
      <c r="AG443" s="147" t="s">
        <v>252</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2" x14ac:dyDescent="0.2">
      <c r="A444" s="154"/>
      <c r="B444" s="155"/>
      <c r="C444" s="190" t="s">
        <v>1425</v>
      </c>
      <c r="D444" s="179"/>
      <c r="E444" s="180">
        <v>90.33</v>
      </c>
      <c r="F444" s="157"/>
      <c r="G444" s="157"/>
      <c r="H444" s="157"/>
      <c r="I444" s="157"/>
      <c r="J444" s="157"/>
      <c r="K444" s="157"/>
      <c r="L444" s="157"/>
      <c r="M444" s="157"/>
      <c r="N444" s="156"/>
      <c r="O444" s="156"/>
      <c r="P444" s="156"/>
      <c r="Q444" s="156"/>
      <c r="R444" s="157"/>
      <c r="S444" s="157"/>
      <c r="T444" s="157"/>
      <c r="U444" s="157"/>
      <c r="V444" s="157"/>
      <c r="W444" s="157"/>
      <c r="X444" s="157"/>
      <c r="Y444" s="157"/>
      <c r="Z444" s="147"/>
      <c r="AA444" s="147"/>
      <c r="AB444" s="147"/>
      <c r="AC444" s="147"/>
      <c r="AD444" s="147"/>
      <c r="AE444" s="147"/>
      <c r="AF444" s="147"/>
      <c r="AG444" s="147" t="s">
        <v>270</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3" x14ac:dyDescent="0.2">
      <c r="A445" s="154"/>
      <c r="B445" s="155"/>
      <c r="C445" s="190" t="s">
        <v>1426</v>
      </c>
      <c r="D445" s="179"/>
      <c r="E445" s="180">
        <v>2.54</v>
      </c>
      <c r="F445" s="157"/>
      <c r="G445" s="157"/>
      <c r="H445" s="157"/>
      <c r="I445" s="157"/>
      <c r="J445" s="157"/>
      <c r="K445" s="157"/>
      <c r="L445" s="157"/>
      <c r="M445" s="157"/>
      <c r="N445" s="156"/>
      <c r="O445" s="156"/>
      <c r="P445" s="156"/>
      <c r="Q445" s="156"/>
      <c r="R445" s="157"/>
      <c r="S445" s="157"/>
      <c r="T445" s="157"/>
      <c r="U445" s="157"/>
      <c r="V445" s="157"/>
      <c r="W445" s="157"/>
      <c r="X445" s="157"/>
      <c r="Y445" s="157"/>
      <c r="Z445" s="147"/>
      <c r="AA445" s="147"/>
      <c r="AB445" s="147"/>
      <c r="AC445" s="147"/>
      <c r="AD445" s="147"/>
      <c r="AE445" s="147"/>
      <c r="AF445" s="147"/>
      <c r="AG445" s="147" t="s">
        <v>270</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66">
        <v>110</v>
      </c>
      <c r="B446" s="167" t="s">
        <v>748</v>
      </c>
      <c r="C446" s="175" t="s">
        <v>749</v>
      </c>
      <c r="D446" s="168" t="s">
        <v>265</v>
      </c>
      <c r="E446" s="169">
        <v>1.96248</v>
      </c>
      <c r="F446" s="170"/>
      <c r="G446" s="171">
        <f>ROUND(E446*F446,2)</f>
        <v>0</v>
      </c>
      <c r="H446" s="170"/>
      <c r="I446" s="171">
        <f>ROUND(E446*H446,2)</f>
        <v>0</v>
      </c>
      <c r="J446" s="170"/>
      <c r="K446" s="171">
        <f>ROUND(E446*J446,2)</f>
        <v>0</v>
      </c>
      <c r="L446" s="171">
        <v>21</v>
      </c>
      <c r="M446" s="171">
        <f>G446*(1+L446/100)</f>
        <v>0</v>
      </c>
      <c r="N446" s="169">
        <v>1.549E-2</v>
      </c>
      <c r="O446" s="169">
        <f>ROUND(E446*N446,2)</f>
        <v>0.03</v>
      </c>
      <c r="P446" s="169">
        <v>0</v>
      </c>
      <c r="Q446" s="169">
        <f>ROUND(E446*P446,2)</f>
        <v>0</v>
      </c>
      <c r="R446" s="171" t="s">
        <v>750</v>
      </c>
      <c r="S446" s="171" t="s">
        <v>222</v>
      </c>
      <c r="T446" s="172" t="s">
        <v>222</v>
      </c>
      <c r="U446" s="157">
        <v>0</v>
      </c>
      <c r="V446" s="157">
        <f>ROUND(E446*U446,2)</f>
        <v>0</v>
      </c>
      <c r="W446" s="157"/>
      <c r="X446" s="157" t="s">
        <v>251</v>
      </c>
      <c r="Y446" s="157" t="s">
        <v>225</v>
      </c>
      <c r="Z446" s="147"/>
      <c r="AA446" s="147"/>
      <c r="AB446" s="147"/>
      <c r="AC446" s="147"/>
      <c r="AD446" s="147"/>
      <c r="AE446" s="147"/>
      <c r="AF446" s="147"/>
      <c r="AG446" s="147" t="s">
        <v>252</v>
      </c>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2" x14ac:dyDescent="0.2">
      <c r="A447" s="154"/>
      <c r="B447" s="155"/>
      <c r="C447" s="190" t="s">
        <v>1495</v>
      </c>
      <c r="D447" s="179"/>
      <c r="E447" s="180">
        <v>0.94276000000000004</v>
      </c>
      <c r="F447" s="157"/>
      <c r="G447" s="157"/>
      <c r="H447" s="157"/>
      <c r="I447" s="157"/>
      <c r="J447" s="157"/>
      <c r="K447" s="157"/>
      <c r="L447" s="157"/>
      <c r="M447" s="157"/>
      <c r="N447" s="156"/>
      <c r="O447" s="156"/>
      <c r="P447" s="156"/>
      <c r="Q447" s="156"/>
      <c r="R447" s="157"/>
      <c r="S447" s="157"/>
      <c r="T447" s="157"/>
      <c r="U447" s="157"/>
      <c r="V447" s="157"/>
      <c r="W447" s="157"/>
      <c r="X447" s="157"/>
      <c r="Y447" s="157"/>
      <c r="Z447" s="147"/>
      <c r="AA447" s="147"/>
      <c r="AB447" s="147"/>
      <c r="AC447" s="147"/>
      <c r="AD447" s="147"/>
      <c r="AE447" s="147"/>
      <c r="AF447" s="147"/>
      <c r="AG447" s="147" t="s">
        <v>270</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3" x14ac:dyDescent="0.2">
      <c r="A448" s="154"/>
      <c r="B448" s="155"/>
      <c r="C448" s="190" t="s">
        <v>1496</v>
      </c>
      <c r="D448" s="179"/>
      <c r="E448" s="180">
        <v>1.01972</v>
      </c>
      <c r="F448" s="157"/>
      <c r="G448" s="157"/>
      <c r="H448" s="157"/>
      <c r="I448" s="157"/>
      <c r="J448" s="157"/>
      <c r="K448" s="157"/>
      <c r="L448" s="157"/>
      <c r="M448" s="157"/>
      <c r="N448" s="156"/>
      <c r="O448" s="156"/>
      <c r="P448" s="156"/>
      <c r="Q448" s="156"/>
      <c r="R448" s="157"/>
      <c r="S448" s="157"/>
      <c r="T448" s="157"/>
      <c r="U448" s="157"/>
      <c r="V448" s="157"/>
      <c r="W448" s="157"/>
      <c r="X448" s="157"/>
      <c r="Y448" s="157"/>
      <c r="Z448" s="147"/>
      <c r="AA448" s="147"/>
      <c r="AB448" s="147"/>
      <c r="AC448" s="147"/>
      <c r="AD448" s="147"/>
      <c r="AE448" s="147"/>
      <c r="AF448" s="147"/>
      <c r="AG448" s="147" t="s">
        <v>270</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66">
        <v>111</v>
      </c>
      <c r="B449" s="167" t="s">
        <v>1497</v>
      </c>
      <c r="C449" s="175" t="s">
        <v>1498</v>
      </c>
      <c r="D449" s="168" t="s">
        <v>285</v>
      </c>
      <c r="E449" s="169">
        <v>101.97199999999999</v>
      </c>
      <c r="F449" s="170"/>
      <c r="G449" s="171">
        <f>ROUND(E449*F449,2)</f>
        <v>0</v>
      </c>
      <c r="H449" s="170"/>
      <c r="I449" s="171">
        <f>ROUND(E449*H449,2)</f>
        <v>0</v>
      </c>
      <c r="J449" s="170"/>
      <c r="K449" s="171">
        <f>ROUND(E449*J449,2)</f>
        <v>0</v>
      </c>
      <c r="L449" s="171">
        <v>21</v>
      </c>
      <c r="M449" s="171">
        <f>G449*(1+L449/100)</f>
        <v>0</v>
      </c>
      <c r="N449" s="169">
        <v>1.6000000000000001E-4</v>
      </c>
      <c r="O449" s="169">
        <f>ROUND(E449*N449,2)</f>
        <v>0.02</v>
      </c>
      <c r="P449" s="169">
        <v>0</v>
      </c>
      <c r="Q449" s="169">
        <f>ROUND(E449*P449,2)</f>
        <v>0</v>
      </c>
      <c r="R449" s="171" t="s">
        <v>750</v>
      </c>
      <c r="S449" s="171" t="s">
        <v>222</v>
      </c>
      <c r="T449" s="172" t="s">
        <v>222</v>
      </c>
      <c r="U449" s="157">
        <v>0.158</v>
      </c>
      <c r="V449" s="157">
        <f>ROUND(E449*U449,2)</f>
        <v>16.11</v>
      </c>
      <c r="W449" s="157"/>
      <c r="X449" s="157" t="s">
        <v>251</v>
      </c>
      <c r="Y449" s="157" t="s">
        <v>225</v>
      </c>
      <c r="Z449" s="147"/>
      <c r="AA449" s="147"/>
      <c r="AB449" s="147"/>
      <c r="AC449" s="147"/>
      <c r="AD449" s="147"/>
      <c r="AE449" s="147"/>
      <c r="AF449" s="147"/>
      <c r="AG449" s="147" t="s">
        <v>252</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2" x14ac:dyDescent="0.2">
      <c r="A450" s="154"/>
      <c r="B450" s="155"/>
      <c r="C450" s="190" t="s">
        <v>1499</v>
      </c>
      <c r="D450" s="179"/>
      <c r="E450" s="180">
        <v>101.97199999999999</v>
      </c>
      <c r="F450" s="157"/>
      <c r="G450" s="157"/>
      <c r="H450" s="157"/>
      <c r="I450" s="157"/>
      <c r="J450" s="157"/>
      <c r="K450" s="157"/>
      <c r="L450" s="157"/>
      <c r="M450" s="157"/>
      <c r="N450" s="156"/>
      <c r="O450" s="156"/>
      <c r="P450" s="156"/>
      <c r="Q450" s="156"/>
      <c r="R450" s="157"/>
      <c r="S450" s="157"/>
      <c r="T450" s="157"/>
      <c r="U450" s="157"/>
      <c r="V450" s="157"/>
      <c r="W450" s="157"/>
      <c r="X450" s="157"/>
      <c r="Y450" s="157"/>
      <c r="Z450" s="147"/>
      <c r="AA450" s="147"/>
      <c r="AB450" s="147"/>
      <c r="AC450" s="147"/>
      <c r="AD450" s="147"/>
      <c r="AE450" s="147"/>
      <c r="AF450" s="147"/>
      <c r="AG450" s="147" t="s">
        <v>270</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ht="22.5" outlineLevel="1" x14ac:dyDescent="0.2">
      <c r="A451" s="166">
        <v>112</v>
      </c>
      <c r="B451" s="167" t="s">
        <v>1500</v>
      </c>
      <c r="C451" s="175" t="s">
        <v>1501</v>
      </c>
      <c r="D451" s="168" t="s">
        <v>365</v>
      </c>
      <c r="E451" s="169">
        <v>192.4</v>
      </c>
      <c r="F451" s="170"/>
      <c r="G451" s="171">
        <f>ROUND(E451*F451,2)</f>
        <v>0</v>
      </c>
      <c r="H451" s="170"/>
      <c r="I451" s="171">
        <f>ROUND(E451*H451,2)</f>
        <v>0</v>
      </c>
      <c r="J451" s="170"/>
      <c r="K451" s="171">
        <f>ROUND(E451*J451,2)</f>
        <v>0</v>
      </c>
      <c r="L451" s="171">
        <v>21</v>
      </c>
      <c r="M451" s="171">
        <f>G451*(1+L451/100)</f>
        <v>0</v>
      </c>
      <c r="N451" s="169">
        <v>2.0000000000000001E-4</v>
      </c>
      <c r="O451" s="169">
        <f>ROUND(E451*N451,2)</f>
        <v>0.04</v>
      </c>
      <c r="P451" s="169">
        <v>0</v>
      </c>
      <c r="Q451" s="169">
        <f>ROUND(E451*P451,2)</f>
        <v>0</v>
      </c>
      <c r="R451" s="171" t="s">
        <v>750</v>
      </c>
      <c r="S451" s="171" t="s">
        <v>222</v>
      </c>
      <c r="T451" s="172" t="s">
        <v>222</v>
      </c>
      <c r="U451" s="157">
        <v>0.252</v>
      </c>
      <c r="V451" s="157">
        <f>ROUND(E451*U451,2)</f>
        <v>48.48</v>
      </c>
      <c r="W451" s="157"/>
      <c r="X451" s="157" t="s">
        <v>251</v>
      </c>
      <c r="Y451" s="157" t="s">
        <v>225</v>
      </c>
      <c r="Z451" s="147"/>
      <c r="AA451" s="147"/>
      <c r="AB451" s="147"/>
      <c r="AC451" s="147"/>
      <c r="AD451" s="147"/>
      <c r="AE451" s="147"/>
      <c r="AF451" s="147"/>
      <c r="AG451" s="147" t="s">
        <v>252</v>
      </c>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2" x14ac:dyDescent="0.2">
      <c r="A452" s="154"/>
      <c r="B452" s="155"/>
      <c r="C452" s="190" t="s">
        <v>1502</v>
      </c>
      <c r="D452" s="179"/>
      <c r="E452" s="180">
        <v>192.4</v>
      </c>
      <c r="F452" s="157"/>
      <c r="G452" s="157"/>
      <c r="H452" s="157"/>
      <c r="I452" s="157"/>
      <c r="J452" s="157"/>
      <c r="K452" s="157"/>
      <c r="L452" s="157"/>
      <c r="M452" s="157"/>
      <c r="N452" s="156"/>
      <c r="O452" s="156"/>
      <c r="P452" s="156"/>
      <c r="Q452" s="156"/>
      <c r="R452" s="157"/>
      <c r="S452" s="157"/>
      <c r="T452" s="157"/>
      <c r="U452" s="157"/>
      <c r="V452" s="157"/>
      <c r="W452" s="157"/>
      <c r="X452" s="157"/>
      <c r="Y452" s="157"/>
      <c r="Z452" s="147"/>
      <c r="AA452" s="147"/>
      <c r="AB452" s="147"/>
      <c r="AC452" s="147"/>
      <c r="AD452" s="147"/>
      <c r="AE452" s="147"/>
      <c r="AF452" s="147"/>
      <c r="AG452" s="147" t="s">
        <v>270</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66">
        <v>113</v>
      </c>
      <c r="B453" s="167" t="s">
        <v>795</v>
      </c>
      <c r="C453" s="175" t="s">
        <v>796</v>
      </c>
      <c r="D453" s="168" t="s">
        <v>265</v>
      </c>
      <c r="E453" s="169">
        <v>2.4182800000000002</v>
      </c>
      <c r="F453" s="170"/>
      <c r="G453" s="171">
        <f>ROUND(E453*F453,2)</f>
        <v>0</v>
      </c>
      <c r="H453" s="170"/>
      <c r="I453" s="171">
        <f>ROUND(E453*H453,2)</f>
        <v>0</v>
      </c>
      <c r="J453" s="170"/>
      <c r="K453" s="171">
        <f>ROUND(E453*J453,2)</f>
        <v>0</v>
      </c>
      <c r="L453" s="171">
        <v>21</v>
      </c>
      <c r="M453" s="171">
        <f>G453*(1+L453/100)</f>
        <v>0</v>
      </c>
      <c r="N453" s="169">
        <v>0.55000000000000004</v>
      </c>
      <c r="O453" s="169">
        <f>ROUND(E453*N453,2)</f>
        <v>1.33</v>
      </c>
      <c r="P453" s="169">
        <v>0</v>
      </c>
      <c r="Q453" s="169">
        <f>ROUND(E453*P453,2)</f>
        <v>0</v>
      </c>
      <c r="R453" s="171" t="s">
        <v>353</v>
      </c>
      <c r="S453" s="171" t="s">
        <v>222</v>
      </c>
      <c r="T453" s="172" t="s">
        <v>222</v>
      </c>
      <c r="U453" s="157">
        <v>0</v>
      </c>
      <c r="V453" s="157">
        <f>ROUND(E453*U453,2)</f>
        <v>0</v>
      </c>
      <c r="W453" s="157"/>
      <c r="X453" s="157" t="s">
        <v>348</v>
      </c>
      <c r="Y453" s="157" t="s">
        <v>225</v>
      </c>
      <c r="Z453" s="147"/>
      <c r="AA453" s="147"/>
      <c r="AB453" s="147"/>
      <c r="AC453" s="147"/>
      <c r="AD453" s="147"/>
      <c r="AE453" s="147"/>
      <c r="AF453" s="147"/>
      <c r="AG453" s="147" t="s">
        <v>349</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2" x14ac:dyDescent="0.2">
      <c r="A454" s="154"/>
      <c r="B454" s="155"/>
      <c r="C454" s="190" t="s">
        <v>1503</v>
      </c>
      <c r="D454" s="179"/>
      <c r="E454" s="180">
        <v>1.3812500000000001</v>
      </c>
      <c r="F454" s="157"/>
      <c r="G454" s="157"/>
      <c r="H454" s="157"/>
      <c r="I454" s="157"/>
      <c r="J454" s="157"/>
      <c r="K454" s="157"/>
      <c r="L454" s="157"/>
      <c r="M454" s="157"/>
      <c r="N454" s="156"/>
      <c r="O454" s="156"/>
      <c r="P454" s="156"/>
      <c r="Q454" s="156"/>
      <c r="R454" s="157"/>
      <c r="S454" s="157"/>
      <c r="T454" s="157"/>
      <c r="U454" s="157"/>
      <c r="V454" s="157"/>
      <c r="W454" s="157"/>
      <c r="X454" s="157"/>
      <c r="Y454" s="157"/>
      <c r="Z454" s="147"/>
      <c r="AA454" s="147"/>
      <c r="AB454" s="147"/>
      <c r="AC454" s="147"/>
      <c r="AD454" s="147"/>
      <c r="AE454" s="147"/>
      <c r="AF454" s="147"/>
      <c r="AG454" s="147" t="s">
        <v>270</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3" x14ac:dyDescent="0.2">
      <c r="A455" s="154"/>
      <c r="B455" s="155"/>
      <c r="C455" s="190" t="s">
        <v>1504</v>
      </c>
      <c r="D455" s="179"/>
      <c r="E455" s="180">
        <v>1.03704</v>
      </c>
      <c r="F455" s="157"/>
      <c r="G455" s="157"/>
      <c r="H455" s="157"/>
      <c r="I455" s="157"/>
      <c r="J455" s="157"/>
      <c r="K455" s="157"/>
      <c r="L455" s="157"/>
      <c r="M455" s="157"/>
      <c r="N455" s="156"/>
      <c r="O455" s="156"/>
      <c r="P455" s="156"/>
      <c r="Q455" s="156"/>
      <c r="R455" s="157"/>
      <c r="S455" s="157"/>
      <c r="T455" s="157"/>
      <c r="U455" s="157"/>
      <c r="V455" s="157"/>
      <c r="W455" s="157"/>
      <c r="X455" s="157"/>
      <c r="Y455" s="157"/>
      <c r="Z455" s="147"/>
      <c r="AA455" s="147"/>
      <c r="AB455" s="147"/>
      <c r="AC455" s="147"/>
      <c r="AD455" s="147"/>
      <c r="AE455" s="147"/>
      <c r="AF455" s="147"/>
      <c r="AG455" s="147" t="s">
        <v>270</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ht="22.5" outlineLevel="1" x14ac:dyDescent="0.2">
      <c r="A456" s="166">
        <v>114</v>
      </c>
      <c r="B456" s="167" t="s">
        <v>1505</v>
      </c>
      <c r="C456" s="175" t="s">
        <v>1506</v>
      </c>
      <c r="D456" s="168" t="s">
        <v>285</v>
      </c>
      <c r="E456" s="169">
        <v>112.1692</v>
      </c>
      <c r="F456" s="170"/>
      <c r="G456" s="171">
        <f>ROUND(E456*F456,2)</f>
        <v>0</v>
      </c>
      <c r="H456" s="170"/>
      <c r="I456" s="171">
        <f>ROUND(E456*H456,2)</f>
        <v>0</v>
      </c>
      <c r="J456" s="170"/>
      <c r="K456" s="171">
        <f>ROUND(E456*J456,2)</f>
        <v>0</v>
      </c>
      <c r="L456" s="171">
        <v>21</v>
      </c>
      <c r="M456" s="171">
        <f>G456*(1+L456/100)</f>
        <v>0</v>
      </c>
      <c r="N456" s="169">
        <v>6.4000000000000003E-3</v>
      </c>
      <c r="O456" s="169">
        <f>ROUND(E456*N456,2)</f>
        <v>0.72</v>
      </c>
      <c r="P456" s="169">
        <v>0</v>
      </c>
      <c r="Q456" s="169">
        <f>ROUND(E456*P456,2)</f>
        <v>0</v>
      </c>
      <c r="R456" s="171" t="s">
        <v>353</v>
      </c>
      <c r="S456" s="171" t="s">
        <v>222</v>
      </c>
      <c r="T456" s="172" t="s">
        <v>222</v>
      </c>
      <c r="U456" s="157">
        <v>0</v>
      </c>
      <c r="V456" s="157">
        <f>ROUND(E456*U456,2)</f>
        <v>0</v>
      </c>
      <c r="W456" s="157"/>
      <c r="X456" s="157" t="s">
        <v>348</v>
      </c>
      <c r="Y456" s="157" t="s">
        <v>225</v>
      </c>
      <c r="Z456" s="147"/>
      <c r="AA456" s="147"/>
      <c r="AB456" s="147"/>
      <c r="AC456" s="147"/>
      <c r="AD456" s="147"/>
      <c r="AE456" s="147"/>
      <c r="AF456" s="147"/>
      <c r="AG456" s="147" t="s">
        <v>349</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2" x14ac:dyDescent="0.2">
      <c r="A457" s="154"/>
      <c r="B457" s="155"/>
      <c r="C457" s="190" t="s">
        <v>1507</v>
      </c>
      <c r="D457" s="179"/>
      <c r="E457" s="180">
        <v>112.1692</v>
      </c>
      <c r="F457" s="157"/>
      <c r="G457" s="157"/>
      <c r="H457" s="157"/>
      <c r="I457" s="157"/>
      <c r="J457" s="157"/>
      <c r="K457" s="157"/>
      <c r="L457" s="157"/>
      <c r="M457" s="157"/>
      <c r="N457" s="156"/>
      <c r="O457" s="156"/>
      <c r="P457" s="156"/>
      <c r="Q457" s="156"/>
      <c r="R457" s="157"/>
      <c r="S457" s="157"/>
      <c r="T457" s="157"/>
      <c r="U457" s="157"/>
      <c r="V457" s="157"/>
      <c r="W457" s="157"/>
      <c r="X457" s="157"/>
      <c r="Y457" s="157"/>
      <c r="Z457" s="147"/>
      <c r="AA457" s="147"/>
      <c r="AB457" s="147"/>
      <c r="AC457" s="147"/>
      <c r="AD457" s="147"/>
      <c r="AE457" s="147"/>
      <c r="AF457" s="147"/>
      <c r="AG457" s="147" t="s">
        <v>270</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ht="22.5" outlineLevel="1" x14ac:dyDescent="0.2">
      <c r="A458" s="166">
        <v>115</v>
      </c>
      <c r="B458" s="167" t="s">
        <v>1508</v>
      </c>
      <c r="C458" s="175" t="s">
        <v>1509</v>
      </c>
      <c r="D458" s="168" t="s">
        <v>285</v>
      </c>
      <c r="E458" s="169">
        <v>43.164000000000001</v>
      </c>
      <c r="F458" s="170"/>
      <c r="G458" s="171">
        <f>ROUND(E458*F458,2)</f>
        <v>0</v>
      </c>
      <c r="H458" s="170"/>
      <c r="I458" s="171">
        <f>ROUND(E458*H458,2)</f>
        <v>0</v>
      </c>
      <c r="J458" s="170"/>
      <c r="K458" s="171">
        <f>ROUND(E458*J458,2)</f>
        <v>0</v>
      </c>
      <c r="L458" s="171">
        <v>21</v>
      </c>
      <c r="M458" s="171">
        <f>G458*(1+L458/100)</f>
        <v>0</v>
      </c>
      <c r="N458" s="169">
        <v>1.4749999999999999E-2</v>
      </c>
      <c r="O458" s="169">
        <f>ROUND(E458*N458,2)</f>
        <v>0.64</v>
      </c>
      <c r="P458" s="169">
        <v>0</v>
      </c>
      <c r="Q458" s="169">
        <f>ROUND(E458*P458,2)</f>
        <v>0</v>
      </c>
      <c r="R458" s="171" t="s">
        <v>353</v>
      </c>
      <c r="S458" s="171" t="s">
        <v>222</v>
      </c>
      <c r="T458" s="172" t="s">
        <v>222</v>
      </c>
      <c r="U458" s="157">
        <v>0</v>
      </c>
      <c r="V458" s="157">
        <f>ROUND(E458*U458,2)</f>
        <v>0</v>
      </c>
      <c r="W458" s="157"/>
      <c r="X458" s="157" t="s">
        <v>348</v>
      </c>
      <c r="Y458" s="157" t="s">
        <v>225</v>
      </c>
      <c r="Z458" s="147"/>
      <c r="AA458" s="147"/>
      <c r="AB458" s="147"/>
      <c r="AC458" s="147"/>
      <c r="AD458" s="147"/>
      <c r="AE458" s="147"/>
      <c r="AF458" s="147"/>
      <c r="AG458" s="147" t="s">
        <v>349</v>
      </c>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2" x14ac:dyDescent="0.2">
      <c r="A459" s="154"/>
      <c r="B459" s="155"/>
      <c r="C459" s="190" t="s">
        <v>1510</v>
      </c>
      <c r="D459" s="179"/>
      <c r="E459" s="180">
        <v>43.164000000000001</v>
      </c>
      <c r="F459" s="157"/>
      <c r="G459" s="157"/>
      <c r="H459" s="157"/>
      <c r="I459" s="157"/>
      <c r="J459" s="157"/>
      <c r="K459" s="157"/>
      <c r="L459" s="157"/>
      <c r="M459" s="157"/>
      <c r="N459" s="156"/>
      <c r="O459" s="156"/>
      <c r="P459" s="156"/>
      <c r="Q459" s="156"/>
      <c r="R459" s="157"/>
      <c r="S459" s="157"/>
      <c r="T459" s="157"/>
      <c r="U459" s="157"/>
      <c r="V459" s="157"/>
      <c r="W459" s="157"/>
      <c r="X459" s="157"/>
      <c r="Y459" s="157"/>
      <c r="Z459" s="147"/>
      <c r="AA459" s="147"/>
      <c r="AB459" s="147"/>
      <c r="AC459" s="147"/>
      <c r="AD459" s="147"/>
      <c r="AE459" s="147"/>
      <c r="AF459" s="147"/>
      <c r="AG459" s="147" t="s">
        <v>270</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83">
        <v>116</v>
      </c>
      <c r="B460" s="184" t="s">
        <v>1511</v>
      </c>
      <c r="C460" s="191" t="s">
        <v>1512</v>
      </c>
      <c r="D460" s="185" t="s">
        <v>390</v>
      </c>
      <c r="E460" s="186">
        <v>220</v>
      </c>
      <c r="F460" s="187"/>
      <c r="G460" s="188">
        <f>ROUND(E460*F460,2)</f>
        <v>0</v>
      </c>
      <c r="H460" s="187"/>
      <c r="I460" s="188">
        <f>ROUND(E460*H460,2)</f>
        <v>0</v>
      </c>
      <c r="J460" s="187"/>
      <c r="K460" s="188">
        <f>ROUND(E460*J460,2)</f>
        <v>0</v>
      </c>
      <c r="L460" s="188">
        <v>21</v>
      </c>
      <c r="M460" s="188">
        <f>G460*(1+L460/100)</f>
        <v>0</v>
      </c>
      <c r="N460" s="186">
        <v>0</v>
      </c>
      <c r="O460" s="186">
        <f>ROUND(E460*N460,2)</f>
        <v>0</v>
      </c>
      <c r="P460" s="186">
        <v>0</v>
      </c>
      <c r="Q460" s="186">
        <f>ROUND(E460*P460,2)</f>
        <v>0</v>
      </c>
      <c r="R460" s="188"/>
      <c r="S460" s="188" t="s">
        <v>250</v>
      </c>
      <c r="T460" s="189" t="s">
        <v>223</v>
      </c>
      <c r="U460" s="157">
        <v>0</v>
      </c>
      <c r="V460" s="157">
        <f>ROUND(E460*U460,2)</f>
        <v>0</v>
      </c>
      <c r="W460" s="157"/>
      <c r="X460" s="157" t="s">
        <v>251</v>
      </c>
      <c r="Y460" s="157" t="s">
        <v>225</v>
      </c>
      <c r="Z460" s="147"/>
      <c r="AA460" s="147"/>
      <c r="AB460" s="147"/>
      <c r="AC460" s="147"/>
      <c r="AD460" s="147"/>
      <c r="AE460" s="147"/>
      <c r="AF460" s="147"/>
      <c r="AG460" s="147" t="s">
        <v>252</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66">
        <v>117</v>
      </c>
      <c r="B461" s="167" t="s">
        <v>1513</v>
      </c>
      <c r="C461" s="175" t="s">
        <v>1514</v>
      </c>
      <c r="D461" s="168" t="s">
        <v>329</v>
      </c>
      <c r="E461" s="169">
        <v>3.3950999999999998</v>
      </c>
      <c r="F461" s="170"/>
      <c r="G461" s="171">
        <f>ROUND(E461*F461,2)</f>
        <v>0</v>
      </c>
      <c r="H461" s="170"/>
      <c r="I461" s="171">
        <f>ROUND(E461*H461,2)</f>
        <v>0</v>
      </c>
      <c r="J461" s="170"/>
      <c r="K461" s="171">
        <f>ROUND(E461*J461,2)</f>
        <v>0</v>
      </c>
      <c r="L461" s="171">
        <v>21</v>
      </c>
      <c r="M461" s="171">
        <f>G461*(1+L461/100)</f>
        <v>0</v>
      </c>
      <c r="N461" s="169">
        <v>0</v>
      </c>
      <c r="O461" s="169">
        <f>ROUND(E461*N461,2)</f>
        <v>0</v>
      </c>
      <c r="P461" s="169">
        <v>0</v>
      </c>
      <c r="Q461" s="169">
        <f>ROUND(E461*P461,2)</f>
        <v>0</v>
      </c>
      <c r="R461" s="171" t="s">
        <v>750</v>
      </c>
      <c r="S461" s="171" t="s">
        <v>222</v>
      </c>
      <c r="T461" s="172" t="s">
        <v>222</v>
      </c>
      <c r="U461" s="157">
        <v>1.7509999999999999</v>
      </c>
      <c r="V461" s="157">
        <f>ROUND(E461*U461,2)</f>
        <v>5.94</v>
      </c>
      <c r="W461" s="157"/>
      <c r="X461" s="157" t="s">
        <v>697</v>
      </c>
      <c r="Y461" s="157" t="s">
        <v>225</v>
      </c>
      <c r="Z461" s="147"/>
      <c r="AA461" s="147"/>
      <c r="AB461" s="147"/>
      <c r="AC461" s="147"/>
      <c r="AD461" s="147"/>
      <c r="AE461" s="147"/>
      <c r="AF461" s="147"/>
      <c r="AG461" s="147" t="s">
        <v>698</v>
      </c>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2" x14ac:dyDescent="0.2">
      <c r="A462" s="154"/>
      <c r="B462" s="155"/>
      <c r="C462" s="260" t="s">
        <v>747</v>
      </c>
      <c r="D462" s="261"/>
      <c r="E462" s="261"/>
      <c r="F462" s="261"/>
      <c r="G462" s="261"/>
      <c r="H462" s="157"/>
      <c r="I462" s="157"/>
      <c r="J462" s="157"/>
      <c r="K462" s="157"/>
      <c r="L462" s="157"/>
      <c r="M462" s="157"/>
      <c r="N462" s="156"/>
      <c r="O462" s="156"/>
      <c r="P462" s="156"/>
      <c r="Q462" s="156"/>
      <c r="R462" s="157"/>
      <c r="S462" s="157"/>
      <c r="T462" s="157"/>
      <c r="U462" s="157"/>
      <c r="V462" s="157"/>
      <c r="W462" s="157"/>
      <c r="X462" s="157"/>
      <c r="Y462" s="157"/>
      <c r="Z462" s="147"/>
      <c r="AA462" s="147"/>
      <c r="AB462" s="147"/>
      <c r="AC462" s="147"/>
      <c r="AD462" s="147"/>
      <c r="AE462" s="147"/>
      <c r="AF462" s="147"/>
      <c r="AG462" s="147" t="s">
        <v>268</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x14ac:dyDescent="0.2">
      <c r="A463" s="159" t="s">
        <v>217</v>
      </c>
      <c r="B463" s="160" t="s">
        <v>165</v>
      </c>
      <c r="C463" s="174" t="s">
        <v>166</v>
      </c>
      <c r="D463" s="161"/>
      <c r="E463" s="162"/>
      <c r="F463" s="163"/>
      <c r="G463" s="163">
        <f>SUMIF(AG464:AG526,"&lt;&gt;NOR",G464:G526)</f>
        <v>0</v>
      </c>
      <c r="H463" s="163"/>
      <c r="I463" s="163">
        <f>SUM(I464:I526)</f>
        <v>0</v>
      </c>
      <c r="J463" s="163"/>
      <c r="K463" s="163">
        <f>SUM(K464:K526)</f>
        <v>0</v>
      </c>
      <c r="L463" s="163"/>
      <c r="M463" s="163">
        <f>SUM(M464:M526)</f>
        <v>0</v>
      </c>
      <c r="N463" s="162"/>
      <c r="O463" s="162">
        <f>SUM(O464:O526)</f>
        <v>0.93</v>
      </c>
      <c r="P463" s="162"/>
      <c r="Q463" s="162">
        <f>SUM(Q464:Q526)</f>
        <v>0.87</v>
      </c>
      <c r="R463" s="163"/>
      <c r="S463" s="163"/>
      <c r="T463" s="164"/>
      <c r="U463" s="158"/>
      <c r="V463" s="158">
        <f>SUM(V464:V526)</f>
        <v>175.28999999999991</v>
      </c>
      <c r="W463" s="158"/>
      <c r="X463" s="158"/>
      <c r="Y463" s="158"/>
      <c r="AG463" t="s">
        <v>218</v>
      </c>
    </row>
    <row r="464" spans="1:60" outlineLevel="1" x14ac:dyDescent="0.2">
      <c r="A464" s="166">
        <v>118</v>
      </c>
      <c r="B464" s="167" t="s">
        <v>1515</v>
      </c>
      <c r="C464" s="175" t="s">
        <v>1516</v>
      </c>
      <c r="D464" s="168" t="s">
        <v>249</v>
      </c>
      <c r="E464" s="169">
        <v>1</v>
      </c>
      <c r="F464" s="170"/>
      <c r="G464" s="171">
        <f>ROUND(E464*F464,2)</f>
        <v>0</v>
      </c>
      <c r="H464" s="170"/>
      <c r="I464" s="171">
        <f>ROUND(E464*H464,2)</f>
        <v>0</v>
      </c>
      <c r="J464" s="170"/>
      <c r="K464" s="171">
        <f>ROUND(E464*J464,2)</f>
        <v>0</v>
      </c>
      <c r="L464" s="171">
        <v>21</v>
      </c>
      <c r="M464" s="171">
        <f>G464*(1+L464/100)</f>
        <v>0</v>
      </c>
      <c r="N464" s="169">
        <v>0</v>
      </c>
      <c r="O464" s="169">
        <f>ROUND(E464*N464,2)</f>
        <v>0</v>
      </c>
      <c r="P464" s="169">
        <v>0</v>
      </c>
      <c r="Q464" s="169">
        <f>ROUND(E464*P464,2)</f>
        <v>0</v>
      </c>
      <c r="R464" s="171"/>
      <c r="S464" s="171" t="s">
        <v>250</v>
      </c>
      <c r="T464" s="172" t="s">
        <v>223</v>
      </c>
      <c r="U464" s="157">
        <v>0</v>
      </c>
      <c r="V464" s="157">
        <f>ROUND(E464*U464,2)</f>
        <v>0</v>
      </c>
      <c r="W464" s="157"/>
      <c r="X464" s="157" t="s">
        <v>251</v>
      </c>
      <c r="Y464" s="157" t="s">
        <v>225</v>
      </c>
      <c r="Z464" s="147"/>
      <c r="AA464" s="147"/>
      <c r="AB464" s="147"/>
      <c r="AC464" s="147"/>
      <c r="AD464" s="147"/>
      <c r="AE464" s="147"/>
      <c r="AF464" s="147"/>
      <c r="AG464" s="147" t="s">
        <v>252</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2" x14ac:dyDescent="0.2">
      <c r="A465" s="154"/>
      <c r="B465" s="155"/>
      <c r="C465" s="249" t="s">
        <v>1517</v>
      </c>
      <c r="D465" s="250"/>
      <c r="E465" s="250"/>
      <c r="F465" s="250"/>
      <c r="G465" s="250"/>
      <c r="H465" s="157"/>
      <c r="I465" s="157"/>
      <c r="J465" s="157"/>
      <c r="K465" s="157"/>
      <c r="L465" s="157"/>
      <c r="M465" s="157"/>
      <c r="N465" s="156"/>
      <c r="O465" s="156"/>
      <c r="P465" s="156"/>
      <c r="Q465" s="156"/>
      <c r="R465" s="157"/>
      <c r="S465" s="157"/>
      <c r="T465" s="157"/>
      <c r="U465" s="157"/>
      <c r="V465" s="157"/>
      <c r="W465" s="157"/>
      <c r="X465" s="157"/>
      <c r="Y465" s="157"/>
      <c r="Z465" s="147"/>
      <c r="AA465" s="147"/>
      <c r="AB465" s="147"/>
      <c r="AC465" s="147"/>
      <c r="AD465" s="147"/>
      <c r="AE465" s="147"/>
      <c r="AF465" s="147"/>
      <c r="AG465" s="147" t="s">
        <v>228</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66">
        <v>119</v>
      </c>
      <c r="B466" s="167" t="s">
        <v>1518</v>
      </c>
      <c r="C466" s="175" t="s">
        <v>1519</v>
      </c>
      <c r="D466" s="168" t="s">
        <v>365</v>
      </c>
      <c r="E466" s="169">
        <v>41.5</v>
      </c>
      <c r="F466" s="170"/>
      <c r="G466" s="171">
        <f>ROUND(E466*F466,2)</f>
        <v>0</v>
      </c>
      <c r="H466" s="170"/>
      <c r="I466" s="171">
        <f>ROUND(E466*H466,2)</f>
        <v>0</v>
      </c>
      <c r="J466" s="170"/>
      <c r="K466" s="171">
        <f>ROUND(E466*J466,2)</f>
        <v>0</v>
      </c>
      <c r="L466" s="171">
        <v>21</v>
      </c>
      <c r="M466" s="171">
        <f>G466*(1+L466/100)</f>
        <v>0</v>
      </c>
      <c r="N466" s="169">
        <v>7.6000000000000004E-4</v>
      </c>
      <c r="O466" s="169">
        <f>ROUND(E466*N466,2)</f>
        <v>0.03</v>
      </c>
      <c r="P466" s="169">
        <v>0</v>
      </c>
      <c r="Q466" s="169">
        <f>ROUND(E466*P466,2)</f>
        <v>0</v>
      </c>
      <c r="R466" s="171"/>
      <c r="S466" s="171" t="s">
        <v>250</v>
      </c>
      <c r="T466" s="172" t="s">
        <v>347</v>
      </c>
      <c r="U466" s="157">
        <v>0.28000000000000003</v>
      </c>
      <c r="V466" s="157">
        <f>ROUND(E466*U466,2)</f>
        <v>11.62</v>
      </c>
      <c r="W466" s="157"/>
      <c r="X466" s="157" t="s">
        <v>251</v>
      </c>
      <c r="Y466" s="157" t="s">
        <v>225</v>
      </c>
      <c r="Z466" s="147"/>
      <c r="AA466" s="147"/>
      <c r="AB466" s="147"/>
      <c r="AC466" s="147"/>
      <c r="AD466" s="147"/>
      <c r="AE466" s="147"/>
      <c r="AF466" s="147"/>
      <c r="AG466" s="147" t="s">
        <v>252</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2" x14ac:dyDescent="0.2">
      <c r="A467" s="154"/>
      <c r="B467" s="155"/>
      <c r="C467" s="190" t="s">
        <v>1520</v>
      </c>
      <c r="D467" s="179"/>
      <c r="E467" s="180">
        <v>41.5</v>
      </c>
      <c r="F467" s="157"/>
      <c r="G467" s="157"/>
      <c r="H467" s="157"/>
      <c r="I467" s="157"/>
      <c r="J467" s="157"/>
      <c r="K467" s="157"/>
      <c r="L467" s="157"/>
      <c r="M467" s="157"/>
      <c r="N467" s="156"/>
      <c r="O467" s="156"/>
      <c r="P467" s="156"/>
      <c r="Q467" s="156"/>
      <c r="R467" s="157"/>
      <c r="S467" s="157"/>
      <c r="T467" s="157"/>
      <c r="U467" s="157"/>
      <c r="V467" s="157"/>
      <c r="W467" s="157"/>
      <c r="X467" s="157"/>
      <c r="Y467" s="157"/>
      <c r="Z467" s="147"/>
      <c r="AA467" s="147"/>
      <c r="AB467" s="147"/>
      <c r="AC467" s="147"/>
      <c r="AD467" s="147"/>
      <c r="AE467" s="147"/>
      <c r="AF467" s="147"/>
      <c r="AG467" s="147" t="s">
        <v>270</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66">
        <v>120</v>
      </c>
      <c r="B468" s="167" t="s">
        <v>1521</v>
      </c>
      <c r="C468" s="175" t="s">
        <v>1522</v>
      </c>
      <c r="D468" s="168" t="s">
        <v>365</v>
      </c>
      <c r="E468" s="169">
        <v>8.6</v>
      </c>
      <c r="F468" s="170"/>
      <c r="G468" s="171">
        <f>ROUND(E468*F468,2)</f>
        <v>0</v>
      </c>
      <c r="H468" s="170"/>
      <c r="I468" s="171">
        <f>ROUND(E468*H468,2)</f>
        <v>0</v>
      </c>
      <c r="J468" s="170"/>
      <c r="K468" s="171">
        <f>ROUND(E468*J468,2)</f>
        <v>0</v>
      </c>
      <c r="L468" s="171">
        <v>21</v>
      </c>
      <c r="M468" s="171">
        <f>G468*(1+L468/100)</f>
        <v>0</v>
      </c>
      <c r="N468" s="169">
        <v>3.9500000000000004E-3</v>
      </c>
      <c r="O468" s="169">
        <f>ROUND(E468*N468,2)</f>
        <v>0.03</v>
      </c>
      <c r="P468" s="169">
        <v>0</v>
      </c>
      <c r="Q468" s="169">
        <f>ROUND(E468*P468,2)</f>
        <v>0</v>
      </c>
      <c r="R468" s="171" t="s">
        <v>817</v>
      </c>
      <c r="S468" s="171" t="s">
        <v>222</v>
      </c>
      <c r="T468" s="172" t="s">
        <v>222</v>
      </c>
      <c r="U468" s="157">
        <v>0.48715000000000003</v>
      </c>
      <c r="V468" s="157">
        <f>ROUND(E468*U468,2)</f>
        <v>4.1900000000000004</v>
      </c>
      <c r="W468" s="157"/>
      <c r="X468" s="157" t="s">
        <v>251</v>
      </c>
      <c r="Y468" s="157" t="s">
        <v>225</v>
      </c>
      <c r="Z468" s="147"/>
      <c r="AA468" s="147"/>
      <c r="AB468" s="147"/>
      <c r="AC468" s="147"/>
      <c r="AD468" s="147"/>
      <c r="AE468" s="147"/>
      <c r="AF468" s="147"/>
      <c r="AG468" s="147" t="s">
        <v>252</v>
      </c>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2" x14ac:dyDescent="0.2">
      <c r="A469" s="154"/>
      <c r="B469" s="155"/>
      <c r="C469" s="260" t="s">
        <v>824</v>
      </c>
      <c r="D469" s="261"/>
      <c r="E469" s="261"/>
      <c r="F469" s="261"/>
      <c r="G469" s="261"/>
      <c r="H469" s="157"/>
      <c r="I469" s="157"/>
      <c r="J469" s="157"/>
      <c r="K469" s="157"/>
      <c r="L469" s="157"/>
      <c r="M469" s="157"/>
      <c r="N469" s="156"/>
      <c r="O469" s="156"/>
      <c r="P469" s="156"/>
      <c r="Q469" s="156"/>
      <c r="R469" s="157"/>
      <c r="S469" s="157"/>
      <c r="T469" s="157"/>
      <c r="U469" s="157"/>
      <c r="V469" s="157"/>
      <c r="W469" s="157"/>
      <c r="X469" s="157"/>
      <c r="Y469" s="157"/>
      <c r="Z469" s="147"/>
      <c r="AA469" s="147"/>
      <c r="AB469" s="147"/>
      <c r="AC469" s="147"/>
      <c r="AD469" s="147"/>
      <c r="AE469" s="147"/>
      <c r="AF469" s="147"/>
      <c r="AG469" s="147" t="s">
        <v>268</v>
      </c>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2" x14ac:dyDescent="0.2">
      <c r="A470" s="154"/>
      <c r="B470" s="155"/>
      <c r="C470" s="190" t="s">
        <v>1523</v>
      </c>
      <c r="D470" s="179"/>
      <c r="E470" s="180">
        <v>8.6</v>
      </c>
      <c r="F470" s="157"/>
      <c r="G470" s="157"/>
      <c r="H470" s="157"/>
      <c r="I470" s="157"/>
      <c r="J470" s="157"/>
      <c r="K470" s="157"/>
      <c r="L470" s="157"/>
      <c r="M470" s="157"/>
      <c r="N470" s="156"/>
      <c r="O470" s="156"/>
      <c r="P470" s="156"/>
      <c r="Q470" s="156"/>
      <c r="R470" s="157"/>
      <c r="S470" s="157"/>
      <c r="T470" s="157"/>
      <c r="U470" s="157"/>
      <c r="V470" s="157"/>
      <c r="W470" s="157"/>
      <c r="X470" s="157"/>
      <c r="Y470" s="157"/>
      <c r="Z470" s="147"/>
      <c r="AA470" s="147"/>
      <c r="AB470" s="147"/>
      <c r="AC470" s="147"/>
      <c r="AD470" s="147"/>
      <c r="AE470" s="147"/>
      <c r="AF470" s="147"/>
      <c r="AG470" s="147" t="s">
        <v>270</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ht="22.5" outlineLevel="1" x14ac:dyDescent="0.2">
      <c r="A471" s="166">
        <v>121</v>
      </c>
      <c r="B471" s="167" t="s">
        <v>1524</v>
      </c>
      <c r="C471" s="175" t="s">
        <v>1525</v>
      </c>
      <c r="D471" s="168" t="s">
        <v>365</v>
      </c>
      <c r="E471" s="169">
        <v>75</v>
      </c>
      <c r="F471" s="170"/>
      <c r="G471" s="171">
        <f>ROUND(E471*F471,2)</f>
        <v>0</v>
      </c>
      <c r="H471" s="170"/>
      <c r="I471" s="171">
        <f>ROUND(E471*H471,2)</f>
        <v>0</v>
      </c>
      <c r="J471" s="170"/>
      <c r="K471" s="171">
        <f>ROUND(E471*J471,2)</f>
        <v>0</v>
      </c>
      <c r="L471" s="171">
        <v>21</v>
      </c>
      <c r="M471" s="171">
        <f>G471*(1+L471/100)</f>
        <v>0</v>
      </c>
      <c r="N471" s="169">
        <v>1.6299999999999999E-3</v>
      </c>
      <c r="O471" s="169">
        <f>ROUND(E471*N471,2)</f>
        <v>0.12</v>
      </c>
      <c r="P471" s="169">
        <v>0</v>
      </c>
      <c r="Q471" s="169">
        <f>ROUND(E471*P471,2)</f>
        <v>0</v>
      </c>
      <c r="R471" s="171" t="s">
        <v>817</v>
      </c>
      <c r="S471" s="171" t="s">
        <v>222</v>
      </c>
      <c r="T471" s="172" t="s">
        <v>222</v>
      </c>
      <c r="U471" s="157">
        <v>0.25568999999999997</v>
      </c>
      <c r="V471" s="157">
        <f>ROUND(E471*U471,2)</f>
        <v>19.18</v>
      </c>
      <c r="W471" s="157"/>
      <c r="X471" s="157" t="s">
        <v>251</v>
      </c>
      <c r="Y471" s="157" t="s">
        <v>225</v>
      </c>
      <c r="Z471" s="147"/>
      <c r="AA471" s="147"/>
      <c r="AB471" s="147"/>
      <c r="AC471" s="147"/>
      <c r="AD471" s="147"/>
      <c r="AE471" s="147"/>
      <c r="AF471" s="147"/>
      <c r="AG471" s="147" t="s">
        <v>252</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2" x14ac:dyDescent="0.2">
      <c r="A472" s="154"/>
      <c r="B472" s="155"/>
      <c r="C472" s="260" t="s">
        <v>824</v>
      </c>
      <c r="D472" s="261"/>
      <c r="E472" s="261"/>
      <c r="F472" s="261"/>
      <c r="G472" s="261"/>
      <c r="H472" s="157"/>
      <c r="I472" s="157"/>
      <c r="J472" s="157"/>
      <c r="K472" s="157"/>
      <c r="L472" s="157"/>
      <c r="M472" s="157"/>
      <c r="N472" s="156"/>
      <c r="O472" s="156"/>
      <c r="P472" s="156"/>
      <c r="Q472" s="156"/>
      <c r="R472" s="157"/>
      <c r="S472" s="157"/>
      <c r="T472" s="157"/>
      <c r="U472" s="157"/>
      <c r="V472" s="157"/>
      <c r="W472" s="157"/>
      <c r="X472" s="157"/>
      <c r="Y472" s="157"/>
      <c r="Z472" s="147"/>
      <c r="AA472" s="147"/>
      <c r="AB472" s="147"/>
      <c r="AC472" s="147"/>
      <c r="AD472" s="147"/>
      <c r="AE472" s="147"/>
      <c r="AF472" s="147"/>
      <c r="AG472" s="147" t="s">
        <v>268</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2" x14ac:dyDescent="0.2">
      <c r="A473" s="154"/>
      <c r="B473" s="155"/>
      <c r="C473" s="190" t="s">
        <v>1526</v>
      </c>
      <c r="D473" s="179"/>
      <c r="E473" s="180">
        <v>75</v>
      </c>
      <c r="F473" s="157"/>
      <c r="G473" s="157"/>
      <c r="H473" s="157"/>
      <c r="I473" s="157"/>
      <c r="J473" s="157"/>
      <c r="K473" s="157"/>
      <c r="L473" s="157"/>
      <c r="M473" s="157"/>
      <c r="N473" s="156"/>
      <c r="O473" s="156"/>
      <c r="P473" s="156"/>
      <c r="Q473" s="156"/>
      <c r="R473" s="157"/>
      <c r="S473" s="157"/>
      <c r="T473" s="157"/>
      <c r="U473" s="157"/>
      <c r="V473" s="157"/>
      <c r="W473" s="157"/>
      <c r="X473" s="157"/>
      <c r="Y473" s="157"/>
      <c r="Z473" s="147"/>
      <c r="AA473" s="147"/>
      <c r="AB473" s="147"/>
      <c r="AC473" s="147"/>
      <c r="AD473" s="147"/>
      <c r="AE473" s="147"/>
      <c r="AF473" s="147"/>
      <c r="AG473" s="147" t="s">
        <v>270</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
      <c r="A474" s="166">
        <v>122</v>
      </c>
      <c r="B474" s="167" t="s">
        <v>822</v>
      </c>
      <c r="C474" s="175" t="s">
        <v>823</v>
      </c>
      <c r="D474" s="168" t="s">
        <v>365</v>
      </c>
      <c r="E474" s="169">
        <v>8.6</v>
      </c>
      <c r="F474" s="170"/>
      <c r="G474" s="171">
        <f>ROUND(E474*F474,2)</f>
        <v>0</v>
      </c>
      <c r="H474" s="170"/>
      <c r="I474" s="171">
        <f>ROUND(E474*H474,2)</f>
        <v>0</v>
      </c>
      <c r="J474" s="170"/>
      <c r="K474" s="171">
        <f>ROUND(E474*J474,2)</f>
        <v>0</v>
      </c>
      <c r="L474" s="171">
        <v>21</v>
      </c>
      <c r="M474" s="171">
        <f>G474*(1+L474/100)</f>
        <v>0</v>
      </c>
      <c r="N474" s="169">
        <v>1.64E-3</v>
      </c>
      <c r="O474" s="169">
        <f>ROUND(E474*N474,2)</f>
        <v>0.01</v>
      </c>
      <c r="P474" s="169">
        <v>0</v>
      </c>
      <c r="Q474" s="169">
        <f>ROUND(E474*P474,2)</f>
        <v>0</v>
      </c>
      <c r="R474" s="171" t="s">
        <v>817</v>
      </c>
      <c r="S474" s="171" t="s">
        <v>222</v>
      </c>
      <c r="T474" s="172" t="s">
        <v>222</v>
      </c>
      <c r="U474" s="157">
        <v>0.4047</v>
      </c>
      <c r="V474" s="157">
        <f>ROUND(E474*U474,2)</f>
        <v>3.48</v>
      </c>
      <c r="W474" s="157"/>
      <c r="X474" s="157" t="s">
        <v>251</v>
      </c>
      <c r="Y474" s="157" t="s">
        <v>225</v>
      </c>
      <c r="Z474" s="147"/>
      <c r="AA474" s="147"/>
      <c r="AB474" s="147"/>
      <c r="AC474" s="147"/>
      <c r="AD474" s="147"/>
      <c r="AE474" s="147"/>
      <c r="AF474" s="147"/>
      <c r="AG474" s="147" t="s">
        <v>252</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2" x14ac:dyDescent="0.2">
      <c r="A475" s="154"/>
      <c r="B475" s="155"/>
      <c r="C475" s="260" t="s">
        <v>824</v>
      </c>
      <c r="D475" s="261"/>
      <c r="E475" s="261"/>
      <c r="F475" s="261"/>
      <c r="G475" s="261"/>
      <c r="H475" s="157"/>
      <c r="I475" s="157"/>
      <c r="J475" s="157"/>
      <c r="K475" s="157"/>
      <c r="L475" s="157"/>
      <c r="M475" s="157"/>
      <c r="N475" s="156"/>
      <c r="O475" s="156"/>
      <c r="P475" s="156"/>
      <c r="Q475" s="156"/>
      <c r="R475" s="157"/>
      <c r="S475" s="157"/>
      <c r="T475" s="157"/>
      <c r="U475" s="157"/>
      <c r="V475" s="157"/>
      <c r="W475" s="157"/>
      <c r="X475" s="157"/>
      <c r="Y475" s="157"/>
      <c r="Z475" s="147"/>
      <c r="AA475" s="147"/>
      <c r="AB475" s="147"/>
      <c r="AC475" s="147"/>
      <c r="AD475" s="147"/>
      <c r="AE475" s="147"/>
      <c r="AF475" s="147"/>
      <c r="AG475" s="147" t="s">
        <v>268</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2" x14ac:dyDescent="0.2">
      <c r="A476" s="154"/>
      <c r="B476" s="155"/>
      <c r="C476" s="190" t="s">
        <v>1527</v>
      </c>
      <c r="D476" s="179"/>
      <c r="E476" s="180">
        <v>8.6</v>
      </c>
      <c r="F476" s="157"/>
      <c r="G476" s="157"/>
      <c r="H476" s="157"/>
      <c r="I476" s="157"/>
      <c r="J476" s="157"/>
      <c r="K476" s="157"/>
      <c r="L476" s="157"/>
      <c r="M476" s="157"/>
      <c r="N476" s="156"/>
      <c r="O476" s="156"/>
      <c r="P476" s="156"/>
      <c r="Q476" s="156"/>
      <c r="R476" s="157"/>
      <c r="S476" s="157"/>
      <c r="T476" s="157"/>
      <c r="U476" s="157"/>
      <c r="V476" s="157"/>
      <c r="W476" s="157"/>
      <c r="X476" s="157"/>
      <c r="Y476" s="157"/>
      <c r="Z476" s="147"/>
      <c r="AA476" s="147"/>
      <c r="AB476" s="147"/>
      <c r="AC476" s="147"/>
      <c r="AD476" s="147"/>
      <c r="AE476" s="147"/>
      <c r="AF476" s="147"/>
      <c r="AG476" s="147" t="s">
        <v>270</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ht="22.5" outlineLevel="1" x14ac:dyDescent="0.2">
      <c r="A477" s="166">
        <v>123</v>
      </c>
      <c r="B477" s="167" t="s">
        <v>838</v>
      </c>
      <c r="C477" s="175" t="s">
        <v>839</v>
      </c>
      <c r="D477" s="168" t="s">
        <v>365</v>
      </c>
      <c r="E477" s="169">
        <v>23.5</v>
      </c>
      <c r="F477" s="170"/>
      <c r="G477" s="171">
        <f>ROUND(E477*F477,2)</f>
        <v>0</v>
      </c>
      <c r="H477" s="170"/>
      <c r="I477" s="171">
        <f>ROUND(E477*H477,2)</f>
        <v>0</v>
      </c>
      <c r="J477" s="170"/>
      <c r="K477" s="171">
        <f>ROUND(E477*J477,2)</f>
        <v>0</v>
      </c>
      <c r="L477" s="171">
        <v>21</v>
      </c>
      <c r="M477" s="171">
        <f>G477*(1+L477/100)</f>
        <v>0</v>
      </c>
      <c r="N477" s="169">
        <v>3.5400000000000002E-3</v>
      </c>
      <c r="O477" s="169">
        <f>ROUND(E477*N477,2)</f>
        <v>0.08</v>
      </c>
      <c r="P477" s="169">
        <v>0</v>
      </c>
      <c r="Q477" s="169">
        <f>ROUND(E477*P477,2)</f>
        <v>0</v>
      </c>
      <c r="R477" s="171" t="s">
        <v>817</v>
      </c>
      <c r="S477" s="171" t="s">
        <v>222</v>
      </c>
      <c r="T477" s="172" t="s">
        <v>222</v>
      </c>
      <c r="U477" s="157">
        <v>0.219</v>
      </c>
      <c r="V477" s="157">
        <f>ROUND(E477*U477,2)</f>
        <v>5.15</v>
      </c>
      <c r="W477" s="157"/>
      <c r="X477" s="157" t="s">
        <v>251</v>
      </c>
      <c r="Y477" s="157" t="s">
        <v>225</v>
      </c>
      <c r="Z477" s="147"/>
      <c r="AA477" s="147"/>
      <c r="AB477" s="147"/>
      <c r="AC477" s="147"/>
      <c r="AD477" s="147"/>
      <c r="AE477" s="147"/>
      <c r="AF477" s="147"/>
      <c r="AG477" s="147" t="s">
        <v>252</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2" x14ac:dyDescent="0.2">
      <c r="A478" s="154"/>
      <c r="B478" s="155"/>
      <c r="C478" s="249" t="s">
        <v>840</v>
      </c>
      <c r="D478" s="250"/>
      <c r="E478" s="250"/>
      <c r="F478" s="250"/>
      <c r="G478" s="250"/>
      <c r="H478" s="157"/>
      <c r="I478" s="157"/>
      <c r="J478" s="157"/>
      <c r="K478" s="157"/>
      <c r="L478" s="157"/>
      <c r="M478" s="157"/>
      <c r="N478" s="156"/>
      <c r="O478" s="156"/>
      <c r="P478" s="156"/>
      <c r="Q478" s="156"/>
      <c r="R478" s="157"/>
      <c r="S478" s="157"/>
      <c r="T478" s="157"/>
      <c r="U478" s="157"/>
      <c r="V478" s="157"/>
      <c r="W478" s="157"/>
      <c r="X478" s="157"/>
      <c r="Y478" s="157"/>
      <c r="Z478" s="147"/>
      <c r="AA478" s="147"/>
      <c r="AB478" s="147"/>
      <c r="AC478" s="147"/>
      <c r="AD478" s="147"/>
      <c r="AE478" s="147"/>
      <c r="AF478" s="147"/>
      <c r="AG478" s="147" t="s">
        <v>228</v>
      </c>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2" x14ac:dyDescent="0.2">
      <c r="A479" s="154"/>
      <c r="B479" s="155"/>
      <c r="C479" s="190" t="s">
        <v>1528</v>
      </c>
      <c r="D479" s="179"/>
      <c r="E479" s="180">
        <v>23.5</v>
      </c>
      <c r="F479" s="157"/>
      <c r="G479" s="157"/>
      <c r="H479" s="157"/>
      <c r="I479" s="157"/>
      <c r="J479" s="157"/>
      <c r="K479" s="157"/>
      <c r="L479" s="157"/>
      <c r="M479" s="157"/>
      <c r="N479" s="156"/>
      <c r="O479" s="156"/>
      <c r="P479" s="156"/>
      <c r="Q479" s="156"/>
      <c r="R479" s="157"/>
      <c r="S479" s="157"/>
      <c r="T479" s="157"/>
      <c r="U479" s="157"/>
      <c r="V479" s="157"/>
      <c r="W479" s="157"/>
      <c r="X479" s="157"/>
      <c r="Y479" s="157"/>
      <c r="Z479" s="147"/>
      <c r="AA479" s="147"/>
      <c r="AB479" s="147"/>
      <c r="AC479" s="147"/>
      <c r="AD479" s="147"/>
      <c r="AE479" s="147"/>
      <c r="AF479" s="147"/>
      <c r="AG479" s="147" t="s">
        <v>270</v>
      </c>
      <c r="AH479" s="147">
        <v>0</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ht="22.5" outlineLevel="1" x14ac:dyDescent="0.2">
      <c r="A480" s="166">
        <v>124</v>
      </c>
      <c r="B480" s="167" t="s">
        <v>1529</v>
      </c>
      <c r="C480" s="175" t="s">
        <v>1530</v>
      </c>
      <c r="D480" s="168" t="s">
        <v>365</v>
      </c>
      <c r="E480" s="169">
        <v>9.1999999999999993</v>
      </c>
      <c r="F480" s="170"/>
      <c r="G480" s="171">
        <f>ROUND(E480*F480,2)</f>
        <v>0</v>
      </c>
      <c r="H480" s="170"/>
      <c r="I480" s="171">
        <f>ROUND(E480*H480,2)</f>
        <v>0</v>
      </c>
      <c r="J480" s="170"/>
      <c r="K480" s="171">
        <f>ROUND(E480*J480,2)</f>
        <v>0</v>
      </c>
      <c r="L480" s="171">
        <v>21</v>
      </c>
      <c r="M480" s="171">
        <f>G480*(1+L480/100)</f>
        <v>0</v>
      </c>
      <c r="N480" s="169">
        <v>1.6299999999999999E-3</v>
      </c>
      <c r="O480" s="169">
        <f>ROUND(E480*N480,2)</f>
        <v>0.01</v>
      </c>
      <c r="P480" s="169">
        <v>0</v>
      </c>
      <c r="Q480" s="169">
        <f>ROUND(E480*P480,2)</f>
        <v>0</v>
      </c>
      <c r="R480" s="171" t="s">
        <v>817</v>
      </c>
      <c r="S480" s="171" t="s">
        <v>222</v>
      </c>
      <c r="T480" s="172" t="s">
        <v>222</v>
      </c>
      <c r="U480" s="157">
        <v>0.28184999999999999</v>
      </c>
      <c r="V480" s="157">
        <f>ROUND(E480*U480,2)</f>
        <v>2.59</v>
      </c>
      <c r="W480" s="157"/>
      <c r="X480" s="157" t="s">
        <v>251</v>
      </c>
      <c r="Y480" s="157" t="s">
        <v>225</v>
      </c>
      <c r="Z480" s="147"/>
      <c r="AA480" s="147"/>
      <c r="AB480" s="147"/>
      <c r="AC480" s="147"/>
      <c r="AD480" s="147"/>
      <c r="AE480" s="147"/>
      <c r="AF480" s="147"/>
      <c r="AG480" s="147" t="s">
        <v>252</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2" x14ac:dyDescent="0.2">
      <c r="A481" s="154"/>
      <c r="B481" s="155"/>
      <c r="C481" s="190" t="s">
        <v>1531</v>
      </c>
      <c r="D481" s="179"/>
      <c r="E481" s="180">
        <v>9.1999999999999993</v>
      </c>
      <c r="F481" s="157"/>
      <c r="G481" s="157"/>
      <c r="H481" s="157"/>
      <c r="I481" s="157"/>
      <c r="J481" s="157"/>
      <c r="K481" s="157"/>
      <c r="L481" s="157"/>
      <c r="M481" s="157"/>
      <c r="N481" s="156"/>
      <c r="O481" s="156"/>
      <c r="P481" s="156"/>
      <c r="Q481" s="156"/>
      <c r="R481" s="157"/>
      <c r="S481" s="157"/>
      <c r="T481" s="157"/>
      <c r="U481" s="157"/>
      <c r="V481" s="157"/>
      <c r="W481" s="157"/>
      <c r="X481" s="157"/>
      <c r="Y481" s="157"/>
      <c r="Z481" s="147"/>
      <c r="AA481" s="147"/>
      <c r="AB481" s="147"/>
      <c r="AC481" s="147"/>
      <c r="AD481" s="147"/>
      <c r="AE481" s="147"/>
      <c r="AF481" s="147"/>
      <c r="AG481" s="147" t="s">
        <v>270</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ht="22.5" outlineLevel="1" x14ac:dyDescent="0.2">
      <c r="A482" s="166">
        <v>125</v>
      </c>
      <c r="B482" s="167" t="s">
        <v>842</v>
      </c>
      <c r="C482" s="175" t="s">
        <v>843</v>
      </c>
      <c r="D482" s="168" t="s">
        <v>365</v>
      </c>
      <c r="E482" s="169">
        <v>38.299999999999997</v>
      </c>
      <c r="F482" s="170"/>
      <c r="G482" s="171">
        <f>ROUND(E482*F482,2)</f>
        <v>0</v>
      </c>
      <c r="H482" s="170"/>
      <c r="I482" s="171">
        <f>ROUND(E482*H482,2)</f>
        <v>0</v>
      </c>
      <c r="J482" s="170"/>
      <c r="K482" s="171">
        <f>ROUND(E482*J482,2)</f>
        <v>0</v>
      </c>
      <c r="L482" s="171">
        <v>21</v>
      </c>
      <c r="M482" s="171">
        <f>G482*(1+L482/100)</f>
        <v>0</v>
      </c>
      <c r="N482" s="169">
        <v>5.1399999999999996E-3</v>
      </c>
      <c r="O482" s="169">
        <f>ROUND(E482*N482,2)</f>
        <v>0.2</v>
      </c>
      <c r="P482" s="169">
        <v>0</v>
      </c>
      <c r="Q482" s="169">
        <f>ROUND(E482*P482,2)</f>
        <v>0</v>
      </c>
      <c r="R482" s="171" t="s">
        <v>817</v>
      </c>
      <c r="S482" s="171" t="s">
        <v>222</v>
      </c>
      <c r="T482" s="172" t="s">
        <v>222</v>
      </c>
      <c r="U482" s="157">
        <v>0.65119000000000005</v>
      </c>
      <c r="V482" s="157">
        <f>ROUND(E482*U482,2)</f>
        <v>24.94</v>
      </c>
      <c r="W482" s="157"/>
      <c r="X482" s="157" t="s">
        <v>251</v>
      </c>
      <c r="Y482" s="157" t="s">
        <v>225</v>
      </c>
      <c r="Z482" s="147"/>
      <c r="AA482" s="147"/>
      <c r="AB482" s="147"/>
      <c r="AC482" s="147"/>
      <c r="AD482" s="147"/>
      <c r="AE482" s="147"/>
      <c r="AF482" s="147"/>
      <c r="AG482" s="147" t="s">
        <v>252</v>
      </c>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2" x14ac:dyDescent="0.2">
      <c r="A483" s="154"/>
      <c r="B483" s="155"/>
      <c r="C483" s="260" t="s">
        <v>844</v>
      </c>
      <c r="D483" s="261"/>
      <c r="E483" s="261"/>
      <c r="F483" s="261"/>
      <c r="G483" s="261"/>
      <c r="H483" s="157"/>
      <c r="I483" s="157"/>
      <c r="J483" s="157"/>
      <c r="K483" s="157"/>
      <c r="L483" s="157"/>
      <c r="M483" s="157"/>
      <c r="N483" s="156"/>
      <c r="O483" s="156"/>
      <c r="P483" s="156"/>
      <c r="Q483" s="156"/>
      <c r="R483" s="157"/>
      <c r="S483" s="157"/>
      <c r="T483" s="157"/>
      <c r="U483" s="157"/>
      <c r="V483" s="157"/>
      <c r="W483" s="157"/>
      <c r="X483" s="157"/>
      <c r="Y483" s="157"/>
      <c r="Z483" s="147"/>
      <c r="AA483" s="147"/>
      <c r="AB483" s="147"/>
      <c r="AC483" s="147"/>
      <c r="AD483" s="147"/>
      <c r="AE483" s="147"/>
      <c r="AF483" s="147"/>
      <c r="AG483" s="147" t="s">
        <v>268</v>
      </c>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2" x14ac:dyDescent="0.2">
      <c r="A484" s="154"/>
      <c r="B484" s="155"/>
      <c r="C484" s="190" t="s">
        <v>1532</v>
      </c>
      <c r="D484" s="179"/>
      <c r="E484" s="180">
        <v>38.299999999999997</v>
      </c>
      <c r="F484" s="157"/>
      <c r="G484" s="157"/>
      <c r="H484" s="157"/>
      <c r="I484" s="157"/>
      <c r="J484" s="157"/>
      <c r="K484" s="157"/>
      <c r="L484" s="157"/>
      <c r="M484" s="157"/>
      <c r="N484" s="156"/>
      <c r="O484" s="156"/>
      <c r="P484" s="156"/>
      <c r="Q484" s="156"/>
      <c r="R484" s="157"/>
      <c r="S484" s="157"/>
      <c r="T484" s="157"/>
      <c r="U484" s="157"/>
      <c r="V484" s="157"/>
      <c r="W484" s="157"/>
      <c r="X484" s="157"/>
      <c r="Y484" s="157"/>
      <c r="Z484" s="147"/>
      <c r="AA484" s="147"/>
      <c r="AB484" s="147"/>
      <c r="AC484" s="147"/>
      <c r="AD484" s="147"/>
      <c r="AE484" s="147"/>
      <c r="AF484" s="147"/>
      <c r="AG484" s="147" t="s">
        <v>270</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ht="22.5" outlineLevel="1" x14ac:dyDescent="0.2">
      <c r="A485" s="166">
        <v>126</v>
      </c>
      <c r="B485" s="167" t="s">
        <v>1533</v>
      </c>
      <c r="C485" s="175" t="s">
        <v>1534</v>
      </c>
      <c r="D485" s="168" t="s">
        <v>365</v>
      </c>
      <c r="E485" s="169">
        <v>16.100000000000001</v>
      </c>
      <c r="F485" s="170"/>
      <c r="G485" s="171">
        <f>ROUND(E485*F485,2)</f>
        <v>0</v>
      </c>
      <c r="H485" s="170"/>
      <c r="I485" s="171">
        <f>ROUND(E485*H485,2)</f>
        <v>0</v>
      </c>
      <c r="J485" s="170"/>
      <c r="K485" s="171">
        <f>ROUND(E485*J485,2)</f>
        <v>0</v>
      </c>
      <c r="L485" s="171">
        <v>21</v>
      </c>
      <c r="M485" s="171">
        <f>G485*(1+L485/100)</f>
        <v>0</v>
      </c>
      <c r="N485" s="169">
        <v>3.16E-3</v>
      </c>
      <c r="O485" s="169">
        <f>ROUND(E485*N485,2)</f>
        <v>0.05</v>
      </c>
      <c r="P485" s="169">
        <v>0</v>
      </c>
      <c r="Q485" s="169">
        <f>ROUND(E485*P485,2)</f>
        <v>0</v>
      </c>
      <c r="R485" s="171" t="s">
        <v>817</v>
      </c>
      <c r="S485" s="171" t="s">
        <v>222</v>
      </c>
      <c r="T485" s="172" t="s">
        <v>222</v>
      </c>
      <c r="U485" s="157">
        <v>0.56694999999999995</v>
      </c>
      <c r="V485" s="157">
        <f>ROUND(E485*U485,2)</f>
        <v>9.1300000000000008</v>
      </c>
      <c r="W485" s="157"/>
      <c r="X485" s="157" t="s">
        <v>251</v>
      </c>
      <c r="Y485" s="157" t="s">
        <v>225</v>
      </c>
      <c r="Z485" s="147"/>
      <c r="AA485" s="147"/>
      <c r="AB485" s="147"/>
      <c r="AC485" s="147"/>
      <c r="AD485" s="147"/>
      <c r="AE485" s="147"/>
      <c r="AF485" s="147"/>
      <c r="AG485" s="147" t="s">
        <v>252</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2" x14ac:dyDescent="0.2">
      <c r="A486" s="154"/>
      <c r="B486" s="155"/>
      <c r="C486" s="190" t="s">
        <v>1535</v>
      </c>
      <c r="D486" s="179"/>
      <c r="E486" s="180">
        <v>16.100000000000001</v>
      </c>
      <c r="F486" s="157"/>
      <c r="G486" s="157"/>
      <c r="H486" s="157"/>
      <c r="I486" s="157"/>
      <c r="J486" s="157"/>
      <c r="K486" s="157"/>
      <c r="L486" s="157"/>
      <c r="M486" s="157"/>
      <c r="N486" s="156"/>
      <c r="O486" s="156"/>
      <c r="P486" s="156"/>
      <c r="Q486" s="156"/>
      <c r="R486" s="157"/>
      <c r="S486" s="157"/>
      <c r="T486" s="157"/>
      <c r="U486" s="157"/>
      <c r="V486" s="157"/>
      <c r="W486" s="157"/>
      <c r="X486" s="157"/>
      <c r="Y486" s="157"/>
      <c r="Z486" s="147"/>
      <c r="AA486" s="147"/>
      <c r="AB486" s="147"/>
      <c r="AC486" s="147"/>
      <c r="AD486" s="147"/>
      <c r="AE486" s="147"/>
      <c r="AF486" s="147"/>
      <c r="AG486" s="147" t="s">
        <v>270</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ht="22.5" outlineLevel="1" x14ac:dyDescent="0.2">
      <c r="A487" s="166">
        <v>127</v>
      </c>
      <c r="B487" s="167" t="s">
        <v>1536</v>
      </c>
      <c r="C487" s="175" t="s">
        <v>1537</v>
      </c>
      <c r="D487" s="168" t="s">
        <v>365</v>
      </c>
      <c r="E487" s="169">
        <v>58.9</v>
      </c>
      <c r="F487" s="170"/>
      <c r="G487" s="171">
        <f>ROUND(E487*F487,2)</f>
        <v>0</v>
      </c>
      <c r="H487" s="170"/>
      <c r="I487" s="171">
        <f>ROUND(E487*H487,2)</f>
        <v>0</v>
      </c>
      <c r="J487" s="170"/>
      <c r="K487" s="171">
        <f>ROUND(E487*J487,2)</f>
        <v>0</v>
      </c>
      <c r="L487" s="171">
        <v>21</v>
      </c>
      <c r="M487" s="171">
        <f>G487*(1+L487/100)</f>
        <v>0</v>
      </c>
      <c r="N487" s="169">
        <v>2.3999999999999998E-3</v>
      </c>
      <c r="O487" s="169">
        <f>ROUND(E487*N487,2)</f>
        <v>0.14000000000000001</v>
      </c>
      <c r="P487" s="169">
        <v>0</v>
      </c>
      <c r="Q487" s="169">
        <f>ROUND(E487*P487,2)</f>
        <v>0</v>
      </c>
      <c r="R487" s="171" t="s">
        <v>817</v>
      </c>
      <c r="S487" s="171" t="s">
        <v>222</v>
      </c>
      <c r="T487" s="172" t="s">
        <v>222</v>
      </c>
      <c r="U487" s="157">
        <v>0.26</v>
      </c>
      <c r="V487" s="157">
        <f>ROUND(E487*U487,2)</f>
        <v>15.31</v>
      </c>
      <c r="W487" s="157"/>
      <c r="X487" s="157" t="s">
        <v>251</v>
      </c>
      <c r="Y487" s="157" t="s">
        <v>225</v>
      </c>
      <c r="Z487" s="147"/>
      <c r="AA487" s="147"/>
      <c r="AB487" s="147"/>
      <c r="AC487" s="147"/>
      <c r="AD487" s="147"/>
      <c r="AE487" s="147"/>
      <c r="AF487" s="147"/>
      <c r="AG487" s="147" t="s">
        <v>252</v>
      </c>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2" x14ac:dyDescent="0.2">
      <c r="A488" s="154"/>
      <c r="B488" s="155"/>
      <c r="C488" s="260" t="s">
        <v>844</v>
      </c>
      <c r="D488" s="261"/>
      <c r="E488" s="261"/>
      <c r="F488" s="261"/>
      <c r="G488" s="261"/>
      <c r="H488" s="157"/>
      <c r="I488" s="157"/>
      <c r="J488" s="157"/>
      <c r="K488" s="157"/>
      <c r="L488" s="157"/>
      <c r="M488" s="157"/>
      <c r="N488" s="156"/>
      <c r="O488" s="156"/>
      <c r="P488" s="156"/>
      <c r="Q488" s="156"/>
      <c r="R488" s="157"/>
      <c r="S488" s="157"/>
      <c r="T488" s="157"/>
      <c r="U488" s="157"/>
      <c r="V488" s="157"/>
      <c r="W488" s="157"/>
      <c r="X488" s="157"/>
      <c r="Y488" s="157"/>
      <c r="Z488" s="147"/>
      <c r="AA488" s="147"/>
      <c r="AB488" s="147"/>
      <c r="AC488" s="147"/>
      <c r="AD488" s="147"/>
      <c r="AE488" s="147"/>
      <c r="AF488" s="147"/>
      <c r="AG488" s="147" t="s">
        <v>268</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2" x14ac:dyDescent="0.2">
      <c r="A489" s="154"/>
      <c r="B489" s="155"/>
      <c r="C489" s="190" t="s">
        <v>1538</v>
      </c>
      <c r="D489" s="179"/>
      <c r="E489" s="180">
        <v>58.9</v>
      </c>
      <c r="F489" s="157"/>
      <c r="G489" s="157"/>
      <c r="H489" s="157"/>
      <c r="I489" s="157"/>
      <c r="J489" s="157"/>
      <c r="K489" s="157"/>
      <c r="L489" s="157"/>
      <c r="M489" s="157"/>
      <c r="N489" s="156"/>
      <c r="O489" s="156"/>
      <c r="P489" s="156"/>
      <c r="Q489" s="156"/>
      <c r="R489" s="157"/>
      <c r="S489" s="157"/>
      <c r="T489" s="157"/>
      <c r="U489" s="157"/>
      <c r="V489" s="157"/>
      <c r="W489" s="157"/>
      <c r="X489" s="157"/>
      <c r="Y489" s="157"/>
      <c r="Z489" s="147"/>
      <c r="AA489" s="147"/>
      <c r="AB489" s="147"/>
      <c r="AC489" s="147"/>
      <c r="AD489" s="147"/>
      <c r="AE489" s="147"/>
      <c r="AF489" s="147"/>
      <c r="AG489" s="147" t="s">
        <v>270</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66">
        <v>128</v>
      </c>
      <c r="B490" s="167" t="s">
        <v>1539</v>
      </c>
      <c r="C490" s="175" t="s">
        <v>1540</v>
      </c>
      <c r="D490" s="168" t="s">
        <v>365</v>
      </c>
      <c r="E490" s="169">
        <v>38.5</v>
      </c>
      <c r="F490" s="170"/>
      <c r="G490" s="171">
        <f>ROUND(E490*F490,2)</f>
        <v>0</v>
      </c>
      <c r="H490" s="170"/>
      <c r="I490" s="171">
        <f>ROUND(E490*H490,2)</f>
        <v>0</v>
      </c>
      <c r="J490" s="170"/>
      <c r="K490" s="171">
        <f>ROUND(E490*J490,2)</f>
        <v>0</v>
      </c>
      <c r="L490" s="171">
        <v>21</v>
      </c>
      <c r="M490" s="171">
        <f>G490*(1+L490/100)</f>
        <v>0</v>
      </c>
      <c r="N490" s="169">
        <v>0</v>
      </c>
      <c r="O490" s="169">
        <f>ROUND(E490*N490,2)</f>
        <v>0</v>
      </c>
      <c r="P490" s="169">
        <v>0</v>
      </c>
      <c r="Q490" s="169">
        <f>ROUND(E490*P490,2)</f>
        <v>0</v>
      </c>
      <c r="R490" s="171"/>
      <c r="S490" s="171" t="s">
        <v>250</v>
      </c>
      <c r="T490" s="172" t="s">
        <v>223</v>
      </c>
      <c r="U490" s="157">
        <v>0</v>
      </c>
      <c r="V490" s="157">
        <f>ROUND(E490*U490,2)</f>
        <v>0</v>
      </c>
      <c r="W490" s="157"/>
      <c r="X490" s="157" t="s">
        <v>251</v>
      </c>
      <c r="Y490" s="157" t="s">
        <v>225</v>
      </c>
      <c r="Z490" s="147"/>
      <c r="AA490" s="147"/>
      <c r="AB490" s="147"/>
      <c r="AC490" s="147"/>
      <c r="AD490" s="147"/>
      <c r="AE490" s="147"/>
      <c r="AF490" s="147"/>
      <c r="AG490" s="147" t="s">
        <v>252</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2" x14ac:dyDescent="0.2">
      <c r="A491" s="154"/>
      <c r="B491" s="155"/>
      <c r="C491" s="190" t="s">
        <v>1541</v>
      </c>
      <c r="D491" s="179"/>
      <c r="E491" s="180">
        <v>38.5</v>
      </c>
      <c r="F491" s="157"/>
      <c r="G491" s="157"/>
      <c r="H491" s="157"/>
      <c r="I491" s="157"/>
      <c r="J491" s="157"/>
      <c r="K491" s="157"/>
      <c r="L491" s="157"/>
      <c r="M491" s="157"/>
      <c r="N491" s="156"/>
      <c r="O491" s="156"/>
      <c r="P491" s="156"/>
      <c r="Q491" s="156"/>
      <c r="R491" s="157"/>
      <c r="S491" s="157"/>
      <c r="T491" s="157"/>
      <c r="U491" s="157"/>
      <c r="V491" s="157"/>
      <c r="W491" s="157"/>
      <c r="X491" s="157"/>
      <c r="Y491" s="157"/>
      <c r="Z491" s="147"/>
      <c r="AA491" s="147"/>
      <c r="AB491" s="147"/>
      <c r="AC491" s="147"/>
      <c r="AD491" s="147"/>
      <c r="AE491" s="147"/>
      <c r="AF491" s="147"/>
      <c r="AG491" s="147" t="s">
        <v>270</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83">
        <v>129</v>
      </c>
      <c r="B492" s="184" t="s">
        <v>1542</v>
      </c>
      <c r="C492" s="191" t="s">
        <v>1543</v>
      </c>
      <c r="D492" s="185" t="s">
        <v>390</v>
      </c>
      <c r="E492" s="186">
        <v>4</v>
      </c>
      <c r="F492" s="187"/>
      <c r="G492" s="188">
        <f>ROUND(E492*F492,2)</f>
        <v>0</v>
      </c>
      <c r="H492" s="187"/>
      <c r="I492" s="188">
        <f>ROUND(E492*H492,2)</f>
        <v>0</v>
      </c>
      <c r="J492" s="187"/>
      <c r="K492" s="188">
        <f>ROUND(E492*J492,2)</f>
        <v>0</v>
      </c>
      <c r="L492" s="188">
        <v>21</v>
      </c>
      <c r="M492" s="188">
        <f>G492*(1+L492/100)</f>
        <v>0</v>
      </c>
      <c r="N492" s="186">
        <v>5.0000000000000001E-4</v>
      </c>
      <c r="O492" s="186">
        <f>ROUND(E492*N492,2)</f>
        <v>0</v>
      </c>
      <c r="P492" s="186">
        <v>0</v>
      </c>
      <c r="Q492" s="186">
        <f>ROUND(E492*P492,2)</f>
        <v>0</v>
      </c>
      <c r="R492" s="188"/>
      <c r="S492" s="188" t="s">
        <v>250</v>
      </c>
      <c r="T492" s="189" t="s">
        <v>347</v>
      </c>
      <c r="U492" s="157">
        <v>0.41</v>
      </c>
      <c r="V492" s="157">
        <f>ROUND(E492*U492,2)</f>
        <v>1.64</v>
      </c>
      <c r="W492" s="157"/>
      <c r="X492" s="157" t="s">
        <v>251</v>
      </c>
      <c r="Y492" s="157" t="s">
        <v>225</v>
      </c>
      <c r="Z492" s="147"/>
      <c r="AA492" s="147"/>
      <c r="AB492" s="147"/>
      <c r="AC492" s="147"/>
      <c r="AD492" s="147"/>
      <c r="AE492" s="147"/>
      <c r="AF492" s="147"/>
      <c r="AG492" s="147" t="s">
        <v>252</v>
      </c>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ht="22.5" outlineLevel="1" x14ac:dyDescent="0.2">
      <c r="A493" s="166">
        <v>130</v>
      </c>
      <c r="B493" s="167" t="s">
        <v>1544</v>
      </c>
      <c r="C493" s="175" t="s">
        <v>1545</v>
      </c>
      <c r="D493" s="168" t="s">
        <v>365</v>
      </c>
      <c r="E493" s="169">
        <v>84.4</v>
      </c>
      <c r="F493" s="170"/>
      <c r="G493" s="171">
        <f>ROUND(E493*F493,2)</f>
        <v>0</v>
      </c>
      <c r="H493" s="170"/>
      <c r="I493" s="171">
        <f>ROUND(E493*H493,2)</f>
        <v>0</v>
      </c>
      <c r="J493" s="170"/>
      <c r="K493" s="171">
        <f>ROUND(E493*J493,2)</f>
        <v>0</v>
      </c>
      <c r="L493" s="171">
        <v>21</v>
      </c>
      <c r="M493" s="171">
        <f>G493*(1+L493/100)</f>
        <v>0</v>
      </c>
      <c r="N493" s="169">
        <v>1.0200000000000001E-3</v>
      </c>
      <c r="O493" s="169">
        <f>ROUND(E493*N493,2)</f>
        <v>0.09</v>
      </c>
      <c r="P493" s="169">
        <v>0</v>
      </c>
      <c r="Q493" s="169">
        <f>ROUND(E493*P493,2)</f>
        <v>0</v>
      </c>
      <c r="R493" s="171" t="s">
        <v>817</v>
      </c>
      <c r="S493" s="171" t="s">
        <v>222</v>
      </c>
      <c r="T493" s="172" t="s">
        <v>222</v>
      </c>
      <c r="U493" s="157">
        <v>0.12</v>
      </c>
      <c r="V493" s="157">
        <f>ROUND(E493*U493,2)</f>
        <v>10.130000000000001</v>
      </c>
      <c r="W493" s="157"/>
      <c r="X493" s="157" t="s">
        <v>251</v>
      </c>
      <c r="Y493" s="157" t="s">
        <v>225</v>
      </c>
      <c r="Z493" s="147"/>
      <c r="AA493" s="147"/>
      <c r="AB493" s="147"/>
      <c r="AC493" s="147"/>
      <c r="AD493" s="147"/>
      <c r="AE493" s="147"/>
      <c r="AF493" s="147"/>
      <c r="AG493" s="147" t="s">
        <v>252</v>
      </c>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2" x14ac:dyDescent="0.2">
      <c r="A494" s="154"/>
      <c r="B494" s="155"/>
      <c r="C494" s="190" t="s">
        <v>1546</v>
      </c>
      <c r="D494" s="179"/>
      <c r="E494" s="180">
        <v>59.4</v>
      </c>
      <c r="F494" s="157"/>
      <c r="G494" s="157"/>
      <c r="H494" s="157"/>
      <c r="I494" s="157"/>
      <c r="J494" s="157"/>
      <c r="K494" s="157"/>
      <c r="L494" s="157"/>
      <c r="M494" s="157"/>
      <c r="N494" s="156"/>
      <c r="O494" s="156"/>
      <c r="P494" s="156"/>
      <c r="Q494" s="156"/>
      <c r="R494" s="157"/>
      <c r="S494" s="157"/>
      <c r="T494" s="157"/>
      <c r="U494" s="157"/>
      <c r="V494" s="157"/>
      <c r="W494" s="157"/>
      <c r="X494" s="157"/>
      <c r="Y494" s="157"/>
      <c r="Z494" s="147"/>
      <c r="AA494" s="147"/>
      <c r="AB494" s="147"/>
      <c r="AC494" s="147"/>
      <c r="AD494" s="147"/>
      <c r="AE494" s="147"/>
      <c r="AF494" s="147"/>
      <c r="AG494" s="147" t="s">
        <v>270</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3" x14ac:dyDescent="0.2">
      <c r="A495" s="154"/>
      <c r="B495" s="155"/>
      <c r="C495" s="190" t="s">
        <v>1547</v>
      </c>
      <c r="D495" s="179"/>
      <c r="E495" s="180">
        <v>25</v>
      </c>
      <c r="F495" s="157"/>
      <c r="G495" s="157"/>
      <c r="H495" s="157"/>
      <c r="I495" s="157"/>
      <c r="J495" s="157"/>
      <c r="K495" s="157"/>
      <c r="L495" s="157"/>
      <c r="M495" s="157"/>
      <c r="N495" s="156"/>
      <c r="O495" s="156"/>
      <c r="P495" s="156"/>
      <c r="Q495" s="156"/>
      <c r="R495" s="157"/>
      <c r="S495" s="157"/>
      <c r="T495" s="157"/>
      <c r="U495" s="157"/>
      <c r="V495" s="157"/>
      <c r="W495" s="157"/>
      <c r="X495" s="157"/>
      <c r="Y495" s="157"/>
      <c r="Z495" s="147"/>
      <c r="AA495" s="147"/>
      <c r="AB495" s="147"/>
      <c r="AC495" s="147"/>
      <c r="AD495" s="147"/>
      <c r="AE495" s="147"/>
      <c r="AF495" s="147"/>
      <c r="AG495" s="147" t="s">
        <v>270</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ht="22.5" outlineLevel="1" x14ac:dyDescent="0.2">
      <c r="A496" s="166">
        <v>131</v>
      </c>
      <c r="B496" s="167" t="s">
        <v>1548</v>
      </c>
      <c r="C496" s="175" t="s">
        <v>1549</v>
      </c>
      <c r="D496" s="168" t="s">
        <v>365</v>
      </c>
      <c r="E496" s="169">
        <v>76.7</v>
      </c>
      <c r="F496" s="170"/>
      <c r="G496" s="171">
        <f>ROUND(E496*F496,2)</f>
        <v>0</v>
      </c>
      <c r="H496" s="170"/>
      <c r="I496" s="171">
        <f>ROUND(E496*H496,2)</f>
        <v>0</v>
      </c>
      <c r="J496" s="170"/>
      <c r="K496" s="171">
        <f>ROUND(E496*J496,2)</f>
        <v>0</v>
      </c>
      <c r="L496" s="171">
        <v>21</v>
      </c>
      <c r="M496" s="171">
        <f>G496*(1+L496/100)</f>
        <v>0</v>
      </c>
      <c r="N496" s="169">
        <v>2.0899999999999998E-3</v>
      </c>
      <c r="O496" s="169">
        <f>ROUND(E496*N496,2)</f>
        <v>0.16</v>
      </c>
      <c r="P496" s="169">
        <v>0</v>
      </c>
      <c r="Q496" s="169">
        <f>ROUND(E496*P496,2)</f>
        <v>0</v>
      </c>
      <c r="R496" s="171"/>
      <c r="S496" s="171" t="s">
        <v>250</v>
      </c>
      <c r="T496" s="172" t="s">
        <v>347</v>
      </c>
      <c r="U496" s="157">
        <v>0.39</v>
      </c>
      <c r="V496" s="157">
        <f>ROUND(E496*U496,2)</f>
        <v>29.91</v>
      </c>
      <c r="W496" s="157"/>
      <c r="X496" s="157" t="s">
        <v>251</v>
      </c>
      <c r="Y496" s="157" t="s">
        <v>225</v>
      </c>
      <c r="Z496" s="147"/>
      <c r="AA496" s="147"/>
      <c r="AB496" s="147"/>
      <c r="AC496" s="147"/>
      <c r="AD496" s="147"/>
      <c r="AE496" s="147"/>
      <c r="AF496" s="147"/>
      <c r="AG496" s="147" t="s">
        <v>252</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2" x14ac:dyDescent="0.2">
      <c r="A497" s="154"/>
      <c r="B497" s="155"/>
      <c r="C497" s="190" t="s">
        <v>1335</v>
      </c>
      <c r="D497" s="179"/>
      <c r="E497" s="180">
        <v>50</v>
      </c>
      <c r="F497" s="157"/>
      <c r="G497" s="157"/>
      <c r="H497" s="157"/>
      <c r="I497" s="157"/>
      <c r="J497" s="157"/>
      <c r="K497" s="157"/>
      <c r="L497" s="157"/>
      <c r="M497" s="157"/>
      <c r="N497" s="156"/>
      <c r="O497" s="156"/>
      <c r="P497" s="156"/>
      <c r="Q497" s="156"/>
      <c r="R497" s="157"/>
      <c r="S497" s="157"/>
      <c r="T497" s="157"/>
      <c r="U497" s="157"/>
      <c r="V497" s="157"/>
      <c r="W497" s="157"/>
      <c r="X497" s="157"/>
      <c r="Y497" s="157"/>
      <c r="Z497" s="147"/>
      <c r="AA497" s="147"/>
      <c r="AB497" s="147"/>
      <c r="AC497" s="147"/>
      <c r="AD497" s="147"/>
      <c r="AE497" s="147"/>
      <c r="AF497" s="147"/>
      <c r="AG497" s="147" t="s">
        <v>270</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3" x14ac:dyDescent="0.2">
      <c r="A498" s="154"/>
      <c r="B498" s="155"/>
      <c r="C498" s="190" t="s">
        <v>1336</v>
      </c>
      <c r="D498" s="179"/>
      <c r="E498" s="180">
        <v>20.7</v>
      </c>
      <c r="F498" s="157"/>
      <c r="G498" s="157"/>
      <c r="H498" s="157"/>
      <c r="I498" s="157"/>
      <c r="J498" s="157"/>
      <c r="K498" s="157"/>
      <c r="L498" s="157"/>
      <c r="M498" s="157"/>
      <c r="N498" s="156"/>
      <c r="O498" s="156"/>
      <c r="P498" s="156"/>
      <c r="Q498" s="156"/>
      <c r="R498" s="157"/>
      <c r="S498" s="157"/>
      <c r="T498" s="157"/>
      <c r="U498" s="157"/>
      <c r="V498" s="157"/>
      <c r="W498" s="157"/>
      <c r="X498" s="157"/>
      <c r="Y498" s="157"/>
      <c r="Z498" s="147"/>
      <c r="AA498" s="147"/>
      <c r="AB498" s="147"/>
      <c r="AC498" s="147"/>
      <c r="AD498" s="147"/>
      <c r="AE498" s="147"/>
      <c r="AF498" s="147"/>
      <c r="AG498" s="147" t="s">
        <v>270</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3" x14ac:dyDescent="0.2">
      <c r="A499" s="154"/>
      <c r="B499" s="155"/>
      <c r="C499" s="190" t="s">
        <v>830</v>
      </c>
      <c r="D499" s="179"/>
      <c r="E499" s="180">
        <v>1.2</v>
      </c>
      <c r="F499" s="157"/>
      <c r="G499" s="157"/>
      <c r="H499" s="157"/>
      <c r="I499" s="157"/>
      <c r="J499" s="157"/>
      <c r="K499" s="157"/>
      <c r="L499" s="157"/>
      <c r="M499" s="157"/>
      <c r="N499" s="156"/>
      <c r="O499" s="156"/>
      <c r="P499" s="156"/>
      <c r="Q499" s="156"/>
      <c r="R499" s="157"/>
      <c r="S499" s="157"/>
      <c r="T499" s="157"/>
      <c r="U499" s="157"/>
      <c r="V499" s="157"/>
      <c r="W499" s="157"/>
      <c r="X499" s="157"/>
      <c r="Y499" s="157"/>
      <c r="Z499" s="147"/>
      <c r="AA499" s="147"/>
      <c r="AB499" s="147"/>
      <c r="AC499" s="147"/>
      <c r="AD499" s="147"/>
      <c r="AE499" s="147"/>
      <c r="AF499" s="147"/>
      <c r="AG499" s="147" t="s">
        <v>270</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3" x14ac:dyDescent="0.2">
      <c r="A500" s="154"/>
      <c r="B500" s="155"/>
      <c r="C500" s="190" t="s">
        <v>894</v>
      </c>
      <c r="D500" s="179"/>
      <c r="E500" s="180">
        <v>4.8</v>
      </c>
      <c r="F500" s="157"/>
      <c r="G500" s="157"/>
      <c r="H500" s="157"/>
      <c r="I500" s="157"/>
      <c r="J500" s="157"/>
      <c r="K500" s="157"/>
      <c r="L500" s="157"/>
      <c r="M500" s="157"/>
      <c r="N500" s="156"/>
      <c r="O500" s="156"/>
      <c r="P500" s="156"/>
      <c r="Q500" s="156"/>
      <c r="R500" s="157"/>
      <c r="S500" s="157"/>
      <c r="T500" s="157"/>
      <c r="U500" s="157"/>
      <c r="V500" s="157"/>
      <c r="W500" s="157"/>
      <c r="X500" s="157"/>
      <c r="Y500" s="157"/>
      <c r="Z500" s="147"/>
      <c r="AA500" s="147"/>
      <c r="AB500" s="147"/>
      <c r="AC500" s="147"/>
      <c r="AD500" s="147"/>
      <c r="AE500" s="147"/>
      <c r="AF500" s="147"/>
      <c r="AG500" s="147" t="s">
        <v>270</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ht="22.5" outlineLevel="1" x14ac:dyDescent="0.2">
      <c r="A501" s="183">
        <v>132</v>
      </c>
      <c r="B501" s="184" t="s">
        <v>1550</v>
      </c>
      <c r="C501" s="191" t="s">
        <v>1551</v>
      </c>
      <c r="D501" s="185" t="s">
        <v>390</v>
      </c>
      <c r="E501" s="186">
        <v>4</v>
      </c>
      <c r="F501" s="187"/>
      <c r="G501" s="188">
        <f>ROUND(E501*F501,2)</f>
        <v>0</v>
      </c>
      <c r="H501" s="187"/>
      <c r="I501" s="188">
        <f>ROUND(E501*H501,2)</f>
        <v>0</v>
      </c>
      <c r="J501" s="187"/>
      <c r="K501" s="188">
        <f>ROUND(E501*J501,2)</f>
        <v>0</v>
      </c>
      <c r="L501" s="188">
        <v>21</v>
      </c>
      <c r="M501" s="188">
        <f>G501*(1+L501/100)</f>
        <v>0</v>
      </c>
      <c r="N501" s="186">
        <v>5.0000000000000001E-4</v>
      </c>
      <c r="O501" s="186">
        <f>ROUND(E501*N501,2)</f>
        <v>0</v>
      </c>
      <c r="P501" s="186">
        <v>0</v>
      </c>
      <c r="Q501" s="186">
        <f>ROUND(E501*P501,2)</f>
        <v>0</v>
      </c>
      <c r="R501" s="188" t="s">
        <v>817</v>
      </c>
      <c r="S501" s="188" t="s">
        <v>222</v>
      </c>
      <c r="T501" s="189" t="s">
        <v>222</v>
      </c>
      <c r="U501" s="157">
        <v>0.41</v>
      </c>
      <c r="V501" s="157">
        <f>ROUND(E501*U501,2)</f>
        <v>1.64</v>
      </c>
      <c r="W501" s="157"/>
      <c r="X501" s="157" t="s">
        <v>251</v>
      </c>
      <c r="Y501" s="157" t="s">
        <v>225</v>
      </c>
      <c r="Z501" s="147"/>
      <c r="AA501" s="147"/>
      <c r="AB501" s="147"/>
      <c r="AC501" s="147"/>
      <c r="AD501" s="147"/>
      <c r="AE501" s="147"/>
      <c r="AF501" s="147"/>
      <c r="AG501" s="147" t="s">
        <v>252</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
      <c r="A502" s="166">
        <v>133</v>
      </c>
      <c r="B502" s="167" t="s">
        <v>852</v>
      </c>
      <c r="C502" s="175" t="s">
        <v>853</v>
      </c>
      <c r="D502" s="168" t="s">
        <v>365</v>
      </c>
      <c r="E502" s="169">
        <v>10.6</v>
      </c>
      <c r="F502" s="170"/>
      <c r="G502" s="171">
        <f>ROUND(E502*F502,2)</f>
        <v>0</v>
      </c>
      <c r="H502" s="170"/>
      <c r="I502" s="171">
        <f>ROUND(E502*H502,2)</f>
        <v>0</v>
      </c>
      <c r="J502" s="170"/>
      <c r="K502" s="171">
        <f>ROUND(E502*J502,2)</f>
        <v>0</v>
      </c>
      <c r="L502" s="171">
        <v>21</v>
      </c>
      <c r="M502" s="171">
        <f>G502*(1+L502/100)</f>
        <v>0</v>
      </c>
      <c r="N502" s="169">
        <v>8.1999999999999998E-4</v>
      </c>
      <c r="O502" s="169">
        <f>ROUND(E502*N502,2)</f>
        <v>0.01</v>
      </c>
      <c r="P502" s="169">
        <v>0</v>
      </c>
      <c r="Q502" s="169">
        <f>ROUND(E502*P502,2)</f>
        <v>0</v>
      </c>
      <c r="R502" s="171"/>
      <c r="S502" s="171" t="s">
        <v>250</v>
      </c>
      <c r="T502" s="172" t="s">
        <v>347</v>
      </c>
      <c r="U502" s="157">
        <v>0.24</v>
      </c>
      <c r="V502" s="157">
        <f>ROUND(E502*U502,2)</f>
        <v>2.54</v>
      </c>
      <c r="W502" s="157"/>
      <c r="X502" s="157" t="s">
        <v>251</v>
      </c>
      <c r="Y502" s="157" t="s">
        <v>225</v>
      </c>
      <c r="Z502" s="147"/>
      <c r="AA502" s="147"/>
      <c r="AB502" s="147"/>
      <c r="AC502" s="147"/>
      <c r="AD502" s="147"/>
      <c r="AE502" s="147"/>
      <c r="AF502" s="147"/>
      <c r="AG502" s="147" t="s">
        <v>252</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2" x14ac:dyDescent="0.2">
      <c r="A503" s="154"/>
      <c r="B503" s="155"/>
      <c r="C503" s="190" t="s">
        <v>1552</v>
      </c>
      <c r="D503" s="179"/>
      <c r="E503" s="180">
        <v>10.6</v>
      </c>
      <c r="F503" s="157"/>
      <c r="G503" s="157"/>
      <c r="H503" s="157"/>
      <c r="I503" s="157"/>
      <c r="J503" s="157"/>
      <c r="K503" s="157"/>
      <c r="L503" s="157"/>
      <c r="M503" s="157"/>
      <c r="N503" s="156"/>
      <c r="O503" s="156"/>
      <c r="P503" s="156"/>
      <c r="Q503" s="156"/>
      <c r="R503" s="157"/>
      <c r="S503" s="157"/>
      <c r="T503" s="157"/>
      <c r="U503" s="157"/>
      <c r="V503" s="157"/>
      <c r="W503" s="157"/>
      <c r="X503" s="157"/>
      <c r="Y503" s="157"/>
      <c r="Z503" s="147"/>
      <c r="AA503" s="147"/>
      <c r="AB503" s="147"/>
      <c r="AC503" s="147"/>
      <c r="AD503" s="147"/>
      <c r="AE503" s="147"/>
      <c r="AF503" s="147"/>
      <c r="AG503" s="147" t="s">
        <v>270</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83">
        <v>134</v>
      </c>
      <c r="B504" s="184" t="s">
        <v>1553</v>
      </c>
      <c r="C504" s="191" t="s">
        <v>1554</v>
      </c>
      <c r="D504" s="185" t="s">
        <v>365</v>
      </c>
      <c r="E504" s="186">
        <v>8.6</v>
      </c>
      <c r="F504" s="187"/>
      <c r="G504" s="188">
        <f>ROUND(E504*F504,2)</f>
        <v>0</v>
      </c>
      <c r="H504" s="187"/>
      <c r="I504" s="188">
        <f>ROUND(E504*H504,2)</f>
        <v>0</v>
      </c>
      <c r="J504" s="187"/>
      <c r="K504" s="188">
        <f>ROUND(E504*J504,2)</f>
        <v>0</v>
      </c>
      <c r="L504" s="188">
        <v>21</v>
      </c>
      <c r="M504" s="188">
        <f>G504*(1+L504/100)</f>
        <v>0</v>
      </c>
      <c r="N504" s="186">
        <v>0</v>
      </c>
      <c r="O504" s="186">
        <f>ROUND(E504*N504,2)</f>
        <v>0</v>
      </c>
      <c r="P504" s="186">
        <v>5.8300000000000001E-3</v>
      </c>
      <c r="Q504" s="186">
        <f>ROUND(E504*P504,2)</f>
        <v>0.05</v>
      </c>
      <c r="R504" s="188" t="s">
        <v>817</v>
      </c>
      <c r="S504" s="188" t="s">
        <v>222</v>
      </c>
      <c r="T504" s="189" t="s">
        <v>222</v>
      </c>
      <c r="U504" s="157">
        <v>9.1999999999999998E-2</v>
      </c>
      <c r="V504" s="157">
        <f>ROUND(E504*U504,2)</f>
        <v>0.79</v>
      </c>
      <c r="W504" s="157"/>
      <c r="X504" s="157" t="s">
        <v>251</v>
      </c>
      <c r="Y504" s="157" t="s">
        <v>225</v>
      </c>
      <c r="Z504" s="147"/>
      <c r="AA504" s="147"/>
      <c r="AB504" s="147"/>
      <c r="AC504" s="147"/>
      <c r="AD504" s="147"/>
      <c r="AE504" s="147"/>
      <c r="AF504" s="147"/>
      <c r="AG504" s="147" t="s">
        <v>252</v>
      </c>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66">
        <v>135</v>
      </c>
      <c r="B505" s="167" t="s">
        <v>1555</v>
      </c>
      <c r="C505" s="175" t="s">
        <v>1556</v>
      </c>
      <c r="D505" s="168" t="s">
        <v>365</v>
      </c>
      <c r="E505" s="169">
        <v>104.375</v>
      </c>
      <c r="F505" s="170"/>
      <c r="G505" s="171">
        <f>ROUND(E505*F505,2)</f>
        <v>0</v>
      </c>
      <c r="H505" s="170"/>
      <c r="I505" s="171">
        <f>ROUND(E505*H505,2)</f>
        <v>0</v>
      </c>
      <c r="J505" s="170"/>
      <c r="K505" s="171">
        <f>ROUND(E505*J505,2)</f>
        <v>0</v>
      </c>
      <c r="L505" s="171">
        <v>21</v>
      </c>
      <c r="M505" s="171">
        <f>G505*(1+L505/100)</f>
        <v>0</v>
      </c>
      <c r="N505" s="169">
        <v>0</v>
      </c>
      <c r="O505" s="169">
        <f>ROUND(E505*N505,2)</f>
        <v>0</v>
      </c>
      <c r="P505" s="169">
        <v>3.3600000000000001E-3</v>
      </c>
      <c r="Q505" s="169">
        <f>ROUND(E505*P505,2)</f>
        <v>0.35</v>
      </c>
      <c r="R505" s="171" t="s">
        <v>817</v>
      </c>
      <c r="S505" s="171" t="s">
        <v>222</v>
      </c>
      <c r="T505" s="172" t="s">
        <v>222</v>
      </c>
      <c r="U505" s="157">
        <v>6.9000000000000006E-2</v>
      </c>
      <c r="V505" s="157">
        <f>ROUND(E505*U505,2)</f>
        <v>7.2</v>
      </c>
      <c r="W505" s="157"/>
      <c r="X505" s="157" t="s">
        <v>251</v>
      </c>
      <c r="Y505" s="157" t="s">
        <v>225</v>
      </c>
      <c r="Z505" s="147"/>
      <c r="AA505" s="147"/>
      <c r="AB505" s="147"/>
      <c r="AC505" s="147"/>
      <c r="AD505" s="147"/>
      <c r="AE505" s="147"/>
      <c r="AF505" s="147"/>
      <c r="AG505" s="147" t="s">
        <v>252</v>
      </c>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2" x14ac:dyDescent="0.2">
      <c r="A506" s="154"/>
      <c r="B506" s="155"/>
      <c r="C506" s="190" t="s">
        <v>1557</v>
      </c>
      <c r="D506" s="179"/>
      <c r="E506" s="180">
        <v>60.6</v>
      </c>
      <c r="F506" s="157"/>
      <c r="G506" s="157"/>
      <c r="H506" s="157"/>
      <c r="I506" s="157"/>
      <c r="J506" s="157"/>
      <c r="K506" s="157"/>
      <c r="L506" s="157"/>
      <c r="M506" s="157"/>
      <c r="N506" s="156"/>
      <c r="O506" s="156"/>
      <c r="P506" s="156"/>
      <c r="Q506" s="156"/>
      <c r="R506" s="157"/>
      <c r="S506" s="157"/>
      <c r="T506" s="157"/>
      <c r="U506" s="157"/>
      <c r="V506" s="157"/>
      <c r="W506" s="157"/>
      <c r="X506" s="157"/>
      <c r="Y506" s="157"/>
      <c r="Z506" s="147"/>
      <c r="AA506" s="147"/>
      <c r="AB506" s="147"/>
      <c r="AC506" s="147"/>
      <c r="AD506" s="147"/>
      <c r="AE506" s="147"/>
      <c r="AF506" s="147"/>
      <c r="AG506" s="147" t="s">
        <v>270</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3" x14ac:dyDescent="0.2">
      <c r="A507" s="154"/>
      <c r="B507" s="155"/>
      <c r="C507" s="190" t="s">
        <v>1558</v>
      </c>
      <c r="D507" s="179"/>
      <c r="E507" s="180">
        <v>25.3</v>
      </c>
      <c r="F507" s="157"/>
      <c r="G507" s="157"/>
      <c r="H507" s="157"/>
      <c r="I507" s="157"/>
      <c r="J507" s="157"/>
      <c r="K507" s="157"/>
      <c r="L507" s="157"/>
      <c r="M507" s="157"/>
      <c r="N507" s="156"/>
      <c r="O507" s="156"/>
      <c r="P507" s="156"/>
      <c r="Q507" s="156"/>
      <c r="R507" s="157"/>
      <c r="S507" s="157"/>
      <c r="T507" s="157"/>
      <c r="U507" s="157"/>
      <c r="V507" s="157"/>
      <c r="W507" s="157"/>
      <c r="X507" s="157"/>
      <c r="Y507" s="157"/>
      <c r="Z507" s="147"/>
      <c r="AA507" s="147"/>
      <c r="AB507" s="147"/>
      <c r="AC507" s="147"/>
      <c r="AD507" s="147"/>
      <c r="AE507" s="147"/>
      <c r="AF507" s="147"/>
      <c r="AG507" s="147" t="s">
        <v>270</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3" x14ac:dyDescent="0.2">
      <c r="A508" s="154"/>
      <c r="B508" s="155"/>
      <c r="C508" s="190" t="s">
        <v>1559</v>
      </c>
      <c r="D508" s="179"/>
      <c r="E508" s="180">
        <v>14.3</v>
      </c>
      <c r="F508" s="157"/>
      <c r="G508" s="157"/>
      <c r="H508" s="157"/>
      <c r="I508" s="157"/>
      <c r="J508" s="157"/>
      <c r="K508" s="157"/>
      <c r="L508" s="157"/>
      <c r="M508" s="157"/>
      <c r="N508" s="156"/>
      <c r="O508" s="156"/>
      <c r="P508" s="156"/>
      <c r="Q508" s="156"/>
      <c r="R508" s="157"/>
      <c r="S508" s="157"/>
      <c r="T508" s="157"/>
      <c r="U508" s="157"/>
      <c r="V508" s="157"/>
      <c r="W508" s="157"/>
      <c r="X508" s="157"/>
      <c r="Y508" s="157"/>
      <c r="Z508" s="147"/>
      <c r="AA508" s="147"/>
      <c r="AB508" s="147"/>
      <c r="AC508" s="147"/>
      <c r="AD508" s="147"/>
      <c r="AE508" s="147"/>
      <c r="AF508" s="147"/>
      <c r="AG508" s="147" t="s">
        <v>270</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3" x14ac:dyDescent="0.2">
      <c r="A509" s="154"/>
      <c r="B509" s="155"/>
      <c r="C509" s="190" t="s">
        <v>1560</v>
      </c>
      <c r="D509" s="179"/>
      <c r="E509" s="180">
        <v>4.17</v>
      </c>
      <c r="F509" s="157"/>
      <c r="G509" s="157"/>
      <c r="H509" s="157"/>
      <c r="I509" s="157"/>
      <c r="J509" s="157"/>
      <c r="K509" s="157"/>
      <c r="L509" s="157"/>
      <c r="M509" s="157"/>
      <c r="N509" s="156"/>
      <c r="O509" s="156"/>
      <c r="P509" s="156"/>
      <c r="Q509" s="156"/>
      <c r="R509" s="157"/>
      <c r="S509" s="157"/>
      <c r="T509" s="157"/>
      <c r="U509" s="157"/>
      <c r="V509" s="157"/>
      <c r="W509" s="157"/>
      <c r="X509" s="157"/>
      <c r="Y509" s="157"/>
      <c r="Z509" s="147"/>
      <c r="AA509" s="147"/>
      <c r="AB509" s="147"/>
      <c r="AC509" s="147"/>
      <c r="AD509" s="147"/>
      <c r="AE509" s="147"/>
      <c r="AF509" s="147"/>
      <c r="AG509" s="147" t="s">
        <v>270</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
      <c r="A510" s="183">
        <v>136</v>
      </c>
      <c r="B510" s="184" t="s">
        <v>1561</v>
      </c>
      <c r="C510" s="191" t="s">
        <v>1562</v>
      </c>
      <c r="D510" s="185" t="s">
        <v>390</v>
      </c>
      <c r="E510" s="186">
        <v>9</v>
      </c>
      <c r="F510" s="187"/>
      <c r="G510" s="188">
        <f>ROUND(E510*F510,2)</f>
        <v>0</v>
      </c>
      <c r="H510" s="187"/>
      <c r="I510" s="188">
        <f>ROUND(E510*H510,2)</f>
        <v>0</v>
      </c>
      <c r="J510" s="187"/>
      <c r="K510" s="188">
        <f>ROUND(E510*J510,2)</f>
        <v>0</v>
      </c>
      <c r="L510" s="188">
        <v>21</v>
      </c>
      <c r="M510" s="188">
        <f>G510*(1+L510/100)</f>
        <v>0</v>
      </c>
      <c r="N510" s="186">
        <v>0</v>
      </c>
      <c r="O510" s="186">
        <f>ROUND(E510*N510,2)</f>
        <v>0</v>
      </c>
      <c r="P510" s="186">
        <v>1.15E-3</v>
      </c>
      <c r="Q510" s="186">
        <f>ROUND(E510*P510,2)</f>
        <v>0.01</v>
      </c>
      <c r="R510" s="188" t="s">
        <v>817</v>
      </c>
      <c r="S510" s="188" t="s">
        <v>222</v>
      </c>
      <c r="T510" s="189" t="s">
        <v>222</v>
      </c>
      <c r="U510" s="157">
        <v>9.1999999999999998E-2</v>
      </c>
      <c r="V510" s="157">
        <f>ROUND(E510*U510,2)</f>
        <v>0.83</v>
      </c>
      <c r="W510" s="157"/>
      <c r="X510" s="157" t="s">
        <v>251</v>
      </c>
      <c r="Y510" s="157" t="s">
        <v>225</v>
      </c>
      <c r="Z510" s="147"/>
      <c r="AA510" s="147"/>
      <c r="AB510" s="147"/>
      <c r="AC510" s="147"/>
      <c r="AD510" s="147"/>
      <c r="AE510" s="147"/>
      <c r="AF510" s="147"/>
      <c r="AG510" s="147" t="s">
        <v>252</v>
      </c>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
      <c r="A511" s="166">
        <v>137</v>
      </c>
      <c r="B511" s="167" t="s">
        <v>887</v>
      </c>
      <c r="C511" s="175" t="s">
        <v>888</v>
      </c>
      <c r="D511" s="168" t="s">
        <v>365</v>
      </c>
      <c r="E511" s="169">
        <v>101.7</v>
      </c>
      <c r="F511" s="170"/>
      <c r="G511" s="171">
        <f>ROUND(E511*F511,2)</f>
        <v>0</v>
      </c>
      <c r="H511" s="170"/>
      <c r="I511" s="171">
        <f>ROUND(E511*H511,2)</f>
        <v>0</v>
      </c>
      <c r="J511" s="170"/>
      <c r="K511" s="171">
        <f>ROUND(E511*J511,2)</f>
        <v>0</v>
      </c>
      <c r="L511" s="171">
        <v>21</v>
      </c>
      <c r="M511" s="171">
        <f>G511*(1+L511/100)</f>
        <v>0</v>
      </c>
      <c r="N511" s="169">
        <v>0</v>
      </c>
      <c r="O511" s="169">
        <f>ROUND(E511*N511,2)</f>
        <v>0</v>
      </c>
      <c r="P511" s="169">
        <v>1.3500000000000001E-3</v>
      </c>
      <c r="Q511" s="169">
        <f>ROUND(E511*P511,2)</f>
        <v>0.14000000000000001</v>
      </c>
      <c r="R511" s="171" t="s">
        <v>817</v>
      </c>
      <c r="S511" s="171" t="s">
        <v>222</v>
      </c>
      <c r="T511" s="172" t="s">
        <v>222</v>
      </c>
      <c r="U511" s="157">
        <v>9.1999999999999998E-2</v>
      </c>
      <c r="V511" s="157">
        <f>ROUND(E511*U511,2)</f>
        <v>9.36</v>
      </c>
      <c r="W511" s="157"/>
      <c r="X511" s="157" t="s">
        <v>251</v>
      </c>
      <c r="Y511" s="157" t="s">
        <v>225</v>
      </c>
      <c r="Z511" s="147"/>
      <c r="AA511" s="147"/>
      <c r="AB511" s="147"/>
      <c r="AC511" s="147"/>
      <c r="AD511" s="147"/>
      <c r="AE511" s="147"/>
      <c r="AF511" s="147"/>
      <c r="AG511" s="147" t="s">
        <v>252</v>
      </c>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2" x14ac:dyDescent="0.2">
      <c r="A512" s="154"/>
      <c r="B512" s="155"/>
      <c r="C512" s="190" t="s">
        <v>1363</v>
      </c>
      <c r="D512" s="179"/>
      <c r="E512" s="180">
        <v>75</v>
      </c>
      <c r="F512" s="157"/>
      <c r="G512" s="157"/>
      <c r="H512" s="157"/>
      <c r="I512" s="157"/>
      <c r="J512" s="157"/>
      <c r="K512" s="157"/>
      <c r="L512" s="157"/>
      <c r="M512" s="157"/>
      <c r="N512" s="156"/>
      <c r="O512" s="156"/>
      <c r="P512" s="156"/>
      <c r="Q512" s="156"/>
      <c r="R512" s="157"/>
      <c r="S512" s="157"/>
      <c r="T512" s="157"/>
      <c r="U512" s="157"/>
      <c r="V512" s="157"/>
      <c r="W512" s="157"/>
      <c r="X512" s="157"/>
      <c r="Y512" s="157"/>
      <c r="Z512" s="147"/>
      <c r="AA512" s="147"/>
      <c r="AB512" s="147"/>
      <c r="AC512" s="147"/>
      <c r="AD512" s="147"/>
      <c r="AE512" s="147"/>
      <c r="AF512" s="147"/>
      <c r="AG512" s="147" t="s">
        <v>270</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3" x14ac:dyDescent="0.2">
      <c r="A513" s="154"/>
      <c r="B513" s="155"/>
      <c r="C513" s="190" t="s">
        <v>1336</v>
      </c>
      <c r="D513" s="179"/>
      <c r="E513" s="180">
        <v>20.7</v>
      </c>
      <c r="F513" s="157"/>
      <c r="G513" s="157"/>
      <c r="H513" s="157"/>
      <c r="I513" s="157"/>
      <c r="J513" s="157"/>
      <c r="K513" s="157"/>
      <c r="L513" s="157"/>
      <c r="M513" s="157"/>
      <c r="N513" s="156"/>
      <c r="O513" s="156"/>
      <c r="P513" s="156"/>
      <c r="Q513" s="156"/>
      <c r="R513" s="157"/>
      <c r="S513" s="157"/>
      <c r="T513" s="157"/>
      <c r="U513" s="157"/>
      <c r="V513" s="157"/>
      <c r="W513" s="157"/>
      <c r="X513" s="157"/>
      <c r="Y513" s="157"/>
      <c r="Z513" s="147"/>
      <c r="AA513" s="147"/>
      <c r="AB513" s="147"/>
      <c r="AC513" s="147"/>
      <c r="AD513" s="147"/>
      <c r="AE513" s="147"/>
      <c r="AF513" s="147"/>
      <c r="AG513" s="147" t="s">
        <v>270</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3" x14ac:dyDescent="0.2">
      <c r="A514" s="154"/>
      <c r="B514" s="155"/>
      <c r="C514" s="190" t="s">
        <v>830</v>
      </c>
      <c r="D514" s="179"/>
      <c r="E514" s="180">
        <v>1.2</v>
      </c>
      <c r="F514" s="157"/>
      <c r="G514" s="157"/>
      <c r="H514" s="157"/>
      <c r="I514" s="157"/>
      <c r="J514" s="157"/>
      <c r="K514" s="157"/>
      <c r="L514" s="157"/>
      <c r="M514" s="157"/>
      <c r="N514" s="156"/>
      <c r="O514" s="156"/>
      <c r="P514" s="156"/>
      <c r="Q514" s="156"/>
      <c r="R514" s="157"/>
      <c r="S514" s="157"/>
      <c r="T514" s="157"/>
      <c r="U514" s="157"/>
      <c r="V514" s="157"/>
      <c r="W514" s="157"/>
      <c r="X514" s="157"/>
      <c r="Y514" s="157"/>
      <c r="Z514" s="147"/>
      <c r="AA514" s="147"/>
      <c r="AB514" s="147"/>
      <c r="AC514" s="147"/>
      <c r="AD514" s="147"/>
      <c r="AE514" s="147"/>
      <c r="AF514" s="147"/>
      <c r="AG514" s="147" t="s">
        <v>270</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3" x14ac:dyDescent="0.2">
      <c r="A515" s="154"/>
      <c r="B515" s="155"/>
      <c r="C515" s="190" t="s">
        <v>894</v>
      </c>
      <c r="D515" s="179"/>
      <c r="E515" s="180">
        <v>4.8</v>
      </c>
      <c r="F515" s="157"/>
      <c r="G515" s="157"/>
      <c r="H515" s="157"/>
      <c r="I515" s="157"/>
      <c r="J515" s="157"/>
      <c r="K515" s="157"/>
      <c r="L515" s="157"/>
      <c r="M515" s="157"/>
      <c r="N515" s="156"/>
      <c r="O515" s="156"/>
      <c r="P515" s="156"/>
      <c r="Q515" s="156"/>
      <c r="R515" s="157"/>
      <c r="S515" s="157"/>
      <c r="T515" s="157"/>
      <c r="U515" s="157"/>
      <c r="V515" s="157"/>
      <c r="W515" s="157"/>
      <c r="X515" s="157"/>
      <c r="Y515" s="157"/>
      <c r="Z515" s="147"/>
      <c r="AA515" s="147"/>
      <c r="AB515" s="147"/>
      <c r="AC515" s="147"/>
      <c r="AD515" s="147"/>
      <c r="AE515" s="147"/>
      <c r="AF515" s="147"/>
      <c r="AG515" s="147" t="s">
        <v>270</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66">
        <v>138</v>
      </c>
      <c r="B516" s="167" t="s">
        <v>1563</v>
      </c>
      <c r="C516" s="175" t="s">
        <v>1564</v>
      </c>
      <c r="D516" s="168" t="s">
        <v>365</v>
      </c>
      <c r="E516" s="169">
        <v>40.875</v>
      </c>
      <c r="F516" s="170"/>
      <c r="G516" s="171">
        <f>ROUND(E516*F516,2)</f>
        <v>0</v>
      </c>
      <c r="H516" s="170"/>
      <c r="I516" s="171">
        <f>ROUND(E516*H516,2)</f>
        <v>0</v>
      </c>
      <c r="J516" s="170"/>
      <c r="K516" s="171">
        <f>ROUND(E516*J516,2)</f>
        <v>0</v>
      </c>
      <c r="L516" s="171">
        <v>21</v>
      </c>
      <c r="M516" s="171">
        <f>G516*(1+L516/100)</f>
        <v>0</v>
      </c>
      <c r="N516" s="169">
        <v>0</v>
      </c>
      <c r="O516" s="169">
        <f>ROUND(E516*N516,2)</f>
        <v>0</v>
      </c>
      <c r="P516" s="169">
        <v>2.3E-3</v>
      </c>
      <c r="Q516" s="169">
        <f>ROUND(E516*P516,2)</f>
        <v>0.09</v>
      </c>
      <c r="R516" s="171" t="s">
        <v>817</v>
      </c>
      <c r="S516" s="171" t="s">
        <v>222</v>
      </c>
      <c r="T516" s="172" t="s">
        <v>222</v>
      </c>
      <c r="U516" s="157">
        <v>0.10349999999999999</v>
      </c>
      <c r="V516" s="157">
        <f>ROUND(E516*U516,2)</f>
        <v>4.2300000000000004</v>
      </c>
      <c r="W516" s="157"/>
      <c r="X516" s="157" t="s">
        <v>251</v>
      </c>
      <c r="Y516" s="157" t="s">
        <v>225</v>
      </c>
      <c r="Z516" s="147"/>
      <c r="AA516" s="147"/>
      <c r="AB516" s="147"/>
      <c r="AC516" s="147"/>
      <c r="AD516" s="147"/>
      <c r="AE516" s="147"/>
      <c r="AF516" s="147"/>
      <c r="AG516" s="147" t="s">
        <v>252</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2" x14ac:dyDescent="0.2">
      <c r="A517" s="154"/>
      <c r="B517" s="155"/>
      <c r="C517" s="190" t="s">
        <v>1565</v>
      </c>
      <c r="D517" s="179"/>
      <c r="E517" s="180">
        <v>40.880000000000003</v>
      </c>
      <c r="F517" s="157"/>
      <c r="G517" s="157"/>
      <c r="H517" s="157"/>
      <c r="I517" s="157"/>
      <c r="J517" s="157"/>
      <c r="K517" s="157"/>
      <c r="L517" s="157"/>
      <c r="M517" s="157"/>
      <c r="N517" s="156"/>
      <c r="O517" s="156"/>
      <c r="P517" s="156"/>
      <c r="Q517" s="156"/>
      <c r="R517" s="157"/>
      <c r="S517" s="157"/>
      <c r="T517" s="157"/>
      <c r="U517" s="157"/>
      <c r="V517" s="157"/>
      <c r="W517" s="157"/>
      <c r="X517" s="157"/>
      <c r="Y517" s="157"/>
      <c r="Z517" s="147"/>
      <c r="AA517" s="147"/>
      <c r="AB517" s="147"/>
      <c r="AC517" s="147"/>
      <c r="AD517" s="147"/>
      <c r="AE517" s="147"/>
      <c r="AF517" s="147"/>
      <c r="AG517" s="147" t="s">
        <v>270</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
      <c r="A518" s="166">
        <v>139</v>
      </c>
      <c r="B518" s="167" t="s">
        <v>1566</v>
      </c>
      <c r="C518" s="175" t="s">
        <v>1567</v>
      </c>
      <c r="D518" s="168" t="s">
        <v>365</v>
      </c>
      <c r="E518" s="169">
        <v>38.4</v>
      </c>
      <c r="F518" s="170"/>
      <c r="G518" s="171">
        <f>ROUND(E518*F518,2)</f>
        <v>0</v>
      </c>
      <c r="H518" s="170"/>
      <c r="I518" s="171">
        <f>ROUND(E518*H518,2)</f>
        <v>0</v>
      </c>
      <c r="J518" s="170"/>
      <c r="K518" s="171">
        <f>ROUND(E518*J518,2)</f>
        <v>0</v>
      </c>
      <c r="L518" s="171">
        <v>21</v>
      </c>
      <c r="M518" s="171">
        <f>G518*(1+L518/100)</f>
        <v>0</v>
      </c>
      <c r="N518" s="169">
        <v>0</v>
      </c>
      <c r="O518" s="169">
        <f>ROUND(E518*N518,2)</f>
        <v>0</v>
      </c>
      <c r="P518" s="169">
        <v>3.3700000000000002E-3</v>
      </c>
      <c r="Q518" s="169">
        <f>ROUND(E518*P518,2)</f>
        <v>0.13</v>
      </c>
      <c r="R518" s="171" t="s">
        <v>817</v>
      </c>
      <c r="S518" s="171" t="s">
        <v>222</v>
      </c>
      <c r="T518" s="172" t="s">
        <v>222</v>
      </c>
      <c r="U518" s="157">
        <v>0.115</v>
      </c>
      <c r="V518" s="157">
        <f>ROUND(E518*U518,2)</f>
        <v>4.42</v>
      </c>
      <c r="W518" s="157"/>
      <c r="X518" s="157" t="s">
        <v>251</v>
      </c>
      <c r="Y518" s="157" t="s">
        <v>225</v>
      </c>
      <c r="Z518" s="147"/>
      <c r="AA518" s="147"/>
      <c r="AB518" s="147"/>
      <c r="AC518" s="147"/>
      <c r="AD518" s="147"/>
      <c r="AE518" s="147"/>
      <c r="AF518" s="147"/>
      <c r="AG518" s="147" t="s">
        <v>252</v>
      </c>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2" x14ac:dyDescent="0.2">
      <c r="A519" s="154"/>
      <c r="B519" s="155"/>
      <c r="C519" s="190" t="s">
        <v>1568</v>
      </c>
      <c r="D519" s="179"/>
      <c r="E519" s="180">
        <v>38.4</v>
      </c>
      <c r="F519" s="157"/>
      <c r="G519" s="157"/>
      <c r="H519" s="157"/>
      <c r="I519" s="157"/>
      <c r="J519" s="157"/>
      <c r="K519" s="157"/>
      <c r="L519" s="157"/>
      <c r="M519" s="157"/>
      <c r="N519" s="156"/>
      <c r="O519" s="156"/>
      <c r="P519" s="156"/>
      <c r="Q519" s="156"/>
      <c r="R519" s="157"/>
      <c r="S519" s="157"/>
      <c r="T519" s="157"/>
      <c r="U519" s="157"/>
      <c r="V519" s="157"/>
      <c r="W519" s="157"/>
      <c r="X519" s="157"/>
      <c r="Y519" s="157"/>
      <c r="Z519" s="147"/>
      <c r="AA519" s="147"/>
      <c r="AB519" s="147"/>
      <c r="AC519" s="147"/>
      <c r="AD519" s="147"/>
      <c r="AE519" s="147"/>
      <c r="AF519" s="147"/>
      <c r="AG519" s="147" t="s">
        <v>270</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
      <c r="A520" s="166">
        <v>140</v>
      </c>
      <c r="B520" s="167" t="s">
        <v>1569</v>
      </c>
      <c r="C520" s="175" t="s">
        <v>1570</v>
      </c>
      <c r="D520" s="168" t="s">
        <v>365</v>
      </c>
      <c r="E520" s="169">
        <v>42.5</v>
      </c>
      <c r="F520" s="170"/>
      <c r="G520" s="171">
        <f>ROUND(E520*F520,2)</f>
        <v>0</v>
      </c>
      <c r="H520" s="170"/>
      <c r="I520" s="171">
        <f>ROUND(E520*H520,2)</f>
        <v>0</v>
      </c>
      <c r="J520" s="170"/>
      <c r="K520" s="171">
        <f>ROUND(E520*J520,2)</f>
        <v>0</v>
      </c>
      <c r="L520" s="171">
        <v>21</v>
      </c>
      <c r="M520" s="171">
        <f>G520*(1+L520/100)</f>
        <v>0</v>
      </c>
      <c r="N520" s="169">
        <v>0</v>
      </c>
      <c r="O520" s="169">
        <f>ROUND(E520*N520,2)</f>
        <v>0</v>
      </c>
      <c r="P520" s="169">
        <v>2.2599999999999999E-3</v>
      </c>
      <c r="Q520" s="169">
        <f>ROUND(E520*P520,2)</f>
        <v>0.1</v>
      </c>
      <c r="R520" s="171" t="s">
        <v>817</v>
      </c>
      <c r="S520" s="171" t="s">
        <v>222</v>
      </c>
      <c r="T520" s="172" t="s">
        <v>222</v>
      </c>
      <c r="U520" s="157">
        <v>5.7500000000000002E-2</v>
      </c>
      <c r="V520" s="157">
        <f>ROUND(E520*U520,2)</f>
        <v>2.44</v>
      </c>
      <c r="W520" s="157"/>
      <c r="X520" s="157" t="s">
        <v>251</v>
      </c>
      <c r="Y520" s="157" t="s">
        <v>225</v>
      </c>
      <c r="Z520" s="147"/>
      <c r="AA520" s="147"/>
      <c r="AB520" s="147"/>
      <c r="AC520" s="147"/>
      <c r="AD520" s="147"/>
      <c r="AE520" s="147"/>
      <c r="AF520" s="147"/>
      <c r="AG520" s="147" t="s">
        <v>252</v>
      </c>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2" x14ac:dyDescent="0.2">
      <c r="A521" s="154"/>
      <c r="B521" s="155"/>
      <c r="C521" s="190" t="s">
        <v>1571</v>
      </c>
      <c r="D521" s="179"/>
      <c r="E521" s="180">
        <v>16</v>
      </c>
      <c r="F521" s="157"/>
      <c r="G521" s="157"/>
      <c r="H521" s="157"/>
      <c r="I521" s="157"/>
      <c r="J521" s="157"/>
      <c r="K521" s="157"/>
      <c r="L521" s="157"/>
      <c r="M521" s="157"/>
      <c r="N521" s="156"/>
      <c r="O521" s="156"/>
      <c r="P521" s="156"/>
      <c r="Q521" s="156"/>
      <c r="R521" s="157"/>
      <c r="S521" s="157"/>
      <c r="T521" s="157"/>
      <c r="U521" s="157"/>
      <c r="V521" s="157"/>
      <c r="W521" s="157"/>
      <c r="X521" s="157"/>
      <c r="Y521" s="157"/>
      <c r="Z521" s="147"/>
      <c r="AA521" s="147"/>
      <c r="AB521" s="147"/>
      <c r="AC521" s="147"/>
      <c r="AD521" s="147"/>
      <c r="AE521" s="147"/>
      <c r="AF521" s="147"/>
      <c r="AG521" s="147" t="s">
        <v>270</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3" x14ac:dyDescent="0.2">
      <c r="A522" s="154"/>
      <c r="B522" s="155"/>
      <c r="C522" s="190" t="s">
        <v>1572</v>
      </c>
      <c r="D522" s="179"/>
      <c r="E522" s="180">
        <v>7.6</v>
      </c>
      <c r="F522" s="157"/>
      <c r="G522" s="157"/>
      <c r="H522" s="157"/>
      <c r="I522" s="157"/>
      <c r="J522" s="157"/>
      <c r="K522" s="157"/>
      <c r="L522" s="157"/>
      <c r="M522" s="157"/>
      <c r="N522" s="156"/>
      <c r="O522" s="156"/>
      <c r="P522" s="156"/>
      <c r="Q522" s="156"/>
      <c r="R522" s="157"/>
      <c r="S522" s="157"/>
      <c r="T522" s="157"/>
      <c r="U522" s="157"/>
      <c r="V522" s="157"/>
      <c r="W522" s="157"/>
      <c r="X522" s="157"/>
      <c r="Y522" s="157"/>
      <c r="Z522" s="147"/>
      <c r="AA522" s="147"/>
      <c r="AB522" s="147"/>
      <c r="AC522" s="147"/>
      <c r="AD522" s="147"/>
      <c r="AE522" s="147"/>
      <c r="AF522" s="147"/>
      <c r="AG522" s="147" t="s">
        <v>270</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3" x14ac:dyDescent="0.2">
      <c r="A523" s="154"/>
      <c r="B523" s="155"/>
      <c r="C523" s="190" t="s">
        <v>1573</v>
      </c>
      <c r="D523" s="179"/>
      <c r="E523" s="180">
        <v>7.2</v>
      </c>
      <c r="F523" s="157"/>
      <c r="G523" s="157"/>
      <c r="H523" s="157"/>
      <c r="I523" s="157"/>
      <c r="J523" s="157"/>
      <c r="K523" s="157"/>
      <c r="L523" s="157"/>
      <c r="M523" s="157"/>
      <c r="N523" s="156"/>
      <c r="O523" s="156"/>
      <c r="P523" s="156"/>
      <c r="Q523" s="156"/>
      <c r="R523" s="157"/>
      <c r="S523" s="157"/>
      <c r="T523" s="157"/>
      <c r="U523" s="157"/>
      <c r="V523" s="157"/>
      <c r="W523" s="157"/>
      <c r="X523" s="157"/>
      <c r="Y523" s="157"/>
      <c r="Z523" s="147"/>
      <c r="AA523" s="147"/>
      <c r="AB523" s="147"/>
      <c r="AC523" s="147"/>
      <c r="AD523" s="147"/>
      <c r="AE523" s="147"/>
      <c r="AF523" s="147"/>
      <c r="AG523" s="147" t="s">
        <v>270</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3" x14ac:dyDescent="0.2">
      <c r="A524" s="154"/>
      <c r="B524" s="155"/>
      <c r="C524" s="190" t="s">
        <v>1574</v>
      </c>
      <c r="D524" s="179"/>
      <c r="E524" s="180">
        <v>11.7</v>
      </c>
      <c r="F524" s="157"/>
      <c r="G524" s="157"/>
      <c r="H524" s="157"/>
      <c r="I524" s="157"/>
      <c r="J524" s="157"/>
      <c r="K524" s="157"/>
      <c r="L524" s="157"/>
      <c r="M524" s="157"/>
      <c r="N524" s="156"/>
      <c r="O524" s="156"/>
      <c r="P524" s="156"/>
      <c r="Q524" s="156"/>
      <c r="R524" s="157"/>
      <c r="S524" s="157"/>
      <c r="T524" s="157"/>
      <c r="U524" s="157"/>
      <c r="V524" s="157"/>
      <c r="W524" s="157"/>
      <c r="X524" s="157"/>
      <c r="Y524" s="157"/>
      <c r="Z524" s="147"/>
      <c r="AA524" s="147"/>
      <c r="AB524" s="147"/>
      <c r="AC524" s="147"/>
      <c r="AD524" s="147"/>
      <c r="AE524" s="147"/>
      <c r="AF524" s="147"/>
      <c r="AG524" s="147" t="s">
        <v>270</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66">
        <v>141</v>
      </c>
      <c r="B525" s="167" t="s">
        <v>1575</v>
      </c>
      <c r="C525" s="175" t="s">
        <v>1576</v>
      </c>
      <c r="D525" s="168" t="s">
        <v>329</v>
      </c>
      <c r="E525" s="169">
        <v>0.94823000000000002</v>
      </c>
      <c r="F525" s="170"/>
      <c r="G525" s="171">
        <f>ROUND(E525*F525,2)</f>
        <v>0</v>
      </c>
      <c r="H525" s="170"/>
      <c r="I525" s="171">
        <f>ROUND(E525*H525,2)</f>
        <v>0</v>
      </c>
      <c r="J525" s="170"/>
      <c r="K525" s="171">
        <f>ROUND(E525*J525,2)</f>
        <v>0</v>
      </c>
      <c r="L525" s="171">
        <v>21</v>
      </c>
      <c r="M525" s="171">
        <f>G525*(1+L525/100)</f>
        <v>0</v>
      </c>
      <c r="N525" s="169">
        <v>0</v>
      </c>
      <c r="O525" s="169">
        <f>ROUND(E525*N525,2)</f>
        <v>0</v>
      </c>
      <c r="P525" s="169">
        <v>0</v>
      </c>
      <c r="Q525" s="169">
        <f>ROUND(E525*P525,2)</f>
        <v>0</v>
      </c>
      <c r="R525" s="171" t="s">
        <v>817</v>
      </c>
      <c r="S525" s="171" t="s">
        <v>222</v>
      </c>
      <c r="T525" s="172" t="s">
        <v>222</v>
      </c>
      <c r="U525" s="157">
        <v>4.82</v>
      </c>
      <c r="V525" s="157">
        <f>ROUND(E525*U525,2)</f>
        <v>4.57</v>
      </c>
      <c r="W525" s="157"/>
      <c r="X525" s="157" t="s">
        <v>697</v>
      </c>
      <c r="Y525" s="157" t="s">
        <v>225</v>
      </c>
      <c r="Z525" s="147"/>
      <c r="AA525" s="147"/>
      <c r="AB525" s="147"/>
      <c r="AC525" s="147"/>
      <c r="AD525" s="147"/>
      <c r="AE525" s="147"/>
      <c r="AF525" s="147"/>
      <c r="AG525" s="147" t="s">
        <v>698</v>
      </c>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2" x14ac:dyDescent="0.2">
      <c r="A526" s="154"/>
      <c r="B526" s="155"/>
      <c r="C526" s="260" t="s">
        <v>747</v>
      </c>
      <c r="D526" s="261"/>
      <c r="E526" s="261"/>
      <c r="F526" s="261"/>
      <c r="G526" s="261"/>
      <c r="H526" s="157"/>
      <c r="I526" s="157"/>
      <c r="J526" s="157"/>
      <c r="K526" s="157"/>
      <c r="L526" s="157"/>
      <c r="M526" s="157"/>
      <c r="N526" s="156"/>
      <c r="O526" s="156"/>
      <c r="P526" s="156"/>
      <c r="Q526" s="156"/>
      <c r="R526" s="157"/>
      <c r="S526" s="157"/>
      <c r="T526" s="157"/>
      <c r="U526" s="157"/>
      <c r="V526" s="157"/>
      <c r="W526" s="157"/>
      <c r="X526" s="157"/>
      <c r="Y526" s="157"/>
      <c r="Z526" s="147"/>
      <c r="AA526" s="147"/>
      <c r="AB526" s="147"/>
      <c r="AC526" s="147"/>
      <c r="AD526" s="147"/>
      <c r="AE526" s="147"/>
      <c r="AF526" s="147"/>
      <c r="AG526" s="147" t="s">
        <v>268</v>
      </c>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x14ac:dyDescent="0.2">
      <c r="A527" s="159" t="s">
        <v>217</v>
      </c>
      <c r="B527" s="160" t="s">
        <v>167</v>
      </c>
      <c r="C527" s="174" t="s">
        <v>168</v>
      </c>
      <c r="D527" s="161"/>
      <c r="E527" s="162"/>
      <c r="F527" s="163"/>
      <c r="G527" s="163">
        <f>SUMIF(AG528:AG541,"&lt;&gt;NOR",G528:G541)</f>
        <v>0</v>
      </c>
      <c r="H527" s="163"/>
      <c r="I527" s="163">
        <f>SUM(I528:I541)</f>
        <v>0</v>
      </c>
      <c r="J527" s="163"/>
      <c r="K527" s="163">
        <f>SUM(K528:K541)</f>
        <v>0</v>
      </c>
      <c r="L527" s="163"/>
      <c r="M527" s="163">
        <f>SUM(M528:M541)</f>
        <v>0</v>
      </c>
      <c r="N527" s="162"/>
      <c r="O527" s="162">
        <f>SUM(O528:O541)</f>
        <v>0.06</v>
      </c>
      <c r="P527" s="162"/>
      <c r="Q527" s="162">
        <f>SUM(Q528:Q541)</f>
        <v>0</v>
      </c>
      <c r="R527" s="163"/>
      <c r="S527" s="163"/>
      <c r="T527" s="164"/>
      <c r="U527" s="158"/>
      <c r="V527" s="158">
        <f>SUM(V528:V541)</f>
        <v>30.490000000000002</v>
      </c>
      <c r="W527" s="158"/>
      <c r="X527" s="158"/>
      <c r="Y527" s="158"/>
      <c r="AG527" t="s">
        <v>218</v>
      </c>
    </row>
    <row r="528" spans="1:60" outlineLevel="1" x14ac:dyDescent="0.2">
      <c r="A528" s="166">
        <v>142</v>
      </c>
      <c r="B528" s="167" t="s">
        <v>920</v>
      </c>
      <c r="C528" s="175" t="s">
        <v>921</v>
      </c>
      <c r="D528" s="168" t="s">
        <v>285</v>
      </c>
      <c r="E528" s="169">
        <v>101.97199999999999</v>
      </c>
      <c r="F528" s="170"/>
      <c r="G528" s="171">
        <f>ROUND(E528*F528,2)</f>
        <v>0</v>
      </c>
      <c r="H528" s="170"/>
      <c r="I528" s="171">
        <f>ROUND(E528*H528,2)</f>
        <v>0</v>
      </c>
      <c r="J528" s="170"/>
      <c r="K528" s="171">
        <f>ROUND(E528*J528,2)</f>
        <v>0</v>
      </c>
      <c r="L528" s="171">
        <v>21</v>
      </c>
      <c r="M528" s="171">
        <f>G528*(1+L528/100)</f>
        <v>0</v>
      </c>
      <c r="N528" s="169">
        <v>3.0000000000000001E-5</v>
      </c>
      <c r="O528" s="169">
        <f>ROUND(E528*N528,2)</f>
        <v>0</v>
      </c>
      <c r="P528" s="169">
        <v>0</v>
      </c>
      <c r="Q528" s="169">
        <f>ROUND(E528*P528,2)</f>
        <v>0</v>
      </c>
      <c r="R528" s="171" t="s">
        <v>922</v>
      </c>
      <c r="S528" s="171" t="s">
        <v>222</v>
      </c>
      <c r="T528" s="172" t="s">
        <v>222</v>
      </c>
      <c r="U528" s="157">
        <v>0.14000000000000001</v>
      </c>
      <c r="V528" s="157">
        <f>ROUND(E528*U528,2)</f>
        <v>14.28</v>
      </c>
      <c r="W528" s="157"/>
      <c r="X528" s="157" t="s">
        <v>251</v>
      </c>
      <c r="Y528" s="157" t="s">
        <v>225</v>
      </c>
      <c r="Z528" s="147"/>
      <c r="AA528" s="147"/>
      <c r="AB528" s="147"/>
      <c r="AC528" s="147"/>
      <c r="AD528" s="147"/>
      <c r="AE528" s="147"/>
      <c r="AF528" s="147"/>
      <c r="AG528" s="147" t="s">
        <v>252</v>
      </c>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2" x14ac:dyDescent="0.2">
      <c r="A529" s="154"/>
      <c r="B529" s="155"/>
      <c r="C529" s="249" t="s">
        <v>923</v>
      </c>
      <c r="D529" s="250"/>
      <c r="E529" s="250"/>
      <c r="F529" s="250"/>
      <c r="G529" s="250"/>
      <c r="H529" s="157"/>
      <c r="I529" s="157"/>
      <c r="J529" s="157"/>
      <c r="K529" s="157"/>
      <c r="L529" s="157"/>
      <c r="M529" s="157"/>
      <c r="N529" s="156"/>
      <c r="O529" s="156"/>
      <c r="P529" s="156"/>
      <c r="Q529" s="156"/>
      <c r="R529" s="157"/>
      <c r="S529" s="157"/>
      <c r="T529" s="157"/>
      <c r="U529" s="157"/>
      <c r="V529" s="157"/>
      <c r="W529" s="157"/>
      <c r="X529" s="157"/>
      <c r="Y529" s="157"/>
      <c r="Z529" s="147"/>
      <c r="AA529" s="147"/>
      <c r="AB529" s="147"/>
      <c r="AC529" s="147"/>
      <c r="AD529" s="147"/>
      <c r="AE529" s="147"/>
      <c r="AF529" s="147"/>
      <c r="AG529" s="147" t="s">
        <v>228</v>
      </c>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2" x14ac:dyDescent="0.2">
      <c r="A530" s="154"/>
      <c r="B530" s="155"/>
      <c r="C530" s="190" t="s">
        <v>1499</v>
      </c>
      <c r="D530" s="179"/>
      <c r="E530" s="180">
        <v>101.97199999999999</v>
      </c>
      <c r="F530" s="157"/>
      <c r="G530" s="157"/>
      <c r="H530" s="157"/>
      <c r="I530" s="157"/>
      <c r="J530" s="157"/>
      <c r="K530" s="157"/>
      <c r="L530" s="157"/>
      <c r="M530" s="157"/>
      <c r="N530" s="156"/>
      <c r="O530" s="156"/>
      <c r="P530" s="156"/>
      <c r="Q530" s="156"/>
      <c r="R530" s="157"/>
      <c r="S530" s="157"/>
      <c r="T530" s="157"/>
      <c r="U530" s="157"/>
      <c r="V530" s="157"/>
      <c r="W530" s="157"/>
      <c r="X530" s="157"/>
      <c r="Y530" s="157"/>
      <c r="Z530" s="147"/>
      <c r="AA530" s="147"/>
      <c r="AB530" s="147"/>
      <c r="AC530" s="147"/>
      <c r="AD530" s="147"/>
      <c r="AE530" s="147"/>
      <c r="AF530" s="147"/>
      <c r="AG530" s="147" t="s">
        <v>270</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
      <c r="A531" s="166">
        <v>143</v>
      </c>
      <c r="B531" s="167" t="s">
        <v>924</v>
      </c>
      <c r="C531" s="175" t="s">
        <v>925</v>
      </c>
      <c r="D531" s="168" t="s">
        <v>285</v>
      </c>
      <c r="E531" s="169">
        <v>101.97199999999999</v>
      </c>
      <c r="F531" s="170"/>
      <c r="G531" s="171">
        <f>ROUND(E531*F531,2)</f>
        <v>0</v>
      </c>
      <c r="H531" s="170"/>
      <c r="I531" s="171">
        <f>ROUND(E531*H531,2)</f>
        <v>0</v>
      </c>
      <c r="J531" s="170"/>
      <c r="K531" s="171">
        <f>ROUND(E531*J531,2)</f>
        <v>0</v>
      </c>
      <c r="L531" s="171">
        <v>21</v>
      </c>
      <c r="M531" s="171">
        <f>G531*(1+L531/100)</f>
        <v>0</v>
      </c>
      <c r="N531" s="169">
        <v>3.0000000000000001E-5</v>
      </c>
      <c r="O531" s="169">
        <f>ROUND(E531*N531,2)</f>
        <v>0</v>
      </c>
      <c r="P531" s="169">
        <v>0</v>
      </c>
      <c r="Q531" s="169">
        <f>ROUND(E531*P531,2)</f>
        <v>0</v>
      </c>
      <c r="R531" s="171" t="s">
        <v>922</v>
      </c>
      <c r="S531" s="171" t="s">
        <v>222</v>
      </c>
      <c r="T531" s="172" t="s">
        <v>222</v>
      </c>
      <c r="U531" s="157">
        <v>0.12</v>
      </c>
      <c r="V531" s="157">
        <f>ROUND(E531*U531,2)</f>
        <v>12.24</v>
      </c>
      <c r="W531" s="157"/>
      <c r="X531" s="157" t="s">
        <v>251</v>
      </c>
      <c r="Y531" s="157" t="s">
        <v>225</v>
      </c>
      <c r="Z531" s="147"/>
      <c r="AA531" s="147"/>
      <c r="AB531" s="147"/>
      <c r="AC531" s="147"/>
      <c r="AD531" s="147"/>
      <c r="AE531" s="147"/>
      <c r="AF531" s="147"/>
      <c r="AG531" s="147" t="s">
        <v>252</v>
      </c>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2" x14ac:dyDescent="0.2">
      <c r="A532" s="154"/>
      <c r="B532" s="155"/>
      <c r="C532" s="249" t="s">
        <v>923</v>
      </c>
      <c r="D532" s="250"/>
      <c r="E532" s="250"/>
      <c r="F532" s="250"/>
      <c r="G532" s="250"/>
      <c r="H532" s="157"/>
      <c r="I532" s="157"/>
      <c r="J532" s="157"/>
      <c r="K532" s="157"/>
      <c r="L532" s="157"/>
      <c r="M532" s="157"/>
      <c r="N532" s="156"/>
      <c r="O532" s="156"/>
      <c r="P532" s="156"/>
      <c r="Q532" s="156"/>
      <c r="R532" s="157"/>
      <c r="S532" s="157"/>
      <c r="T532" s="157"/>
      <c r="U532" s="157"/>
      <c r="V532" s="157"/>
      <c r="W532" s="157"/>
      <c r="X532" s="157"/>
      <c r="Y532" s="157"/>
      <c r="Z532" s="147"/>
      <c r="AA532" s="147"/>
      <c r="AB532" s="147"/>
      <c r="AC532" s="147"/>
      <c r="AD532" s="147"/>
      <c r="AE532" s="147"/>
      <c r="AF532" s="147"/>
      <c r="AG532" s="147" t="s">
        <v>228</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
      <c r="A533" s="166">
        <v>144</v>
      </c>
      <c r="B533" s="167" t="s">
        <v>931</v>
      </c>
      <c r="C533" s="175" t="s">
        <v>932</v>
      </c>
      <c r="D533" s="168" t="s">
        <v>365</v>
      </c>
      <c r="E533" s="169">
        <v>77</v>
      </c>
      <c r="F533" s="170"/>
      <c r="G533" s="171">
        <f>ROUND(E533*F533,2)</f>
        <v>0</v>
      </c>
      <c r="H533" s="170"/>
      <c r="I533" s="171">
        <f>ROUND(E533*H533,2)</f>
        <v>0</v>
      </c>
      <c r="J533" s="170"/>
      <c r="K533" s="171">
        <f>ROUND(E533*J533,2)</f>
        <v>0</v>
      </c>
      <c r="L533" s="171">
        <v>21</v>
      </c>
      <c r="M533" s="171">
        <f>G533*(1+L533/100)</f>
        <v>0</v>
      </c>
      <c r="N533" s="169">
        <v>2.5000000000000001E-4</v>
      </c>
      <c r="O533" s="169">
        <f>ROUND(E533*N533,2)</f>
        <v>0.02</v>
      </c>
      <c r="P533" s="169">
        <v>0</v>
      </c>
      <c r="Q533" s="169">
        <f>ROUND(E533*P533,2)</f>
        <v>0</v>
      </c>
      <c r="R533" s="171" t="s">
        <v>922</v>
      </c>
      <c r="S533" s="171" t="s">
        <v>222</v>
      </c>
      <c r="T533" s="172" t="s">
        <v>222</v>
      </c>
      <c r="U533" s="157">
        <v>0.05</v>
      </c>
      <c r="V533" s="157">
        <f>ROUND(E533*U533,2)</f>
        <v>3.85</v>
      </c>
      <c r="W533" s="157"/>
      <c r="X533" s="157" t="s">
        <v>251</v>
      </c>
      <c r="Y533" s="157" t="s">
        <v>225</v>
      </c>
      <c r="Z533" s="147"/>
      <c r="AA533" s="147"/>
      <c r="AB533" s="147"/>
      <c r="AC533" s="147"/>
      <c r="AD533" s="147"/>
      <c r="AE533" s="147"/>
      <c r="AF533" s="147"/>
      <c r="AG533" s="147" t="s">
        <v>252</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2" x14ac:dyDescent="0.2">
      <c r="A534" s="154"/>
      <c r="B534" s="155"/>
      <c r="C534" s="249" t="s">
        <v>933</v>
      </c>
      <c r="D534" s="250"/>
      <c r="E534" s="250"/>
      <c r="F534" s="250"/>
      <c r="G534" s="250"/>
      <c r="H534" s="157"/>
      <c r="I534" s="157"/>
      <c r="J534" s="157"/>
      <c r="K534" s="157"/>
      <c r="L534" s="157"/>
      <c r="M534" s="157"/>
      <c r="N534" s="156"/>
      <c r="O534" s="156"/>
      <c r="P534" s="156"/>
      <c r="Q534" s="156"/>
      <c r="R534" s="157"/>
      <c r="S534" s="157"/>
      <c r="T534" s="157"/>
      <c r="U534" s="157"/>
      <c r="V534" s="157"/>
      <c r="W534" s="157"/>
      <c r="X534" s="157"/>
      <c r="Y534" s="157"/>
      <c r="Z534" s="147"/>
      <c r="AA534" s="147"/>
      <c r="AB534" s="147"/>
      <c r="AC534" s="147"/>
      <c r="AD534" s="147"/>
      <c r="AE534" s="147"/>
      <c r="AF534" s="147"/>
      <c r="AG534" s="147" t="s">
        <v>228</v>
      </c>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2" x14ac:dyDescent="0.2">
      <c r="A535" s="154"/>
      <c r="B535" s="155"/>
      <c r="C535" s="190" t="s">
        <v>1577</v>
      </c>
      <c r="D535" s="179"/>
      <c r="E535" s="180">
        <v>77</v>
      </c>
      <c r="F535" s="157"/>
      <c r="G535" s="157"/>
      <c r="H535" s="157"/>
      <c r="I535" s="157"/>
      <c r="J535" s="157"/>
      <c r="K535" s="157"/>
      <c r="L535" s="157"/>
      <c r="M535" s="157"/>
      <c r="N535" s="156"/>
      <c r="O535" s="156"/>
      <c r="P535" s="156"/>
      <c r="Q535" s="156"/>
      <c r="R535" s="157"/>
      <c r="S535" s="157"/>
      <c r="T535" s="157"/>
      <c r="U535" s="157"/>
      <c r="V535" s="157"/>
      <c r="W535" s="157"/>
      <c r="X535" s="157"/>
      <c r="Y535" s="157"/>
      <c r="Z535" s="147"/>
      <c r="AA535" s="147"/>
      <c r="AB535" s="147"/>
      <c r="AC535" s="147"/>
      <c r="AD535" s="147"/>
      <c r="AE535" s="147"/>
      <c r="AF535" s="147"/>
      <c r="AG535" s="147" t="s">
        <v>270</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ht="22.5" outlineLevel="1" x14ac:dyDescent="0.2">
      <c r="A536" s="166">
        <v>145</v>
      </c>
      <c r="B536" s="167" t="s">
        <v>926</v>
      </c>
      <c r="C536" s="175" t="s">
        <v>927</v>
      </c>
      <c r="D536" s="168" t="s">
        <v>285</v>
      </c>
      <c r="E536" s="169">
        <v>112.1692</v>
      </c>
      <c r="F536" s="170"/>
      <c r="G536" s="171">
        <f>ROUND(E536*F536,2)</f>
        <v>0</v>
      </c>
      <c r="H536" s="170"/>
      <c r="I536" s="171">
        <f>ROUND(E536*H536,2)</f>
        <v>0</v>
      </c>
      <c r="J536" s="170"/>
      <c r="K536" s="171">
        <f>ROUND(E536*J536,2)</f>
        <v>0</v>
      </c>
      <c r="L536" s="171">
        <v>21</v>
      </c>
      <c r="M536" s="171">
        <f>G536*(1+L536/100)</f>
        <v>0</v>
      </c>
      <c r="N536" s="169">
        <v>1.3999999999999999E-4</v>
      </c>
      <c r="O536" s="169">
        <f>ROUND(E536*N536,2)</f>
        <v>0.02</v>
      </c>
      <c r="P536" s="169">
        <v>0</v>
      </c>
      <c r="Q536" s="169">
        <f>ROUND(E536*P536,2)</f>
        <v>0</v>
      </c>
      <c r="R536" s="171" t="s">
        <v>353</v>
      </c>
      <c r="S536" s="171" t="s">
        <v>222</v>
      </c>
      <c r="T536" s="172" t="s">
        <v>222</v>
      </c>
      <c r="U536" s="157">
        <v>0</v>
      </c>
      <c r="V536" s="157">
        <f>ROUND(E536*U536,2)</f>
        <v>0</v>
      </c>
      <c r="W536" s="157"/>
      <c r="X536" s="157" t="s">
        <v>348</v>
      </c>
      <c r="Y536" s="157" t="s">
        <v>225</v>
      </c>
      <c r="Z536" s="147"/>
      <c r="AA536" s="147"/>
      <c r="AB536" s="147"/>
      <c r="AC536" s="147"/>
      <c r="AD536" s="147"/>
      <c r="AE536" s="147"/>
      <c r="AF536" s="147"/>
      <c r="AG536" s="147" t="s">
        <v>349</v>
      </c>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2" x14ac:dyDescent="0.2">
      <c r="A537" s="154"/>
      <c r="B537" s="155"/>
      <c r="C537" s="190" t="s">
        <v>1578</v>
      </c>
      <c r="D537" s="179"/>
      <c r="E537" s="180">
        <v>112.1692</v>
      </c>
      <c r="F537" s="157"/>
      <c r="G537" s="157"/>
      <c r="H537" s="157"/>
      <c r="I537" s="157"/>
      <c r="J537" s="157"/>
      <c r="K537" s="157"/>
      <c r="L537" s="157"/>
      <c r="M537" s="157"/>
      <c r="N537" s="156"/>
      <c r="O537" s="156"/>
      <c r="P537" s="156"/>
      <c r="Q537" s="156"/>
      <c r="R537" s="157"/>
      <c r="S537" s="157"/>
      <c r="T537" s="157"/>
      <c r="U537" s="157"/>
      <c r="V537" s="157"/>
      <c r="W537" s="157"/>
      <c r="X537" s="157"/>
      <c r="Y537" s="157"/>
      <c r="Z537" s="147"/>
      <c r="AA537" s="147"/>
      <c r="AB537" s="147"/>
      <c r="AC537" s="147"/>
      <c r="AD537" s="147"/>
      <c r="AE537" s="147"/>
      <c r="AF537" s="147"/>
      <c r="AG537" s="147" t="s">
        <v>270</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ht="22.5" outlineLevel="1" x14ac:dyDescent="0.2">
      <c r="A538" s="166">
        <v>146</v>
      </c>
      <c r="B538" s="167" t="s">
        <v>929</v>
      </c>
      <c r="C538" s="175" t="s">
        <v>930</v>
      </c>
      <c r="D538" s="168" t="s">
        <v>285</v>
      </c>
      <c r="E538" s="169">
        <v>112.1692</v>
      </c>
      <c r="F538" s="170"/>
      <c r="G538" s="171">
        <f>ROUND(E538*F538,2)</f>
        <v>0</v>
      </c>
      <c r="H538" s="170"/>
      <c r="I538" s="171">
        <f>ROUND(E538*H538,2)</f>
        <v>0</v>
      </c>
      <c r="J538" s="170"/>
      <c r="K538" s="171">
        <f>ROUND(E538*J538,2)</f>
        <v>0</v>
      </c>
      <c r="L538" s="171">
        <v>21</v>
      </c>
      <c r="M538" s="171">
        <f>G538*(1+L538/100)</f>
        <v>0</v>
      </c>
      <c r="N538" s="169">
        <v>1.3999999999999999E-4</v>
      </c>
      <c r="O538" s="169">
        <f>ROUND(E538*N538,2)</f>
        <v>0.02</v>
      </c>
      <c r="P538" s="169">
        <v>0</v>
      </c>
      <c r="Q538" s="169">
        <f>ROUND(E538*P538,2)</f>
        <v>0</v>
      </c>
      <c r="R538" s="171" t="s">
        <v>353</v>
      </c>
      <c r="S538" s="171" t="s">
        <v>222</v>
      </c>
      <c r="T538" s="172" t="s">
        <v>222</v>
      </c>
      <c r="U538" s="157">
        <v>0</v>
      </c>
      <c r="V538" s="157">
        <f>ROUND(E538*U538,2)</f>
        <v>0</v>
      </c>
      <c r="W538" s="157"/>
      <c r="X538" s="157" t="s">
        <v>348</v>
      </c>
      <c r="Y538" s="157" t="s">
        <v>225</v>
      </c>
      <c r="Z538" s="147"/>
      <c r="AA538" s="147"/>
      <c r="AB538" s="147"/>
      <c r="AC538" s="147"/>
      <c r="AD538" s="147"/>
      <c r="AE538" s="147"/>
      <c r="AF538" s="147"/>
      <c r="AG538" s="147" t="s">
        <v>349</v>
      </c>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2" x14ac:dyDescent="0.2">
      <c r="A539" s="154"/>
      <c r="B539" s="155"/>
      <c r="C539" s="190" t="s">
        <v>1578</v>
      </c>
      <c r="D539" s="179"/>
      <c r="E539" s="180">
        <v>112.1692</v>
      </c>
      <c r="F539" s="157"/>
      <c r="G539" s="157"/>
      <c r="H539" s="157"/>
      <c r="I539" s="157"/>
      <c r="J539" s="157"/>
      <c r="K539" s="157"/>
      <c r="L539" s="157"/>
      <c r="M539" s="157"/>
      <c r="N539" s="156"/>
      <c r="O539" s="156"/>
      <c r="P539" s="156"/>
      <c r="Q539" s="156"/>
      <c r="R539" s="157"/>
      <c r="S539" s="157"/>
      <c r="T539" s="157"/>
      <c r="U539" s="157"/>
      <c r="V539" s="157"/>
      <c r="W539" s="157"/>
      <c r="X539" s="157"/>
      <c r="Y539" s="157"/>
      <c r="Z539" s="147"/>
      <c r="AA539" s="147"/>
      <c r="AB539" s="147"/>
      <c r="AC539" s="147"/>
      <c r="AD539" s="147"/>
      <c r="AE539" s="147"/>
      <c r="AF539" s="147"/>
      <c r="AG539" s="147" t="s">
        <v>270</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
      <c r="A540" s="166">
        <v>147</v>
      </c>
      <c r="B540" s="167" t="s">
        <v>935</v>
      </c>
      <c r="C540" s="175" t="s">
        <v>936</v>
      </c>
      <c r="D540" s="168" t="s">
        <v>329</v>
      </c>
      <c r="E540" s="169">
        <v>5.6779999999999997E-2</v>
      </c>
      <c r="F540" s="170"/>
      <c r="G540" s="171">
        <f>ROUND(E540*F540,2)</f>
        <v>0</v>
      </c>
      <c r="H540" s="170"/>
      <c r="I540" s="171">
        <f>ROUND(E540*H540,2)</f>
        <v>0</v>
      </c>
      <c r="J540" s="170"/>
      <c r="K540" s="171">
        <f>ROUND(E540*J540,2)</f>
        <v>0</v>
      </c>
      <c r="L540" s="171">
        <v>21</v>
      </c>
      <c r="M540" s="171">
        <f>G540*(1+L540/100)</f>
        <v>0</v>
      </c>
      <c r="N540" s="169">
        <v>0</v>
      </c>
      <c r="O540" s="169">
        <f>ROUND(E540*N540,2)</f>
        <v>0</v>
      </c>
      <c r="P540" s="169">
        <v>0</v>
      </c>
      <c r="Q540" s="169">
        <f>ROUND(E540*P540,2)</f>
        <v>0</v>
      </c>
      <c r="R540" s="171" t="s">
        <v>922</v>
      </c>
      <c r="S540" s="171" t="s">
        <v>222</v>
      </c>
      <c r="T540" s="172" t="s">
        <v>222</v>
      </c>
      <c r="U540" s="157">
        <v>2.1779999999999999</v>
      </c>
      <c r="V540" s="157">
        <f>ROUND(E540*U540,2)</f>
        <v>0.12</v>
      </c>
      <c r="W540" s="157"/>
      <c r="X540" s="157" t="s">
        <v>697</v>
      </c>
      <c r="Y540" s="157" t="s">
        <v>225</v>
      </c>
      <c r="Z540" s="147"/>
      <c r="AA540" s="147"/>
      <c r="AB540" s="147"/>
      <c r="AC540" s="147"/>
      <c r="AD540" s="147"/>
      <c r="AE540" s="147"/>
      <c r="AF540" s="147"/>
      <c r="AG540" s="147" t="s">
        <v>698</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2" x14ac:dyDescent="0.2">
      <c r="A541" s="154"/>
      <c r="B541" s="155"/>
      <c r="C541" s="260" t="s">
        <v>747</v>
      </c>
      <c r="D541" s="261"/>
      <c r="E541" s="261"/>
      <c r="F541" s="261"/>
      <c r="G541" s="261"/>
      <c r="H541" s="157"/>
      <c r="I541" s="157"/>
      <c r="J541" s="157"/>
      <c r="K541" s="157"/>
      <c r="L541" s="157"/>
      <c r="M541" s="157"/>
      <c r="N541" s="156"/>
      <c r="O541" s="156"/>
      <c r="P541" s="156"/>
      <c r="Q541" s="156"/>
      <c r="R541" s="157"/>
      <c r="S541" s="157"/>
      <c r="T541" s="157"/>
      <c r="U541" s="157"/>
      <c r="V541" s="157"/>
      <c r="W541" s="157"/>
      <c r="X541" s="157"/>
      <c r="Y541" s="157"/>
      <c r="Z541" s="147"/>
      <c r="AA541" s="147"/>
      <c r="AB541" s="147"/>
      <c r="AC541" s="147"/>
      <c r="AD541" s="147"/>
      <c r="AE541" s="147"/>
      <c r="AF541" s="147"/>
      <c r="AG541" s="147" t="s">
        <v>268</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x14ac:dyDescent="0.2">
      <c r="A542" s="159" t="s">
        <v>217</v>
      </c>
      <c r="B542" s="160" t="s">
        <v>169</v>
      </c>
      <c r="C542" s="174" t="s">
        <v>170</v>
      </c>
      <c r="D542" s="161"/>
      <c r="E542" s="162"/>
      <c r="F542" s="163"/>
      <c r="G542" s="163">
        <f>SUMIF(AG543:AG564,"&lt;&gt;NOR",G543:G564)</f>
        <v>0</v>
      </c>
      <c r="H542" s="163"/>
      <c r="I542" s="163">
        <f>SUM(I543:I564)</f>
        <v>0</v>
      </c>
      <c r="J542" s="163"/>
      <c r="K542" s="163">
        <f>SUM(K543:K564)</f>
        <v>0</v>
      </c>
      <c r="L542" s="163"/>
      <c r="M542" s="163">
        <f>SUM(M543:M564)</f>
        <v>0</v>
      </c>
      <c r="N542" s="162"/>
      <c r="O542" s="162">
        <f>SUM(O543:O564)</f>
        <v>1.87</v>
      </c>
      <c r="P542" s="162"/>
      <c r="Q542" s="162">
        <f>SUM(Q543:Q564)</f>
        <v>0</v>
      </c>
      <c r="R542" s="163"/>
      <c r="S542" s="163"/>
      <c r="T542" s="164"/>
      <c r="U542" s="158"/>
      <c r="V542" s="158">
        <f>SUM(V543:V564)</f>
        <v>134.55000000000001</v>
      </c>
      <c r="W542" s="158"/>
      <c r="X542" s="158"/>
      <c r="Y542" s="158"/>
      <c r="AG542" t="s">
        <v>218</v>
      </c>
    </row>
    <row r="543" spans="1:60" ht="22.5" outlineLevel="1" x14ac:dyDescent="0.2">
      <c r="A543" s="166">
        <v>148</v>
      </c>
      <c r="B543" s="167" t="s">
        <v>947</v>
      </c>
      <c r="C543" s="175" t="s">
        <v>948</v>
      </c>
      <c r="D543" s="168" t="s">
        <v>365</v>
      </c>
      <c r="E543" s="169">
        <v>263.10000000000002</v>
      </c>
      <c r="F543" s="170"/>
      <c r="G543" s="171">
        <f>ROUND(E543*F543,2)</f>
        <v>0</v>
      </c>
      <c r="H543" s="170"/>
      <c r="I543" s="171">
        <f>ROUND(E543*H543,2)</f>
        <v>0</v>
      </c>
      <c r="J543" s="170"/>
      <c r="K543" s="171">
        <f>ROUND(E543*J543,2)</f>
        <v>0</v>
      </c>
      <c r="L543" s="171">
        <v>21</v>
      </c>
      <c r="M543" s="171">
        <f>G543*(1+L543/100)</f>
        <v>0</v>
      </c>
      <c r="N543" s="169">
        <v>2.0000000000000002E-5</v>
      </c>
      <c r="O543" s="169">
        <f>ROUND(E543*N543,2)</f>
        <v>0.01</v>
      </c>
      <c r="P543" s="169">
        <v>0</v>
      </c>
      <c r="Q543" s="169">
        <f>ROUND(E543*P543,2)</f>
        <v>0</v>
      </c>
      <c r="R543" s="171" t="s">
        <v>939</v>
      </c>
      <c r="S543" s="171" t="s">
        <v>222</v>
      </c>
      <c r="T543" s="172" t="s">
        <v>222</v>
      </c>
      <c r="U543" s="157">
        <v>0.47</v>
      </c>
      <c r="V543" s="157">
        <f>ROUND(E543*U543,2)</f>
        <v>123.66</v>
      </c>
      <c r="W543" s="157"/>
      <c r="X543" s="157" t="s">
        <v>251</v>
      </c>
      <c r="Y543" s="157" t="s">
        <v>225</v>
      </c>
      <c r="Z543" s="147"/>
      <c r="AA543" s="147"/>
      <c r="AB543" s="147"/>
      <c r="AC543" s="147"/>
      <c r="AD543" s="147"/>
      <c r="AE543" s="147"/>
      <c r="AF543" s="147"/>
      <c r="AG543" s="147" t="s">
        <v>252</v>
      </c>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2" x14ac:dyDescent="0.2">
      <c r="A544" s="154"/>
      <c r="B544" s="155"/>
      <c r="C544" s="190" t="s">
        <v>1579</v>
      </c>
      <c r="D544" s="179"/>
      <c r="E544" s="180">
        <v>66</v>
      </c>
      <c r="F544" s="157"/>
      <c r="G544" s="157"/>
      <c r="H544" s="157"/>
      <c r="I544" s="157"/>
      <c r="J544" s="157"/>
      <c r="K544" s="157"/>
      <c r="L544" s="157"/>
      <c r="M544" s="157"/>
      <c r="N544" s="156"/>
      <c r="O544" s="156"/>
      <c r="P544" s="156"/>
      <c r="Q544" s="156"/>
      <c r="R544" s="157"/>
      <c r="S544" s="157"/>
      <c r="T544" s="157"/>
      <c r="U544" s="157"/>
      <c r="V544" s="157"/>
      <c r="W544" s="157"/>
      <c r="X544" s="157"/>
      <c r="Y544" s="157"/>
      <c r="Z544" s="147"/>
      <c r="AA544" s="147"/>
      <c r="AB544" s="147"/>
      <c r="AC544" s="147"/>
      <c r="AD544" s="147"/>
      <c r="AE544" s="147"/>
      <c r="AF544" s="147"/>
      <c r="AG544" s="147" t="s">
        <v>270</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3" x14ac:dyDescent="0.2">
      <c r="A545" s="154"/>
      <c r="B545" s="155"/>
      <c r="C545" s="190" t="s">
        <v>1580</v>
      </c>
      <c r="D545" s="179"/>
      <c r="E545" s="180">
        <v>12.5</v>
      </c>
      <c r="F545" s="157"/>
      <c r="G545" s="157"/>
      <c r="H545" s="157"/>
      <c r="I545" s="157"/>
      <c r="J545" s="157"/>
      <c r="K545" s="157"/>
      <c r="L545" s="157"/>
      <c r="M545" s="157"/>
      <c r="N545" s="156"/>
      <c r="O545" s="156"/>
      <c r="P545" s="156"/>
      <c r="Q545" s="156"/>
      <c r="R545" s="157"/>
      <c r="S545" s="157"/>
      <c r="T545" s="157"/>
      <c r="U545" s="157"/>
      <c r="V545" s="157"/>
      <c r="W545" s="157"/>
      <c r="X545" s="157"/>
      <c r="Y545" s="157"/>
      <c r="Z545" s="147"/>
      <c r="AA545" s="147"/>
      <c r="AB545" s="147"/>
      <c r="AC545" s="147"/>
      <c r="AD545" s="147"/>
      <c r="AE545" s="147"/>
      <c r="AF545" s="147"/>
      <c r="AG545" s="147" t="s">
        <v>270</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3" x14ac:dyDescent="0.2">
      <c r="A546" s="154"/>
      <c r="B546" s="155"/>
      <c r="C546" s="190" t="s">
        <v>1581</v>
      </c>
      <c r="D546" s="179"/>
      <c r="E546" s="180">
        <v>54.4</v>
      </c>
      <c r="F546" s="157"/>
      <c r="G546" s="157"/>
      <c r="H546" s="157"/>
      <c r="I546" s="157"/>
      <c r="J546" s="157"/>
      <c r="K546" s="157"/>
      <c r="L546" s="157"/>
      <c r="M546" s="157"/>
      <c r="N546" s="156"/>
      <c r="O546" s="156"/>
      <c r="P546" s="156"/>
      <c r="Q546" s="156"/>
      <c r="R546" s="157"/>
      <c r="S546" s="157"/>
      <c r="T546" s="157"/>
      <c r="U546" s="157"/>
      <c r="V546" s="157"/>
      <c r="W546" s="157"/>
      <c r="X546" s="157"/>
      <c r="Y546" s="157"/>
      <c r="Z546" s="147"/>
      <c r="AA546" s="147"/>
      <c r="AB546" s="147"/>
      <c r="AC546" s="147"/>
      <c r="AD546" s="147"/>
      <c r="AE546" s="147"/>
      <c r="AF546" s="147"/>
      <c r="AG546" s="147" t="s">
        <v>270</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3" x14ac:dyDescent="0.2">
      <c r="A547" s="154"/>
      <c r="B547" s="155"/>
      <c r="C547" s="190" t="s">
        <v>1582</v>
      </c>
      <c r="D547" s="179"/>
      <c r="E547" s="180">
        <v>54.6</v>
      </c>
      <c r="F547" s="157"/>
      <c r="G547" s="157"/>
      <c r="H547" s="157"/>
      <c r="I547" s="157"/>
      <c r="J547" s="157"/>
      <c r="K547" s="157"/>
      <c r="L547" s="157"/>
      <c r="M547" s="157"/>
      <c r="N547" s="156"/>
      <c r="O547" s="156"/>
      <c r="P547" s="156"/>
      <c r="Q547" s="156"/>
      <c r="R547" s="157"/>
      <c r="S547" s="157"/>
      <c r="T547" s="157"/>
      <c r="U547" s="157"/>
      <c r="V547" s="157"/>
      <c r="W547" s="157"/>
      <c r="X547" s="157"/>
      <c r="Y547" s="157"/>
      <c r="Z547" s="147"/>
      <c r="AA547" s="147"/>
      <c r="AB547" s="147"/>
      <c r="AC547" s="147"/>
      <c r="AD547" s="147"/>
      <c r="AE547" s="147"/>
      <c r="AF547" s="147"/>
      <c r="AG547" s="147" t="s">
        <v>270</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3" x14ac:dyDescent="0.2">
      <c r="A548" s="154"/>
      <c r="B548" s="155"/>
      <c r="C548" s="190" t="s">
        <v>1583</v>
      </c>
      <c r="D548" s="179"/>
      <c r="E548" s="180">
        <v>10.8</v>
      </c>
      <c r="F548" s="157"/>
      <c r="G548" s="157"/>
      <c r="H548" s="157"/>
      <c r="I548" s="157"/>
      <c r="J548" s="157"/>
      <c r="K548" s="157"/>
      <c r="L548" s="157"/>
      <c r="M548" s="157"/>
      <c r="N548" s="156"/>
      <c r="O548" s="156"/>
      <c r="P548" s="156"/>
      <c r="Q548" s="156"/>
      <c r="R548" s="157"/>
      <c r="S548" s="157"/>
      <c r="T548" s="157"/>
      <c r="U548" s="157"/>
      <c r="V548" s="157"/>
      <c r="W548" s="157"/>
      <c r="X548" s="157"/>
      <c r="Y548" s="157"/>
      <c r="Z548" s="147"/>
      <c r="AA548" s="147"/>
      <c r="AB548" s="147"/>
      <c r="AC548" s="147"/>
      <c r="AD548" s="147"/>
      <c r="AE548" s="147"/>
      <c r="AF548" s="147"/>
      <c r="AG548" s="147" t="s">
        <v>270</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3" x14ac:dyDescent="0.2">
      <c r="A549" s="154"/>
      <c r="B549" s="155"/>
      <c r="C549" s="190" t="s">
        <v>1584</v>
      </c>
      <c r="D549" s="179"/>
      <c r="E549" s="180">
        <v>38.4</v>
      </c>
      <c r="F549" s="157"/>
      <c r="G549" s="157"/>
      <c r="H549" s="157"/>
      <c r="I549" s="157"/>
      <c r="J549" s="157"/>
      <c r="K549" s="157"/>
      <c r="L549" s="157"/>
      <c r="M549" s="157"/>
      <c r="N549" s="156"/>
      <c r="O549" s="156"/>
      <c r="P549" s="156"/>
      <c r="Q549" s="156"/>
      <c r="R549" s="157"/>
      <c r="S549" s="157"/>
      <c r="T549" s="157"/>
      <c r="U549" s="157"/>
      <c r="V549" s="157"/>
      <c r="W549" s="157"/>
      <c r="X549" s="157"/>
      <c r="Y549" s="157"/>
      <c r="Z549" s="147"/>
      <c r="AA549" s="147"/>
      <c r="AB549" s="147"/>
      <c r="AC549" s="147"/>
      <c r="AD549" s="147"/>
      <c r="AE549" s="147"/>
      <c r="AF549" s="147"/>
      <c r="AG549" s="147" t="s">
        <v>270</v>
      </c>
      <c r="AH549" s="147">
        <v>0</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3" x14ac:dyDescent="0.2">
      <c r="A550" s="154"/>
      <c r="B550" s="155"/>
      <c r="C550" s="190" t="s">
        <v>1585</v>
      </c>
      <c r="D550" s="179"/>
      <c r="E550" s="180">
        <v>8.4</v>
      </c>
      <c r="F550" s="157"/>
      <c r="G550" s="157"/>
      <c r="H550" s="157"/>
      <c r="I550" s="157"/>
      <c r="J550" s="157"/>
      <c r="K550" s="157"/>
      <c r="L550" s="157"/>
      <c r="M550" s="157"/>
      <c r="N550" s="156"/>
      <c r="O550" s="156"/>
      <c r="P550" s="156"/>
      <c r="Q550" s="156"/>
      <c r="R550" s="157"/>
      <c r="S550" s="157"/>
      <c r="T550" s="157"/>
      <c r="U550" s="157"/>
      <c r="V550" s="157"/>
      <c r="W550" s="157"/>
      <c r="X550" s="157"/>
      <c r="Y550" s="157"/>
      <c r="Z550" s="147"/>
      <c r="AA550" s="147"/>
      <c r="AB550" s="147"/>
      <c r="AC550" s="147"/>
      <c r="AD550" s="147"/>
      <c r="AE550" s="147"/>
      <c r="AF550" s="147"/>
      <c r="AG550" s="147" t="s">
        <v>270</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3" x14ac:dyDescent="0.2">
      <c r="A551" s="154"/>
      <c r="B551" s="155"/>
      <c r="C551" s="190" t="s">
        <v>1586</v>
      </c>
      <c r="D551" s="179"/>
      <c r="E551" s="180">
        <v>18</v>
      </c>
      <c r="F551" s="157"/>
      <c r="G551" s="157"/>
      <c r="H551" s="157"/>
      <c r="I551" s="157"/>
      <c r="J551" s="157"/>
      <c r="K551" s="157"/>
      <c r="L551" s="157"/>
      <c r="M551" s="157"/>
      <c r="N551" s="156"/>
      <c r="O551" s="156"/>
      <c r="P551" s="156"/>
      <c r="Q551" s="156"/>
      <c r="R551" s="157"/>
      <c r="S551" s="157"/>
      <c r="T551" s="157"/>
      <c r="U551" s="157"/>
      <c r="V551" s="157"/>
      <c r="W551" s="157"/>
      <c r="X551" s="157"/>
      <c r="Y551" s="157"/>
      <c r="Z551" s="147"/>
      <c r="AA551" s="147"/>
      <c r="AB551" s="147"/>
      <c r="AC551" s="147"/>
      <c r="AD551" s="147"/>
      <c r="AE551" s="147"/>
      <c r="AF551" s="147"/>
      <c r="AG551" s="147" t="s">
        <v>270</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ht="22.5" outlineLevel="1" x14ac:dyDescent="0.2">
      <c r="A552" s="166">
        <v>149</v>
      </c>
      <c r="B552" s="167" t="s">
        <v>952</v>
      </c>
      <c r="C552" s="175" t="s">
        <v>953</v>
      </c>
      <c r="D552" s="168" t="s">
        <v>365</v>
      </c>
      <c r="E552" s="169">
        <v>8.4</v>
      </c>
      <c r="F552" s="170"/>
      <c r="G552" s="171">
        <f>ROUND(E552*F552,2)</f>
        <v>0</v>
      </c>
      <c r="H552" s="170"/>
      <c r="I552" s="171">
        <f>ROUND(E552*H552,2)</f>
        <v>0</v>
      </c>
      <c r="J552" s="170"/>
      <c r="K552" s="171">
        <f>ROUND(E552*J552,2)</f>
        <v>0</v>
      </c>
      <c r="L552" s="171">
        <v>21</v>
      </c>
      <c r="M552" s="171">
        <f>G552*(1+L552/100)</f>
        <v>0</v>
      </c>
      <c r="N552" s="169">
        <v>2.0000000000000002E-5</v>
      </c>
      <c r="O552" s="169">
        <f>ROUND(E552*N552,2)</f>
        <v>0</v>
      </c>
      <c r="P552" s="169">
        <v>0</v>
      </c>
      <c r="Q552" s="169">
        <f>ROUND(E552*P552,2)</f>
        <v>0</v>
      </c>
      <c r="R552" s="171" t="s">
        <v>939</v>
      </c>
      <c r="S552" s="171" t="s">
        <v>222</v>
      </c>
      <c r="T552" s="172" t="s">
        <v>222</v>
      </c>
      <c r="U552" s="157">
        <v>0.75700000000000001</v>
      </c>
      <c r="V552" s="157">
        <f>ROUND(E552*U552,2)</f>
        <v>6.36</v>
      </c>
      <c r="W552" s="157"/>
      <c r="X552" s="157" t="s">
        <v>251</v>
      </c>
      <c r="Y552" s="157" t="s">
        <v>225</v>
      </c>
      <c r="Z552" s="147"/>
      <c r="AA552" s="147"/>
      <c r="AB552" s="147"/>
      <c r="AC552" s="147"/>
      <c r="AD552" s="147"/>
      <c r="AE552" s="147"/>
      <c r="AF552" s="147"/>
      <c r="AG552" s="147" t="s">
        <v>252</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2" x14ac:dyDescent="0.2">
      <c r="A553" s="154"/>
      <c r="B553" s="155"/>
      <c r="C553" s="190" t="s">
        <v>1587</v>
      </c>
      <c r="D553" s="179"/>
      <c r="E553" s="180">
        <v>8.4</v>
      </c>
      <c r="F553" s="157"/>
      <c r="G553" s="157"/>
      <c r="H553" s="157"/>
      <c r="I553" s="157"/>
      <c r="J553" s="157"/>
      <c r="K553" s="157"/>
      <c r="L553" s="157"/>
      <c r="M553" s="157"/>
      <c r="N553" s="156"/>
      <c r="O553" s="156"/>
      <c r="P553" s="156"/>
      <c r="Q553" s="156"/>
      <c r="R553" s="157"/>
      <c r="S553" s="157"/>
      <c r="T553" s="157"/>
      <c r="U553" s="157"/>
      <c r="V553" s="157"/>
      <c r="W553" s="157"/>
      <c r="X553" s="157"/>
      <c r="Y553" s="157"/>
      <c r="Z553" s="147"/>
      <c r="AA553" s="147"/>
      <c r="AB553" s="147"/>
      <c r="AC553" s="147"/>
      <c r="AD553" s="147"/>
      <c r="AE553" s="147"/>
      <c r="AF553" s="147"/>
      <c r="AG553" s="147" t="s">
        <v>270</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x14ac:dyDescent="0.2">
      <c r="A554" s="183">
        <v>150</v>
      </c>
      <c r="B554" s="184" t="s">
        <v>958</v>
      </c>
      <c r="C554" s="191" t="s">
        <v>1588</v>
      </c>
      <c r="D554" s="185" t="s">
        <v>957</v>
      </c>
      <c r="E554" s="186">
        <v>1</v>
      </c>
      <c r="F554" s="187"/>
      <c r="G554" s="188">
        <f t="shared" ref="G554:G563" si="0">ROUND(E554*F554,2)</f>
        <v>0</v>
      </c>
      <c r="H554" s="187"/>
      <c r="I554" s="188">
        <f t="shared" ref="I554:I563" si="1">ROUND(E554*H554,2)</f>
        <v>0</v>
      </c>
      <c r="J554" s="187"/>
      <c r="K554" s="188">
        <f t="shared" ref="K554:K563" si="2">ROUND(E554*J554,2)</f>
        <v>0</v>
      </c>
      <c r="L554" s="188">
        <v>21</v>
      </c>
      <c r="M554" s="188">
        <f t="shared" ref="M554:M563" si="3">G554*(1+L554/100)</f>
        <v>0</v>
      </c>
      <c r="N554" s="186">
        <v>0.13</v>
      </c>
      <c r="O554" s="186">
        <f t="shared" ref="O554:O563" si="4">ROUND(E554*N554,2)</f>
        <v>0.13</v>
      </c>
      <c r="P554" s="186">
        <v>0</v>
      </c>
      <c r="Q554" s="186">
        <f t="shared" ref="Q554:Q563" si="5">ROUND(E554*P554,2)</f>
        <v>0</v>
      </c>
      <c r="R554" s="188"/>
      <c r="S554" s="188" t="s">
        <v>250</v>
      </c>
      <c r="T554" s="189" t="s">
        <v>223</v>
      </c>
      <c r="U554" s="157">
        <v>0</v>
      </c>
      <c r="V554" s="157">
        <f t="shared" ref="V554:V563" si="6">ROUND(E554*U554,2)</f>
        <v>0</v>
      </c>
      <c r="W554" s="157"/>
      <c r="X554" s="157" t="s">
        <v>348</v>
      </c>
      <c r="Y554" s="157" t="s">
        <v>225</v>
      </c>
      <c r="Z554" s="147"/>
      <c r="AA554" s="147"/>
      <c r="AB554" s="147"/>
      <c r="AC554" s="147"/>
      <c r="AD554" s="147"/>
      <c r="AE554" s="147"/>
      <c r="AF554" s="147"/>
      <c r="AG554" s="147" t="s">
        <v>349</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x14ac:dyDescent="0.2">
      <c r="A555" s="183">
        <v>151</v>
      </c>
      <c r="B555" s="184" t="s">
        <v>960</v>
      </c>
      <c r="C555" s="191" t="s">
        <v>1589</v>
      </c>
      <c r="D555" s="185" t="s">
        <v>957</v>
      </c>
      <c r="E555" s="186">
        <v>5</v>
      </c>
      <c r="F555" s="187"/>
      <c r="G555" s="188">
        <f t="shared" si="0"/>
        <v>0</v>
      </c>
      <c r="H555" s="187"/>
      <c r="I555" s="188">
        <f t="shared" si="1"/>
        <v>0</v>
      </c>
      <c r="J555" s="187"/>
      <c r="K555" s="188">
        <f t="shared" si="2"/>
        <v>0</v>
      </c>
      <c r="L555" s="188">
        <v>21</v>
      </c>
      <c r="M555" s="188">
        <f t="shared" si="3"/>
        <v>0</v>
      </c>
      <c r="N555" s="186">
        <v>0.16</v>
      </c>
      <c r="O555" s="186">
        <f t="shared" si="4"/>
        <v>0.8</v>
      </c>
      <c r="P555" s="186">
        <v>0</v>
      </c>
      <c r="Q555" s="186">
        <f t="shared" si="5"/>
        <v>0</v>
      </c>
      <c r="R555" s="188"/>
      <c r="S555" s="188" t="s">
        <v>250</v>
      </c>
      <c r="T555" s="189" t="s">
        <v>223</v>
      </c>
      <c r="U555" s="157">
        <v>0</v>
      </c>
      <c r="V555" s="157">
        <f t="shared" si="6"/>
        <v>0</v>
      </c>
      <c r="W555" s="157"/>
      <c r="X555" s="157" t="s">
        <v>348</v>
      </c>
      <c r="Y555" s="157" t="s">
        <v>225</v>
      </c>
      <c r="Z555" s="147"/>
      <c r="AA555" s="147"/>
      <c r="AB555" s="147"/>
      <c r="AC555" s="147"/>
      <c r="AD555" s="147"/>
      <c r="AE555" s="147"/>
      <c r="AF555" s="147"/>
      <c r="AG555" s="147" t="s">
        <v>349</v>
      </c>
      <c r="AH555" s="147"/>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
      <c r="A556" s="183">
        <v>152</v>
      </c>
      <c r="B556" s="184" t="s">
        <v>1590</v>
      </c>
      <c r="C556" s="191" t="s">
        <v>1591</v>
      </c>
      <c r="D556" s="185" t="s">
        <v>390</v>
      </c>
      <c r="E556" s="186">
        <v>4</v>
      </c>
      <c r="F556" s="187"/>
      <c r="G556" s="188">
        <f t="shared" si="0"/>
        <v>0</v>
      </c>
      <c r="H556" s="187"/>
      <c r="I556" s="188">
        <f t="shared" si="1"/>
        <v>0</v>
      </c>
      <c r="J556" s="187"/>
      <c r="K556" s="188">
        <f t="shared" si="2"/>
        <v>0</v>
      </c>
      <c r="L556" s="188">
        <v>21</v>
      </c>
      <c r="M556" s="188">
        <f t="shared" si="3"/>
        <v>0</v>
      </c>
      <c r="N556" s="186">
        <v>0</v>
      </c>
      <c r="O556" s="186">
        <f t="shared" si="4"/>
        <v>0</v>
      </c>
      <c r="P556" s="186">
        <v>0</v>
      </c>
      <c r="Q556" s="186">
        <f t="shared" si="5"/>
        <v>0</v>
      </c>
      <c r="R556" s="188"/>
      <c r="S556" s="188" t="s">
        <v>250</v>
      </c>
      <c r="T556" s="189" t="s">
        <v>223</v>
      </c>
      <c r="U556" s="157">
        <v>0</v>
      </c>
      <c r="V556" s="157">
        <f t="shared" si="6"/>
        <v>0</v>
      </c>
      <c r="W556" s="157"/>
      <c r="X556" s="157" t="s">
        <v>348</v>
      </c>
      <c r="Y556" s="157" t="s">
        <v>225</v>
      </c>
      <c r="Z556" s="147"/>
      <c r="AA556" s="147"/>
      <c r="AB556" s="147"/>
      <c r="AC556" s="147"/>
      <c r="AD556" s="147"/>
      <c r="AE556" s="147"/>
      <c r="AF556" s="147"/>
      <c r="AG556" s="147" t="s">
        <v>349</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83">
        <v>153</v>
      </c>
      <c r="B557" s="184" t="s">
        <v>962</v>
      </c>
      <c r="C557" s="191" t="s">
        <v>1592</v>
      </c>
      <c r="D557" s="185" t="s">
        <v>957</v>
      </c>
      <c r="E557" s="186">
        <v>13</v>
      </c>
      <c r="F557" s="187"/>
      <c r="G557" s="188">
        <f t="shared" si="0"/>
        <v>0</v>
      </c>
      <c r="H557" s="187"/>
      <c r="I557" s="188">
        <f t="shared" si="1"/>
        <v>0</v>
      </c>
      <c r="J557" s="187"/>
      <c r="K557" s="188">
        <f t="shared" si="2"/>
        <v>0</v>
      </c>
      <c r="L557" s="188">
        <v>21</v>
      </c>
      <c r="M557" s="188">
        <f t="shared" si="3"/>
        <v>0</v>
      </c>
      <c r="N557" s="186">
        <v>2.1000000000000001E-2</v>
      </c>
      <c r="O557" s="186">
        <f t="shared" si="4"/>
        <v>0.27</v>
      </c>
      <c r="P557" s="186">
        <v>0</v>
      </c>
      <c r="Q557" s="186">
        <f t="shared" si="5"/>
        <v>0</v>
      </c>
      <c r="R557" s="188"/>
      <c r="S557" s="188" t="s">
        <v>250</v>
      </c>
      <c r="T557" s="189" t="s">
        <v>223</v>
      </c>
      <c r="U557" s="157">
        <v>0</v>
      </c>
      <c r="V557" s="157">
        <f t="shared" si="6"/>
        <v>0</v>
      </c>
      <c r="W557" s="157"/>
      <c r="X557" s="157" t="s">
        <v>348</v>
      </c>
      <c r="Y557" s="157" t="s">
        <v>225</v>
      </c>
      <c r="Z557" s="147"/>
      <c r="AA557" s="147"/>
      <c r="AB557" s="147"/>
      <c r="AC557" s="147"/>
      <c r="AD557" s="147"/>
      <c r="AE557" s="147"/>
      <c r="AF557" s="147"/>
      <c r="AG557" s="147" t="s">
        <v>349</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
      <c r="A558" s="183">
        <v>154</v>
      </c>
      <c r="B558" s="184" t="s">
        <v>964</v>
      </c>
      <c r="C558" s="191" t="s">
        <v>1593</v>
      </c>
      <c r="D558" s="185" t="s">
        <v>957</v>
      </c>
      <c r="E558" s="186">
        <v>2</v>
      </c>
      <c r="F558" s="187"/>
      <c r="G558" s="188">
        <f t="shared" si="0"/>
        <v>0</v>
      </c>
      <c r="H558" s="187"/>
      <c r="I558" s="188">
        <f t="shared" si="1"/>
        <v>0</v>
      </c>
      <c r="J558" s="187"/>
      <c r="K558" s="188">
        <f t="shared" si="2"/>
        <v>0</v>
      </c>
      <c r="L558" s="188">
        <v>21</v>
      </c>
      <c r="M558" s="188">
        <f t="shared" si="3"/>
        <v>0</v>
      </c>
      <c r="N558" s="186">
        <v>3.4000000000000002E-2</v>
      </c>
      <c r="O558" s="186">
        <f t="shared" si="4"/>
        <v>7.0000000000000007E-2</v>
      </c>
      <c r="P558" s="186">
        <v>0</v>
      </c>
      <c r="Q558" s="186">
        <f t="shared" si="5"/>
        <v>0</v>
      </c>
      <c r="R558" s="188"/>
      <c r="S558" s="188" t="s">
        <v>250</v>
      </c>
      <c r="T558" s="189" t="s">
        <v>223</v>
      </c>
      <c r="U558" s="157">
        <v>0</v>
      </c>
      <c r="V558" s="157">
        <f t="shared" si="6"/>
        <v>0</v>
      </c>
      <c r="W558" s="157"/>
      <c r="X558" s="157" t="s">
        <v>348</v>
      </c>
      <c r="Y558" s="157" t="s">
        <v>225</v>
      </c>
      <c r="Z558" s="147"/>
      <c r="AA558" s="147"/>
      <c r="AB558" s="147"/>
      <c r="AC558" s="147"/>
      <c r="AD558" s="147"/>
      <c r="AE558" s="147"/>
      <c r="AF558" s="147"/>
      <c r="AG558" s="147" t="s">
        <v>349</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x14ac:dyDescent="0.2">
      <c r="A559" s="183">
        <v>155</v>
      </c>
      <c r="B559" s="184" t="s">
        <v>1594</v>
      </c>
      <c r="C559" s="191" t="s">
        <v>1595</v>
      </c>
      <c r="D559" s="185" t="s">
        <v>957</v>
      </c>
      <c r="E559" s="186">
        <v>8</v>
      </c>
      <c r="F559" s="187"/>
      <c r="G559" s="188">
        <f t="shared" si="0"/>
        <v>0</v>
      </c>
      <c r="H559" s="187"/>
      <c r="I559" s="188">
        <f t="shared" si="1"/>
        <v>0</v>
      </c>
      <c r="J559" s="187"/>
      <c r="K559" s="188">
        <f t="shared" si="2"/>
        <v>0</v>
      </c>
      <c r="L559" s="188">
        <v>21</v>
      </c>
      <c r="M559" s="188">
        <f t="shared" si="3"/>
        <v>0</v>
      </c>
      <c r="N559" s="186">
        <v>2.7E-2</v>
      </c>
      <c r="O559" s="186">
        <f t="shared" si="4"/>
        <v>0.22</v>
      </c>
      <c r="P559" s="186">
        <v>0</v>
      </c>
      <c r="Q559" s="186">
        <f t="shared" si="5"/>
        <v>0</v>
      </c>
      <c r="R559" s="188"/>
      <c r="S559" s="188" t="s">
        <v>250</v>
      </c>
      <c r="T559" s="189" t="s">
        <v>223</v>
      </c>
      <c r="U559" s="157">
        <v>0</v>
      </c>
      <c r="V559" s="157">
        <f t="shared" si="6"/>
        <v>0</v>
      </c>
      <c r="W559" s="157"/>
      <c r="X559" s="157" t="s">
        <v>348</v>
      </c>
      <c r="Y559" s="157" t="s">
        <v>225</v>
      </c>
      <c r="Z559" s="147"/>
      <c r="AA559" s="147"/>
      <c r="AB559" s="147"/>
      <c r="AC559" s="147"/>
      <c r="AD559" s="147"/>
      <c r="AE559" s="147"/>
      <c r="AF559" s="147"/>
      <c r="AG559" s="147" t="s">
        <v>349</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x14ac:dyDescent="0.2">
      <c r="A560" s="183">
        <v>156</v>
      </c>
      <c r="B560" s="184" t="s">
        <v>1596</v>
      </c>
      <c r="C560" s="191" t="s">
        <v>1597</v>
      </c>
      <c r="D560" s="185" t="s">
        <v>957</v>
      </c>
      <c r="E560" s="186">
        <v>2</v>
      </c>
      <c r="F560" s="187"/>
      <c r="G560" s="188">
        <f t="shared" si="0"/>
        <v>0</v>
      </c>
      <c r="H560" s="187"/>
      <c r="I560" s="188">
        <f t="shared" si="1"/>
        <v>0</v>
      </c>
      <c r="J560" s="187"/>
      <c r="K560" s="188">
        <f t="shared" si="2"/>
        <v>0</v>
      </c>
      <c r="L560" s="188">
        <v>21</v>
      </c>
      <c r="M560" s="188">
        <f t="shared" si="3"/>
        <v>0</v>
      </c>
      <c r="N560" s="186">
        <v>2.1999999999999999E-2</v>
      </c>
      <c r="O560" s="186">
        <f t="shared" si="4"/>
        <v>0.04</v>
      </c>
      <c r="P560" s="186">
        <v>0</v>
      </c>
      <c r="Q560" s="186">
        <f t="shared" si="5"/>
        <v>0</v>
      </c>
      <c r="R560" s="188"/>
      <c r="S560" s="188" t="s">
        <v>250</v>
      </c>
      <c r="T560" s="189" t="s">
        <v>223</v>
      </c>
      <c r="U560" s="157">
        <v>0</v>
      </c>
      <c r="V560" s="157">
        <f t="shared" si="6"/>
        <v>0</v>
      </c>
      <c r="W560" s="157"/>
      <c r="X560" s="157" t="s">
        <v>348</v>
      </c>
      <c r="Y560" s="157" t="s">
        <v>225</v>
      </c>
      <c r="Z560" s="147"/>
      <c r="AA560" s="147"/>
      <c r="AB560" s="147"/>
      <c r="AC560" s="147"/>
      <c r="AD560" s="147"/>
      <c r="AE560" s="147"/>
      <c r="AF560" s="147"/>
      <c r="AG560" s="147" t="s">
        <v>349</v>
      </c>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
      <c r="A561" s="183">
        <v>157</v>
      </c>
      <c r="B561" s="184" t="s">
        <v>1598</v>
      </c>
      <c r="C561" s="191" t="s">
        <v>1599</v>
      </c>
      <c r="D561" s="185" t="s">
        <v>957</v>
      </c>
      <c r="E561" s="186">
        <v>2</v>
      </c>
      <c r="F561" s="187"/>
      <c r="G561" s="188">
        <f t="shared" si="0"/>
        <v>0</v>
      </c>
      <c r="H561" s="187"/>
      <c r="I561" s="188">
        <f t="shared" si="1"/>
        <v>0</v>
      </c>
      <c r="J561" s="187"/>
      <c r="K561" s="188">
        <f t="shared" si="2"/>
        <v>0</v>
      </c>
      <c r="L561" s="188">
        <v>21</v>
      </c>
      <c r="M561" s="188">
        <f t="shared" si="3"/>
        <v>0</v>
      </c>
      <c r="N561" s="186">
        <v>0.10100000000000001</v>
      </c>
      <c r="O561" s="186">
        <f t="shared" si="4"/>
        <v>0.2</v>
      </c>
      <c r="P561" s="186">
        <v>0</v>
      </c>
      <c r="Q561" s="186">
        <f t="shared" si="5"/>
        <v>0</v>
      </c>
      <c r="R561" s="188"/>
      <c r="S561" s="188" t="s">
        <v>250</v>
      </c>
      <c r="T561" s="189" t="s">
        <v>223</v>
      </c>
      <c r="U561" s="157">
        <v>0</v>
      </c>
      <c r="V561" s="157">
        <f t="shared" si="6"/>
        <v>0</v>
      </c>
      <c r="W561" s="157"/>
      <c r="X561" s="157" t="s">
        <v>348</v>
      </c>
      <c r="Y561" s="157" t="s">
        <v>225</v>
      </c>
      <c r="Z561" s="147"/>
      <c r="AA561" s="147"/>
      <c r="AB561" s="147"/>
      <c r="AC561" s="147"/>
      <c r="AD561" s="147"/>
      <c r="AE561" s="147"/>
      <c r="AF561" s="147"/>
      <c r="AG561" s="147" t="s">
        <v>349</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ht="22.5" outlineLevel="1" x14ac:dyDescent="0.2">
      <c r="A562" s="183">
        <v>158</v>
      </c>
      <c r="B562" s="184" t="s">
        <v>1600</v>
      </c>
      <c r="C562" s="191" t="s">
        <v>1601</v>
      </c>
      <c r="D562" s="185" t="s">
        <v>957</v>
      </c>
      <c r="E562" s="186">
        <v>1</v>
      </c>
      <c r="F562" s="187"/>
      <c r="G562" s="188">
        <f t="shared" si="0"/>
        <v>0</v>
      </c>
      <c r="H562" s="187"/>
      <c r="I562" s="188">
        <f t="shared" si="1"/>
        <v>0</v>
      </c>
      <c r="J562" s="187"/>
      <c r="K562" s="188">
        <f t="shared" si="2"/>
        <v>0</v>
      </c>
      <c r="L562" s="188">
        <v>21</v>
      </c>
      <c r="M562" s="188">
        <f t="shared" si="3"/>
        <v>0</v>
      </c>
      <c r="N562" s="186">
        <v>0.13200000000000001</v>
      </c>
      <c r="O562" s="186">
        <f t="shared" si="4"/>
        <v>0.13</v>
      </c>
      <c r="P562" s="186">
        <v>0</v>
      </c>
      <c r="Q562" s="186">
        <f t="shared" si="5"/>
        <v>0</v>
      </c>
      <c r="R562" s="188"/>
      <c r="S562" s="188" t="s">
        <v>250</v>
      </c>
      <c r="T562" s="189" t="s">
        <v>223</v>
      </c>
      <c r="U562" s="157">
        <v>0</v>
      </c>
      <c r="V562" s="157">
        <f t="shared" si="6"/>
        <v>0</v>
      </c>
      <c r="W562" s="157"/>
      <c r="X562" s="157" t="s">
        <v>348</v>
      </c>
      <c r="Y562" s="157" t="s">
        <v>225</v>
      </c>
      <c r="Z562" s="147"/>
      <c r="AA562" s="147"/>
      <c r="AB562" s="147"/>
      <c r="AC562" s="147"/>
      <c r="AD562" s="147"/>
      <c r="AE562" s="147"/>
      <c r="AF562" s="147"/>
      <c r="AG562" s="147" t="s">
        <v>349</v>
      </c>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
      <c r="A563" s="166">
        <v>159</v>
      </c>
      <c r="B563" s="167" t="s">
        <v>1602</v>
      </c>
      <c r="C563" s="175" t="s">
        <v>1603</v>
      </c>
      <c r="D563" s="168" t="s">
        <v>329</v>
      </c>
      <c r="E563" s="169">
        <v>1.87043</v>
      </c>
      <c r="F563" s="170"/>
      <c r="G563" s="171">
        <f t="shared" si="0"/>
        <v>0</v>
      </c>
      <c r="H563" s="170"/>
      <c r="I563" s="171">
        <f t="shared" si="1"/>
        <v>0</v>
      </c>
      <c r="J563" s="170"/>
      <c r="K563" s="171">
        <f t="shared" si="2"/>
        <v>0</v>
      </c>
      <c r="L563" s="171">
        <v>21</v>
      </c>
      <c r="M563" s="171">
        <f t="shared" si="3"/>
        <v>0</v>
      </c>
      <c r="N563" s="169">
        <v>0</v>
      </c>
      <c r="O563" s="169">
        <f t="shared" si="4"/>
        <v>0</v>
      </c>
      <c r="P563" s="169">
        <v>0</v>
      </c>
      <c r="Q563" s="169">
        <f t="shared" si="5"/>
        <v>0</v>
      </c>
      <c r="R563" s="171" t="s">
        <v>939</v>
      </c>
      <c r="S563" s="171" t="s">
        <v>222</v>
      </c>
      <c r="T563" s="172" t="s">
        <v>222</v>
      </c>
      <c r="U563" s="157">
        <v>2.4209999999999998</v>
      </c>
      <c r="V563" s="157">
        <f t="shared" si="6"/>
        <v>4.53</v>
      </c>
      <c r="W563" s="157"/>
      <c r="X563" s="157" t="s">
        <v>697</v>
      </c>
      <c r="Y563" s="157" t="s">
        <v>225</v>
      </c>
      <c r="Z563" s="147"/>
      <c r="AA563" s="147"/>
      <c r="AB563" s="147"/>
      <c r="AC563" s="147"/>
      <c r="AD563" s="147"/>
      <c r="AE563" s="147"/>
      <c r="AF563" s="147"/>
      <c r="AG563" s="147" t="s">
        <v>698</v>
      </c>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2" x14ac:dyDescent="0.2">
      <c r="A564" s="154"/>
      <c r="B564" s="155"/>
      <c r="C564" s="260" t="s">
        <v>747</v>
      </c>
      <c r="D564" s="261"/>
      <c r="E564" s="261"/>
      <c r="F564" s="261"/>
      <c r="G564" s="261"/>
      <c r="H564" s="157"/>
      <c r="I564" s="157"/>
      <c r="J564" s="157"/>
      <c r="K564" s="157"/>
      <c r="L564" s="157"/>
      <c r="M564" s="157"/>
      <c r="N564" s="156"/>
      <c r="O564" s="156"/>
      <c r="P564" s="156"/>
      <c r="Q564" s="156"/>
      <c r="R564" s="157"/>
      <c r="S564" s="157"/>
      <c r="T564" s="157"/>
      <c r="U564" s="157"/>
      <c r="V564" s="157"/>
      <c r="W564" s="157"/>
      <c r="X564" s="157"/>
      <c r="Y564" s="157"/>
      <c r="Z564" s="147"/>
      <c r="AA564" s="147"/>
      <c r="AB564" s="147"/>
      <c r="AC564" s="147"/>
      <c r="AD564" s="147"/>
      <c r="AE564" s="147"/>
      <c r="AF564" s="147"/>
      <c r="AG564" s="147" t="s">
        <v>268</v>
      </c>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x14ac:dyDescent="0.2">
      <c r="A565" s="159" t="s">
        <v>217</v>
      </c>
      <c r="B565" s="160" t="s">
        <v>171</v>
      </c>
      <c r="C565" s="174" t="s">
        <v>172</v>
      </c>
      <c r="D565" s="161"/>
      <c r="E565" s="162"/>
      <c r="F565" s="163"/>
      <c r="G565" s="163">
        <f>SUMIF(AG566:AG569,"&lt;&gt;NOR",G566:G569)</f>
        <v>0</v>
      </c>
      <c r="H565" s="163"/>
      <c r="I565" s="163">
        <f>SUM(I566:I569)</f>
        <v>0</v>
      </c>
      <c r="J565" s="163"/>
      <c r="K565" s="163">
        <f>SUM(K566:K569)</f>
        <v>0</v>
      </c>
      <c r="L565" s="163"/>
      <c r="M565" s="163">
        <f>SUM(M566:M569)</f>
        <v>0</v>
      </c>
      <c r="N565" s="162"/>
      <c r="O565" s="162">
        <f>SUM(O566:O569)</f>
        <v>0</v>
      </c>
      <c r="P565" s="162"/>
      <c r="Q565" s="162">
        <f>SUM(Q566:Q569)</f>
        <v>0</v>
      </c>
      <c r="R565" s="163"/>
      <c r="S565" s="163"/>
      <c r="T565" s="164"/>
      <c r="U565" s="158"/>
      <c r="V565" s="158">
        <f>SUM(V566:V569)</f>
        <v>0</v>
      </c>
      <c r="W565" s="158"/>
      <c r="X565" s="158"/>
      <c r="Y565" s="158"/>
      <c r="AG565" t="s">
        <v>218</v>
      </c>
    </row>
    <row r="566" spans="1:60" outlineLevel="1" x14ac:dyDescent="0.2">
      <c r="A566" s="166">
        <v>160</v>
      </c>
      <c r="B566" s="167" t="s">
        <v>968</v>
      </c>
      <c r="C566" s="175" t="s">
        <v>1604</v>
      </c>
      <c r="D566" s="168" t="s">
        <v>390</v>
      </c>
      <c r="E566" s="169">
        <v>1</v>
      </c>
      <c r="F566" s="170"/>
      <c r="G566" s="171">
        <f>ROUND(E566*F566,2)</f>
        <v>0</v>
      </c>
      <c r="H566" s="170"/>
      <c r="I566" s="171">
        <f>ROUND(E566*H566,2)</f>
        <v>0</v>
      </c>
      <c r="J566" s="170"/>
      <c r="K566" s="171">
        <f>ROUND(E566*J566,2)</f>
        <v>0</v>
      </c>
      <c r="L566" s="171">
        <v>21</v>
      </c>
      <c r="M566" s="171">
        <f>G566*(1+L566/100)</f>
        <v>0</v>
      </c>
      <c r="N566" s="169">
        <v>0</v>
      </c>
      <c r="O566" s="169">
        <f>ROUND(E566*N566,2)</f>
        <v>0</v>
      </c>
      <c r="P566" s="169">
        <v>0</v>
      </c>
      <c r="Q566" s="169">
        <f>ROUND(E566*P566,2)</f>
        <v>0</v>
      </c>
      <c r="R566" s="171"/>
      <c r="S566" s="171" t="s">
        <v>250</v>
      </c>
      <c r="T566" s="172" t="s">
        <v>223</v>
      </c>
      <c r="U566" s="157">
        <v>0</v>
      </c>
      <c r="V566" s="157">
        <f>ROUND(E566*U566,2)</f>
        <v>0</v>
      </c>
      <c r="W566" s="157"/>
      <c r="X566" s="157" t="s">
        <v>251</v>
      </c>
      <c r="Y566" s="157" t="s">
        <v>225</v>
      </c>
      <c r="Z566" s="147"/>
      <c r="AA566" s="147"/>
      <c r="AB566" s="147"/>
      <c r="AC566" s="147"/>
      <c r="AD566" s="147"/>
      <c r="AE566" s="147"/>
      <c r="AF566" s="147"/>
      <c r="AG566" s="147" t="s">
        <v>252</v>
      </c>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2" x14ac:dyDescent="0.2">
      <c r="A567" s="154"/>
      <c r="B567" s="155"/>
      <c r="C567" s="249" t="s">
        <v>1605</v>
      </c>
      <c r="D567" s="250"/>
      <c r="E567" s="250"/>
      <c r="F567" s="250"/>
      <c r="G567" s="250"/>
      <c r="H567" s="157"/>
      <c r="I567" s="157"/>
      <c r="J567" s="157"/>
      <c r="K567" s="157"/>
      <c r="L567" s="157"/>
      <c r="M567" s="157"/>
      <c r="N567" s="156"/>
      <c r="O567" s="156"/>
      <c r="P567" s="156"/>
      <c r="Q567" s="156"/>
      <c r="R567" s="157"/>
      <c r="S567" s="157"/>
      <c r="T567" s="157"/>
      <c r="U567" s="157"/>
      <c r="V567" s="157"/>
      <c r="W567" s="157"/>
      <c r="X567" s="157"/>
      <c r="Y567" s="157"/>
      <c r="Z567" s="147"/>
      <c r="AA567" s="147"/>
      <c r="AB567" s="147"/>
      <c r="AC567" s="147"/>
      <c r="AD567" s="147"/>
      <c r="AE567" s="147"/>
      <c r="AF567" s="147"/>
      <c r="AG567" s="147" t="s">
        <v>228</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73" t="str">
        <f>C567</f>
        <v>Dodávka a montáž krycí markýzy - konstrukce z ocelových pozinkovaných profilů - krytina z průsvitného polykarbonátu</v>
      </c>
      <c r="BB567" s="147"/>
      <c r="BC567" s="147"/>
      <c r="BD567" s="147"/>
      <c r="BE567" s="147"/>
      <c r="BF567" s="147"/>
      <c r="BG567" s="147"/>
      <c r="BH567" s="147"/>
    </row>
    <row r="568" spans="1:60" ht="22.5" outlineLevel="1" x14ac:dyDescent="0.2">
      <c r="A568" s="166">
        <v>161</v>
      </c>
      <c r="B568" s="167" t="s">
        <v>1606</v>
      </c>
      <c r="C568" s="175" t="s">
        <v>1607</v>
      </c>
      <c r="D568" s="168" t="s">
        <v>390</v>
      </c>
      <c r="E568" s="169">
        <v>2</v>
      </c>
      <c r="F568" s="170"/>
      <c r="G568" s="171">
        <f>ROUND(E568*F568,2)</f>
        <v>0</v>
      </c>
      <c r="H568" s="170"/>
      <c r="I568" s="171">
        <f>ROUND(E568*H568,2)</f>
        <v>0</v>
      </c>
      <c r="J568" s="170"/>
      <c r="K568" s="171">
        <f>ROUND(E568*J568,2)</f>
        <v>0</v>
      </c>
      <c r="L568" s="171">
        <v>21</v>
      </c>
      <c r="M568" s="171">
        <f>G568*(1+L568/100)</f>
        <v>0</v>
      </c>
      <c r="N568" s="169">
        <v>0</v>
      </c>
      <c r="O568" s="169">
        <f>ROUND(E568*N568,2)</f>
        <v>0</v>
      </c>
      <c r="P568" s="169">
        <v>0</v>
      </c>
      <c r="Q568" s="169">
        <f>ROUND(E568*P568,2)</f>
        <v>0</v>
      </c>
      <c r="R568" s="171"/>
      <c r="S568" s="171" t="s">
        <v>250</v>
      </c>
      <c r="T568" s="172" t="s">
        <v>223</v>
      </c>
      <c r="U568" s="157">
        <v>0</v>
      </c>
      <c r="V568" s="157">
        <f>ROUND(E568*U568,2)</f>
        <v>0</v>
      </c>
      <c r="W568" s="157"/>
      <c r="X568" s="157" t="s">
        <v>1180</v>
      </c>
      <c r="Y568" s="157" t="s">
        <v>225</v>
      </c>
      <c r="Z568" s="147"/>
      <c r="AA568" s="147"/>
      <c r="AB568" s="147"/>
      <c r="AC568" s="147"/>
      <c r="AD568" s="147"/>
      <c r="AE568" s="147"/>
      <c r="AF568" s="147"/>
      <c r="AG568" s="147" t="s">
        <v>1181</v>
      </c>
      <c r="AH568" s="147"/>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2" x14ac:dyDescent="0.2">
      <c r="A569" s="154"/>
      <c r="B569" s="155"/>
      <c r="C569" s="249" t="s">
        <v>1608</v>
      </c>
      <c r="D569" s="250"/>
      <c r="E569" s="250"/>
      <c r="F569" s="250"/>
      <c r="G569" s="250"/>
      <c r="H569" s="157"/>
      <c r="I569" s="157"/>
      <c r="J569" s="157"/>
      <c r="K569" s="157"/>
      <c r="L569" s="157"/>
      <c r="M569" s="157"/>
      <c r="N569" s="156"/>
      <c r="O569" s="156"/>
      <c r="P569" s="156"/>
      <c r="Q569" s="156"/>
      <c r="R569" s="157"/>
      <c r="S569" s="157"/>
      <c r="T569" s="157"/>
      <c r="U569" s="157"/>
      <c r="V569" s="157"/>
      <c r="W569" s="157"/>
      <c r="X569" s="157"/>
      <c r="Y569" s="157"/>
      <c r="Z569" s="147"/>
      <c r="AA569" s="147"/>
      <c r="AB569" s="147"/>
      <c r="AC569" s="147"/>
      <c r="AD569" s="147"/>
      <c r="AE569" s="147"/>
      <c r="AF569" s="147"/>
      <c r="AG569" s="147" t="s">
        <v>228</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x14ac:dyDescent="0.2">
      <c r="A570" s="159" t="s">
        <v>217</v>
      </c>
      <c r="B570" s="160" t="s">
        <v>173</v>
      </c>
      <c r="C570" s="174" t="s">
        <v>174</v>
      </c>
      <c r="D570" s="161"/>
      <c r="E570" s="162"/>
      <c r="F570" s="163"/>
      <c r="G570" s="163">
        <f>SUMIF(AG571:AG583,"&lt;&gt;NOR",G571:G583)</f>
        <v>0</v>
      </c>
      <c r="H570" s="163"/>
      <c r="I570" s="163">
        <f>SUM(I571:I583)</f>
        <v>0</v>
      </c>
      <c r="J570" s="163"/>
      <c r="K570" s="163">
        <f>SUM(K571:K583)</f>
        <v>0</v>
      </c>
      <c r="L570" s="163"/>
      <c r="M570" s="163">
        <f>SUM(M571:M583)</f>
        <v>0</v>
      </c>
      <c r="N570" s="162"/>
      <c r="O570" s="162">
        <f>SUM(O571:O583)</f>
        <v>0.01</v>
      </c>
      <c r="P570" s="162"/>
      <c r="Q570" s="162">
        <f>SUM(Q571:Q583)</f>
        <v>0</v>
      </c>
      <c r="R570" s="163"/>
      <c r="S570" s="163"/>
      <c r="T570" s="164"/>
      <c r="U570" s="158"/>
      <c r="V570" s="158">
        <f>SUM(V571:V583)</f>
        <v>11.370000000000001</v>
      </c>
      <c r="W570" s="158"/>
      <c r="X570" s="158"/>
      <c r="Y570" s="158"/>
      <c r="AG570" t="s">
        <v>218</v>
      </c>
    </row>
    <row r="571" spans="1:60" outlineLevel="1" x14ac:dyDescent="0.2">
      <c r="A571" s="166">
        <v>162</v>
      </c>
      <c r="B571" s="167" t="s">
        <v>1609</v>
      </c>
      <c r="C571" s="175" t="s">
        <v>1610</v>
      </c>
      <c r="D571" s="168" t="s">
        <v>285</v>
      </c>
      <c r="E571" s="169">
        <v>15.6008</v>
      </c>
      <c r="F571" s="170"/>
      <c r="G571" s="171">
        <f>ROUND(E571*F571,2)</f>
        <v>0</v>
      </c>
      <c r="H571" s="170"/>
      <c r="I571" s="171">
        <f>ROUND(E571*H571,2)</f>
        <v>0</v>
      </c>
      <c r="J571" s="170"/>
      <c r="K571" s="171">
        <f>ROUND(E571*J571,2)</f>
        <v>0</v>
      </c>
      <c r="L571" s="171">
        <v>21</v>
      </c>
      <c r="M571" s="171">
        <f>G571*(1+L571/100)</f>
        <v>0</v>
      </c>
      <c r="N571" s="169">
        <v>1.0000000000000001E-5</v>
      </c>
      <c r="O571" s="169">
        <f>ROUND(E571*N571,2)</f>
        <v>0</v>
      </c>
      <c r="P571" s="169">
        <v>0</v>
      </c>
      <c r="Q571" s="169">
        <f>ROUND(E571*P571,2)</f>
        <v>0</v>
      </c>
      <c r="R571" s="171" t="s">
        <v>1611</v>
      </c>
      <c r="S571" s="171" t="s">
        <v>222</v>
      </c>
      <c r="T571" s="172" t="s">
        <v>222</v>
      </c>
      <c r="U571" s="157">
        <v>7.1999999999999995E-2</v>
      </c>
      <c r="V571" s="157">
        <f>ROUND(E571*U571,2)</f>
        <v>1.1200000000000001</v>
      </c>
      <c r="W571" s="157"/>
      <c r="X571" s="157" t="s">
        <v>251</v>
      </c>
      <c r="Y571" s="157" t="s">
        <v>225</v>
      </c>
      <c r="Z571" s="147"/>
      <c r="AA571" s="147"/>
      <c r="AB571" s="147"/>
      <c r="AC571" s="147"/>
      <c r="AD571" s="147"/>
      <c r="AE571" s="147"/>
      <c r="AF571" s="147"/>
      <c r="AG571" s="147" t="s">
        <v>252</v>
      </c>
      <c r="AH571" s="147"/>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2" x14ac:dyDescent="0.2">
      <c r="A572" s="154"/>
      <c r="B572" s="155"/>
      <c r="C572" s="190" t="s">
        <v>1612</v>
      </c>
      <c r="D572" s="179"/>
      <c r="E572" s="180">
        <v>1.92</v>
      </c>
      <c r="F572" s="157"/>
      <c r="G572" s="157"/>
      <c r="H572" s="157"/>
      <c r="I572" s="157"/>
      <c r="J572" s="157"/>
      <c r="K572" s="157"/>
      <c r="L572" s="157"/>
      <c r="M572" s="157"/>
      <c r="N572" s="156"/>
      <c r="O572" s="156"/>
      <c r="P572" s="156"/>
      <c r="Q572" s="156"/>
      <c r="R572" s="157"/>
      <c r="S572" s="157"/>
      <c r="T572" s="157"/>
      <c r="U572" s="157"/>
      <c r="V572" s="157"/>
      <c r="W572" s="157"/>
      <c r="X572" s="157"/>
      <c r="Y572" s="157"/>
      <c r="Z572" s="147"/>
      <c r="AA572" s="147"/>
      <c r="AB572" s="147"/>
      <c r="AC572" s="147"/>
      <c r="AD572" s="147"/>
      <c r="AE572" s="147"/>
      <c r="AF572" s="147"/>
      <c r="AG572" s="147" t="s">
        <v>270</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3" x14ac:dyDescent="0.2">
      <c r="A573" s="154"/>
      <c r="B573" s="155"/>
      <c r="C573" s="190" t="s">
        <v>1613</v>
      </c>
      <c r="D573" s="179"/>
      <c r="E573" s="180">
        <v>5.65</v>
      </c>
      <c r="F573" s="157"/>
      <c r="G573" s="157"/>
      <c r="H573" s="157"/>
      <c r="I573" s="157"/>
      <c r="J573" s="157"/>
      <c r="K573" s="157"/>
      <c r="L573" s="157"/>
      <c r="M573" s="157"/>
      <c r="N573" s="156"/>
      <c r="O573" s="156"/>
      <c r="P573" s="156"/>
      <c r="Q573" s="156"/>
      <c r="R573" s="157"/>
      <c r="S573" s="157"/>
      <c r="T573" s="157"/>
      <c r="U573" s="157"/>
      <c r="V573" s="157"/>
      <c r="W573" s="157"/>
      <c r="X573" s="157"/>
      <c r="Y573" s="157"/>
      <c r="Z573" s="147"/>
      <c r="AA573" s="147"/>
      <c r="AB573" s="147"/>
      <c r="AC573" s="147"/>
      <c r="AD573" s="147"/>
      <c r="AE573" s="147"/>
      <c r="AF573" s="147"/>
      <c r="AG573" s="147" t="s">
        <v>270</v>
      </c>
      <c r="AH573" s="147">
        <v>0</v>
      </c>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3" x14ac:dyDescent="0.2">
      <c r="A574" s="154"/>
      <c r="B574" s="155"/>
      <c r="C574" s="190" t="s">
        <v>1614</v>
      </c>
      <c r="D574" s="179"/>
      <c r="E574" s="180">
        <v>2</v>
      </c>
      <c r="F574" s="157"/>
      <c r="G574" s="157"/>
      <c r="H574" s="157"/>
      <c r="I574" s="157"/>
      <c r="J574" s="157"/>
      <c r="K574" s="157"/>
      <c r="L574" s="157"/>
      <c r="M574" s="157"/>
      <c r="N574" s="156"/>
      <c r="O574" s="156"/>
      <c r="P574" s="156"/>
      <c r="Q574" s="156"/>
      <c r="R574" s="157"/>
      <c r="S574" s="157"/>
      <c r="T574" s="157"/>
      <c r="U574" s="157"/>
      <c r="V574" s="157"/>
      <c r="W574" s="157"/>
      <c r="X574" s="157"/>
      <c r="Y574" s="157"/>
      <c r="Z574" s="147"/>
      <c r="AA574" s="147"/>
      <c r="AB574" s="147"/>
      <c r="AC574" s="147"/>
      <c r="AD574" s="147"/>
      <c r="AE574" s="147"/>
      <c r="AF574" s="147"/>
      <c r="AG574" s="147" t="s">
        <v>270</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3" x14ac:dyDescent="0.2">
      <c r="A575" s="154"/>
      <c r="B575" s="155"/>
      <c r="C575" s="190" t="s">
        <v>1615</v>
      </c>
      <c r="D575" s="179"/>
      <c r="E575" s="180">
        <v>6.03</v>
      </c>
      <c r="F575" s="157"/>
      <c r="G575" s="157"/>
      <c r="H575" s="157"/>
      <c r="I575" s="157"/>
      <c r="J575" s="157"/>
      <c r="K575" s="157"/>
      <c r="L575" s="157"/>
      <c r="M575" s="157"/>
      <c r="N575" s="156"/>
      <c r="O575" s="156"/>
      <c r="P575" s="156"/>
      <c r="Q575" s="156"/>
      <c r="R575" s="157"/>
      <c r="S575" s="157"/>
      <c r="T575" s="157"/>
      <c r="U575" s="157"/>
      <c r="V575" s="157"/>
      <c r="W575" s="157"/>
      <c r="X575" s="157"/>
      <c r="Y575" s="157"/>
      <c r="Z575" s="147"/>
      <c r="AA575" s="147"/>
      <c r="AB575" s="147"/>
      <c r="AC575" s="147"/>
      <c r="AD575" s="147"/>
      <c r="AE575" s="147"/>
      <c r="AF575" s="147"/>
      <c r="AG575" s="147" t="s">
        <v>270</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
      <c r="A576" s="166">
        <v>163</v>
      </c>
      <c r="B576" s="167" t="s">
        <v>1616</v>
      </c>
      <c r="C576" s="175" t="s">
        <v>1617</v>
      </c>
      <c r="D576" s="168" t="s">
        <v>285</v>
      </c>
      <c r="E576" s="169">
        <v>15.6008</v>
      </c>
      <c r="F576" s="170"/>
      <c r="G576" s="171">
        <f>ROUND(E576*F576,2)</f>
        <v>0</v>
      </c>
      <c r="H576" s="170"/>
      <c r="I576" s="171">
        <f>ROUND(E576*H576,2)</f>
        <v>0</v>
      </c>
      <c r="J576" s="170"/>
      <c r="K576" s="171">
        <f>ROUND(E576*J576,2)</f>
        <v>0</v>
      </c>
      <c r="L576" s="171">
        <v>21</v>
      </c>
      <c r="M576" s="171">
        <f>G576*(1+L576/100)</f>
        <v>0</v>
      </c>
      <c r="N576" s="169">
        <v>3.1E-4</v>
      </c>
      <c r="O576" s="169">
        <f>ROUND(E576*N576,2)</f>
        <v>0</v>
      </c>
      <c r="P576" s="169">
        <v>0</v>
      </c>
      <c r="Q576" s="169">
        <f>ROUND(E576*P576,2)</f>
        <v>0</v>
      </c>
      <c r="R576" s="171" t="s">
        <v>1611</v>
      </c>
      <c r="S576" s="171" t="s">
        <v>222</v>
      </c>
      <c r="T576" s="172" t="s">
        <v>222</v>
      </c>
      <c r="U576" s="157">
        <v>0.40300000000000002</v>
      </c>
      <c r="V576" s="157">
        <f>ROUND(E576*U576,2)</f>
        <v>6.29</v>
      </c>
      <c r="W576" s="157"/>
      <c r="X576" s="157" t="s">
        <v>251</v>
      </c>
      <c r="Y576" s="157" t="s">
        <v>225</v>
      </c>
      <c r="Z576" s="147"/>
      <c r="AA576" s="147"/>
      <c r="AB576" s="147"/>
      <c r="AC576" s="147"/>
      <c r="AD576" s="147"/>
      <c r="AE576" s="147"/>
      <c r="AF576" s="147"/>
      <c r="AG576" s="147" t="s">
        <v>252</v>
      </c>
      <c r="AH576" s="147"/>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2" x14ac:dyDescent="0.2">
      <c r="A577" s="154"/>
      <c r="B577" s="155"/>
      <c r="C577" s="190" t="s">
        <v>1612</v>
      </c>
      <c r="D577" s="179"/>
      <c r="E577" s="180">
        <v>1.92</v>
      </c>
      <c r="F577" s="157"/>
      <c r="G577" s="157"/>
      <c r="H577" s="157"/>
      <c r="I577" s="157"/>
      <c r="J577" s="157"/>
      <c r="K577" s="157"/>
      <c r="L577" s="157"/>
      <c r="M577" s="157"/>
      <c r="N577" s="156"/>
      <c r="O577" s="156"/>
      <c r="P577" s="156"/>
      <c r="Q577" s="156"/>
      <c r="R577" s="157"/>
      <c r="S577" s="157"/>
      <c r="T577" s="157"/>
      <c r="U577" s="157"/>
      <c r="V577" s="157"/>
      <c r="W577" s="157"/>
      <c r="X577" s="157"/>
      <c r="Y577" s="157"/>
      <c r="Z577" s="147"/>
      <c r="AA577" s="147"/>
      <c r="AB577" s="147"/>
      <c r="AC577" s="147"/>
      <c r="AD577" s="147"/>
      <c r="AE577" s="147"/>
      <c r="AF577" s="147"/>
      <c r="AG577" s="147" t="s">
        <v>270</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3" x14ac:dyDescent="0.2">
      <c r="A578" s="154"/>
      <c r="B578" s="155"/>
      <c r="C578" s="190" t="s">
        <v>1613</v>
      </c>
      <c r="D578" s="179"/>
      <c r="E578" s="180">
        <v>5.65</v>
      </c>
      <c r="F578" s="157"/>
      <c r="G578" s="157"/>
      <c r="H578" s="157"/>
      <c r="I578" s="157"/>
      <c r="J578" s="157"/>
      <c r="K578" s="157"/>
      <c r="L578" s="157"/>
      <c r="M578" s="157"/>
      <c r="N578" s="156"/>
      <c r="O578" s="156"/>
      <c r="P578" s="156"/>
      <c r="Q578" s="156"/>
      <c r="R578" s="157"/>
      <c r="S578" s="157"/>
      <c r="T578" s="157"/>
      <c r="U578" s="157"/>
      <c r="V578" s="157"/>
      <c r="W578" s="157"/>
      <c r="X578" s="157"/>
      <c r="Y578" s="157"/>
      <c r="Z578" s="147"/>
      <c r="AA578" s="147"/>
      <c r="AB578" s="147"/>
      <c r="AC578" s="147"/>
      <c r="AD578" s="147"/>
      <c r="AE578" s="147"/>
      <c r="AF578" s="147"/>
      <c r="AG578" s="147" t="s">
        <v>270</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3" x14ac:dyDescent="0.2">
      <c r="A579" s="154"/>
      <c r="B579" s="155"/>
      <c r="C579" s="190" t="s">
        <v>1614</v>
      </c>
      <c r="D579" s="179"/>
      <c r="E579" s="180">
        <v>2</v>
      </c>
      <c r="F579" s="157"/>
      <c r="G579" s="157"/>
      <c r="H579" s="157"/>
      <c r="I579" s="157"/>
      <c r="J579" s="157"/>
      <c r="K579" s="157"/>
      <c r="L579" s="157"/>
      <c r="M579" s="157"/>
      <c r="N579" s="156"/>
      <c r="O579" s="156"/>
      <c r="P579" s="156"/>
      <c r="Q579" s="156"/>
      <c r="R579" s="157"/>
      <c r="S579" s="157"/>
      <c r="T579" s="157"/>
      <c r="U579" s="157"/>
      <c r="V579" s="157"/>
      <c r="W579" s="157"/>
      <c r="X579" s="157"/>
      <c r="Y579" s="157"/>
      <c r="Z579" s="147"/>
      <c r="AA579" s="147"/>
      <c r="AB579" s="147"/>
      <c r="AC579" s="147"/>
      <c r="AD579" s="147"/>
      <c r="AE579" s="147"/>
      <c r="AF579" s="147"/>
      <c r="AG579" s="147" t="s">
        <v>270</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3" x14ac:dyDescent="0.2">
      <c r="A580" s="154"/>
      <c r="B580" s="155"/>
      <c r="C580" s="190" t="s">
        <v>1615</v>
      </c>
      <c r="D580" s="179"/>
      <c r="E580" s="180">
        <v>6.03</v>
      </c>
      <c r="F580" s="157"/>
      <c r="G580" s="157"/>
      <c r="H580" s="157"/>
      <c r="I580" s="157"/>
      <c r="J580" s="157"/>
      <c r="K580" s="157"/>
      <c r="L580" s="157"/>
      <c r="M580" s="157"/>
      <c r="N580" s="156"/>
      <c r="O580" s="156"/>
      <c r="P580" s="156"/>
      <c r="Q580" s="156"/>
      <c r="R580" s="157"/>
      <c r="S580" s="157"/>
      <c r="T580" s="157"/>
      <c r="U580" s="157"/>
      <c r="V580" s="157"/>
      <c r="W580" s="157"/>
      <c r="X580" s="157"/>
      <c r="Y580" s="157"/>
      <c r="Z580" s="147"/>
      <c r="AA580" s="147"/>
      <c r="AB580" s="147"/>
      <c r="AC580" s="147"/>
      <c r="AD580" s="147"/>
      <c r="AE580" s="147"/>
      <c r="AF580" s="147"/>
      <c r="AG580" s="147" t="s">
        <v>270</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66">
        <v>164</v>
      </c>
      <c r="B581" s="167" t="s">
        <v>1618</v>
      </c>
      <c r="C581" s="175" t="s">
        <v>1619</v>
      </c>
      <c r="D581" s="168" t="s">
        <v>285</v>
      </c>
      <c r="E581" s="169">
        <v>30.012499999999999</v>
      </c>
      <c r="F581" s="170"/>
      <c r="G581" s="171">
        <f>ROUND(E581*F581,2)</f>
        <v>0</v>
      </c>
      <c r="H581" s="170"/>
      <c r="I581" s="171">
        <f>ROUND(E581*H581,2)</f>
        <v>0</v>
      </c>
      <c r="J581" s="170"/>
      <c r="K581" s="171">
        <f>ROUND(E581*J581,2)</f>
        <v>0</v>
      </c>
      <c r="L581" s="171">
        <v>21</v>
      </c>
      <c r="M581" s="171">
        <f>G581*(1+L581/100)</f>
        <v>0</v>
      </c>
      <c r="N581" s="169">
        <v>4.2000000000000002E-4</v>
      </c>
      <c r="O581" s="169">
        <f>ROUND(E581*N581,2)</f>
        <v>0.01</v>
      </c>
      <c r="P581" s="169">
        <v>0</v>
      </c>
      <c r="Q581" s="169">
        <f>ROUND(E581*P581,2)</f>
        <v>0</v>
      </c>
      <c r="R581" s="171" t="s">
        <v>1611</v>
      </c>
      <c r="S581" s="171" t="s">
        <v>222</v>
      </c>
      <c r="T581" s="172" t="s">
        <v>222</v>
      </c>
      <c r="U581" s="157">
        <v>0.13200000000000001</v>
      </c>
      <c r="V581" s="157">
        <f>ROUND(E581*U581,2)</f>
        <v>3.96</v>
      </c>
      <c r="W581" s="157"/>
      <c r="X581" s="157" t="s">
        <v>251</v>
      </c>
      <c r="Y581" s="157" t="s">
        <v>225</v>
      </c>
      <c r="Z581" s="147"/>
      <c r="AA581" s="147"/>
      <c r="AB581" s="147"/>
      <c r="AC581" s="147"/>
      <c r="AD581" s="147"/>
      <c r="AE581" s="147"/>
      <c r="AF581" s="147"/>
      <c r="AG581" s="147" t="s">
        <v>252</v>
      </c>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2" x14ac:dyDescent="0.2">
      <c r="A582" s="154"/>
      <c r="B582" s="155"/>
      <c r="C582" s="260" t="s">
        <v>1620</v>
      </c>
      <c r="D582" s="261"/>
      <c r="E582" s="261"/>
      <c r="F582" s="261"/>
      <c r="G582" s="261"/>
      <c r="H582" s="157"/>
      <c r="I582" s="157"/>
      <c r="J582" s="157"/>
      <c r="K582" s="157"/>
      <c r="L582" s="157"/>
      <c r="M582" s="157"/>
      <c r="N582" s="156"/>
      <c r="O582" s="156"/>
      <c r="P582" s="156"/>
      <c r="Q582" s="156"/>
      <c r="R582" s="157"/>
      <c r="S582" s="157"/>
      <c r="T582" s="157"/>
      <c r="U582" s="157"/>
      <c r="V582" s="157"/>
      <c r="W582" s="157"/>
      <c r="X582" s="157"/>
      <c r="Y582" s="157"/>
      <c r="Z582" s="147"/>
      <c r="AA582" s="147"/>
      <c r="AB582" s="147"/>
      <c r="AC582" s="147"/>
      <c r="AD582" s="147"/>
      <c r="AE582" s="147"/>
      <c r="AF582" s="147"/>
      <c r="AG582" s="147" t="s">
        <v>268</v>
      </c>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2" x14ac:dyDescent="0.2">
      <c r="A583" s="154"/>
      <c r="B583" s="155"/>
      <c r="C583" s="190" t="s">
        <v>1621</v>
      </c>
      <c r="D583" s="179"/>
      <c r="E583" s="180">
        <v>30.01</v>
      </c>
      <c r="F583" s="157"/>
      <c r="G583" s="157"/>
      <c r="H583" s="157"/>
      <c r="I583" s="157"/>
      <c r="J583" s="157"/>
      <c r="K583" s="157"/>
      <c r="L583" s="157"/>
      <c r="M583" s="157"/>
      <c r="N583" s="156"/>
      <c r="O583" s="156"/>
      <c r="P583" s="156"/>
      <c r="Q583" s="156"/>
      <c r="R583" s="157"/>
      <c r="S583" s="157"/>
      <c r="T583" s="157"/>
      <c r="U583" s="157"/>
      <c r="V583" s="157"/>
      <c r="W583" s="157"/>
      <c r="X583" s="157"/>
      <c r="Y583" s="157"/>
      <c r="Z583" s="147"/>
      <c r="AA583" s="147"/>
      <c r="AB583" s="147"/>
      <c r="AC583" s="147"/>
      <c r="AD583" s="147"/>
      <c r="AE583" s="147"/>
      <c r="AF583" s="147"/>
      <c r="AG583" s="147" t="s">
        <v>270</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x14ac:dyDescent="0.2">
      <c r="A584" s="159" t="s">
        <v>217</v>
      </c>
      <c r="B584" s="160" t="s">
        <v>175</v>
      </c>
      <c r="C584" s="174" t="s">
        <v>176</v>
      </c>
      <c r="D584" s="161"/>
      <c r="E584" s="162"/>
      <c r="F584" s="163"/>
      <c r="G584" s="163">
        <f>SUMIF(AG585:AG610,"&lt;&gt;NOR",G585:G610)</f>
        <v>0</v>
      </c>
      <c r="H584" s="163"/>
      <c r="I584" s="163">
        <f>SUM(I585:I610)</f>
        <v>0</v>
      </c>
      <c r="J584" s="163"/>
      <c r="K584" s="163">
        <f>SUM(K585:K610)</f>
        <v>0</v>
      </c>
      <c r="L584" s="163"/>
      <c r="M584" s="163">
        <f>SUM(M585:M610)</f>
        <v>0</v>
      </c>
      <c r="N584" s="162"/>
      <c r="O584" s="162">
        <f>SUM(O585:O610)</f>
        <v>0.05</v>
      </c>
      <c r="P584" s="162"/>
      <c r="Q584" s="162">
        <f>SUM(Q585:Q610)</f>
        <v>0</v>
      </c>
      <c r="R584" s="163"/>
      <c r="S584" s="163"/>
      <c r="T584" s="164"/>
      <c r="U584" s="158"/>
      <c r="V584" s="158">
        <f>SUM(V585:V610)</f>
        <v>17.239999999999998</v>
      </c>
      <c r="W584" s="158"/>
      <c r="X584" s="158"/>
      <c r="Y584" s="158"/>
      <c r="AG584" t="s">
        <v>218</v>
      </c>
    </row>
    <row r="585" spans="1:60" ht="22.5" outlineLevel="1" x14ac:dyDescent="0.2">
      <c r="A585" s="166">
        <v>165</v>
      </c>
      <c r="B585" s="167" t="s">
        <v>970</v>
      </c>
      <c r="C585" s="175" t="s">
        <v>971</v>
      </c>
      <c r="D585" s="168" t="s">
        <v>285</v>
      </c>
      <c r="E585" s="169">
        <v>121.83499999999999</v>
      </c>
      <c r="F585" s="170"/>
      <c r="G585" s="171">
        <f>ROUND(E585*F585,2)</f>
        <v>0</v>
      </c>
      <c r="H585" s="170"/>
      <c r="I585" s="171">
        <f>ROUND(E585*H585,2)</f>
        <v>0</v>
      </c>
      <c r="J585" s="170"/>
      <c r="K585" s="171">
        <f>ROUND(E585*J585,2)</f>
        <v>0</v>
      </c>
      <c r="L585" s="171">
        <v>21</v>
      </c>
      <c r="M585" s="171">
        <f>G585*(1+L585/100)</f>
        <v>0</v>
      </c>
      <c r="N585" s="169">
        <v>4.0999999999999999E-4</v>
      </c>
      <c r="O585" s="169">
        <f>ROUND(E585*N585,2)</f>
        <v>0.05</v>
      </c>
      <c r="P585" s="169">
        <v>0</v>
      </c>
      <c r="Q585" s="169">
        <f>ROUND(E585*P585,2)</f>
        <v>0</v>
      </c>
      <c r="R585" s="171" t="s">
        <v>806</v>
      </c>
      <c r="S585" s="171" t="s">
        <v>222</v>
      </c>
      <c r="T585" s="172" t="s">
        <v>222</v>
      </c>
      <c r="U585" s="157">
        <v>0.14149999999999999</v>
      </c>
      <c r="V585" s="157">
        <f>ROUND(E585*U585,2)</f>
        <v>17.239999999999998</v>
      </c>
      <c r="W585" s="157"/>
      <c r="X585" s="157" t="s">
        <v>279</v>
      </c>
      <c r="Y585" s="157" t="s">
        <v>225</v>
      </c>
      <c r="Z585" s="147"/>
      <c r="AA585" s="147"/>
      <c r="AB585" s="147"/>
      <c r="AC585" s="147"/>
      <c r="AD585" s="147"/>
      <c r="AE585" s="147"/>
      <c r="AF585" s="147"/>
      <c r="AG585" s="147" t="s">
        <v>280</v>
      </c>
      <c r="AH585" s="147"/>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2" x14ac:dyDescent="0.2">
      <c r="A586" s="154"/>
      <c r="B586" s="155"/>
      <c r="C586" s="190" t="s">
        <v>1249</v>
      </c>
      <c r="D586" s="179"/>
      <c r="E586" s="180">
        <v>90.63</v>
      </c>
      <c r="F586" s="157"/>
      <c r="G586" s="157"/>
      <c r="H586" s="157"/>
      <c r="I586" s="157"/>
      <c r="J586" s="157"/>
      <c r="K586" s="157"/>
      <c r="L586" s="157"/>
      <c r="M586" s="157"/>
      <c r="N586" s="156"/>
      <c r="O586" s="156"/>
      <c r="P586" s="156"/>
      <c r="Q586" s="156"/>
      <c r="R586" s="157"/>
      <c r="S586" s="157"/>
      <c r="T586" s="157"/>
      <c r="U586" s="157"/>
      <c r="V586" s="157"/>
      <c r="W586" s="157"/>
      <c r="X586" s="157"/>
      <c r="Y586" s="157"/>
      <c r="Z586" s="147"/>
      <c r="AA586" s="147"/>
      <c r="AB586" s="147"/>
      <c r="AC586" s="147"/>
      <c r="AD586" s="147"/>
      <c r="AE586" s="147"/>
      <c r="AF586" s="147"/>
      <c r="AG586" s="147" t="s">
        <v>270</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3" x14ac:dyDescent="0.2">
      <c r="A587" s="154"/>
      <c r="B587" s="155"/>
      <c r="C587" s="190" t="s">
        <v>1250</v>
      </c>
      <c r="D587" s="179"/>
      <c r="E587" s="180">
        <v>8.48</v>
      </c>
      <c r="F587" s="157"/>
      <c r="G587" s="157"/>
      <c r="H587" s="157"/>
      <c r="I587" s="157"/>
      <c r="J587" s="157"/>
      <c r="K587" s="157"/>
      <c r="L587" s="157"/>
      <c r="M587" s="157"/>
      <c r="N587" s="156"/>
      <c r="O587" s="156"/>
      <c r="P587" s="156"/>
      <c r="Q587" s="156"/>
      <c r="R587" s="157"/>
      <c r="S587" s="157"/>
      <c r="T587" s="157"/>
      <c r="U587" s="157"/>
      <c r="V587" s="157"/>
      <c r="W587" s="157"/>
      <c r="X587" s="157"/>
      <c r="Y587" s="157"/>
      <c r="Z587" s="147"/>
      <c r="AA587" s="147"/>
      <c r="AB587" s="147"/>
      <c r="AC587" s="147"/>
      <c r="AD587" s="147"/>
      <c r="AE587" s="147"/>
      <c r="AF587" s="147"/>
      <c r="AG587" s="147" t="s">
        <v>270</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3" x14ac:dyDescent="0.2">
      <c r="A588" s="154"/>
      <c r="B588" s="155"/>
      <c r="C588" s="190" t="s">
        <v>1251</v>
      </c>
      <c r="D588" s="179"/>
      <c r="E588" s="180">
        <v>-72</v>
      </c>
      <c r="F588" s="157"/>
      <c r="G588" s="157"/>
      <c r="H588" s="157"/>
      <c r="I588" s="157"/>
      <c r="J588" s="157"/>
      <c r="K588" s="157"/>
      <c r="L588" s="157"/>
      <c r="M588" s="157"/>
      <c r="N588" s="156"/>
      <c r="O588" s="156"/>
      <c r="P588" s="156"/>
      <c r="Q588" s="156"/>
      <c r="R588" s="157"/>
      <c r="S588" s="157"/>
      <c r="T588" s="157"/>
      <c r="U588" s="157"/>
      <c r="V588" s="157"/>
      <c r="W588" s="157"/>
      <c r="X588" s="157"/>
      <c r="Y588" s="157"/>
      <c r="Z588" s="147"/>
      <c r="AA588" s="147"/>
      <c r="AB588" s="147"/>
      <c r="AC588" s="147"/>
      <c r="AD588" s="147"/>
      <c r="AE588" s="147"/>
      <c r="AF588" s="147"/>
      <c r="AG588" s="147" t="s">
        <v>270</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3" x14ac:dyDescent="0.2">
      <c r="A589" s="154"/>
      <c r="B589" s="155"/>
      <c r="C589" s="190" t="s">
        <v>1252</v>
      </c>
      <c r="D589" s="179"/>
      <c r="E589" s="180">
        <v>-6.5</v>
      </c>
      <c r="F589" s="157"/>
      <c r="G589" s="157"/>
      <c r="H589" s="157"/>
      <c r="I589" s="157"/>
      <c r="J589" s="157"/>
      <c r="K589" s="157"/>
      <c r="L589" s="157"/>
      <c r="M589" s="157"/>
      <c r="N589" s="156"/>
      <c r="O589" s="156"/>
      <c r="P589" s="156"/>
      <c r="Q589" s="156"/>
      <c r="R589" s="157"/>
      <c r="S589" s="157"/>
      <c r="T589" s="157"/>
      <c r="U589" s="157"/>
      <c r="V589" s="157"/>
      <c r="W589" s="157"/>
      <c r="X589" s="157"/>
      <c r="Y589" s="157"/>
      <c r="Z589" s="147"/>
      <c r="AA589" s="147"/>
      <c r="AB589" s="147"/>
      <c r="AC589" s="147"/>
      <c r="AD589" s="147"/>
      <c r="AE589" s="147"/>
      <c r="AF589" s="147"/>
      <c r="AG589" s="147" t="s">
        <v>270</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3" x14ac:dyDescent="0.2">
      <c r="A590" s="154"/>
      <c r="B590" s="155"/>
      <c r="C590" s="190" t="s">
        <v>1253</v>
      </c>
      <c r="D590" s="179"/>
      <c r="E590" s="180">
        <v>14.76</v>
      </c>
      <c r="F590" s="157"/>
      <c r="G590" s="157"/>
      <c r="H590" s="157"/>
      <c r="I590" s="157"/>
      <c r="J590" s="157"/>
      <c r="K590" s="157"/>
      <c r="L590" s="157"/>
      <c r="M590" s="157"/>
      <c r="N590" s="156"/>
      <c r="O590" s="156"/>
      <c r="P590" s="156"/>
      <c r="Q590" s="156"/>
      <c r="R590" s="157"/>
      <c r="S590" s="157"/>
      <c r="T590" s="157"/>
      <c r="U590" s="157"/>
      <c r="V590" s="157"/>
      <c r="W590" s="157"/>
      <c r="X590" s="157"/>
      <c r="Y590" s="157"/>
      <c r="Z590" s="147"/>
      <c r="AA590" s="147"/>
      <c r="AB590" s="147"/>
      <c r="AC590" s="147"/>
      <c r="AD590" s="147"/>
      <c r="AE590" s="147"/>
      <c r="AF590" s="147"/>
      <c r="AG590" s="147" t="s">
        <v>270</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3" x14ac:dyDescent="0.2">
      <c r="A591" s="154"/>
      <c r="B591" s="155"/>
      <c r="C591" s="190" t="s">
        <v>1254</v>
      </c>
      <c r="D591" s="179"/>
      <c r="E591" s="180">
        <v>1.52</v>
      </c>
      <c r="F591" s="157"/>
      <c r="G591" s="157"/>
      <c r="H591" s="157"/>
      <c r="I591" s="157"/>
      <c r="J591" s="157"/>
      <c r="K591" s="157"/>
      <c r="L591" s="157"/>
      <c r="M591" s="157"/>
      <c r="N591" s="156"/>
      <c r="O591" s="156"/>
      <c r="P591" s="156"/>
      <c r="Q591" s="156"/>
      <c r="R591" s="157"/>
      <c r="S591" s="157"/>
      <c r="T591" s="157"/>
      <c r="U591" s="157"/>
      <c r="V591" s="157"/>
      <c r="W591" s="157"/>
      <c r="X591" s="157"/>
      <c r="Y591" s="157"/>
      <c r="Z591" s="147"/>
      <c r="AA591" s="147"/>
      <c r="AB591" s="147"/>
      <c r="AC591" s="147"/>
      <c r="AD591" s="147"/>
      <c r="AE591" s="147"/>
      <c r="AF591" s="147"/>
      <c r="AG591" s="147" t="s">
        <v>270</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3" x14ac:dyDescent="0.2">
      <c r="A592" s="154"/>
      <c r="B592" s="155"/>
      <c r="C592" s="190" t="s">
        <v>1255</v>
      </c>
      <c r="D592" s="179"/>
      <c r="E592" s="180">
        <v>23.4</v>
      </c>
      <c r="F592" s="157"/>
      <c r="G592" s="157"/>
      <c r="H592" s="157"/>
      <c r="I592" s="157"/>
      <c r="J592" s="157"/>
      <c r="K592" s="157"/>
      <c r="L592" s="157"/>
      <c r="M592" s="157"/>
      <c r="N592" s="156"/>
      <c r="O592" s="156"/>
      <c r="P592" s="156"/>
      <c r="Q592" s="156"/>
      <c r="R592" s="157"/>
      <c r="S592" s="157"/>
      <c r="T592" s="157"/>
      <c r="U592" s="157"/>
      <c r="V592" s="157"/>
      <c r="W592" s="157"/>
      <c r="X592" s="157"/>
      <c r="Y592" s="157"/>
      <c r="Z592" s="147"/>
      <c r="AA592" s="147"/>
      <c r="AB592" s="147"/>
      <c r="AC592" s="147"/>
      <c r="AD592" s="147"/>
      <c r="AE592" s="147"/>
      <c r="AF592" s="147"/>
      <c r="AG592" s="147" t="s">
        <v>270</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3" x14ac:dyDescent="0.2">
      <c r="A593" s="154"/>
      <c r="B593" s="155"/>
      <c r="C593" s="190" t="s">
        <v>1256</v>
      </c>
      <c r="D593" s="179"/>
      <c r="E593" s="180">
        <v>-14.04</v>
      </c>
      <c r="F593" s="157"/>
      <c r="G593" s="157"/>
      <c r="H593" s="157"/>
      <c r="I593" s="157"/>
      <c r="J593" s="157"/>
      <c r="K593" s="157"/>
      <c r="L593" s="157"/>
      <c r="M593" s="157"/>
      <c r="N593" s="156"/>
      <c r="O593" s="156"/>
      <c r="P593" s="156"/>
      <c r="Q593" s="156"/>
      <c r="R593" s="157"/>
      <c r="S593" s="157"/>
      <c r="T593" s="157"/>
      <c r="U593" s="157"/>
      <c r="V593" s="157"/>
      <c r="W593" s="157"/>
      <c r="X593" s="157"/>
      <c r="Y593" s="157"/>
      <c r="Z593" s="147"/>
      <c r="AA593" s="147"/>
      <c r="AB593" s="147"/>
      <c r="AC593" s="147"/>
      <c r="AD593" s="147"/>
      <c r="AE593" s="147"/>
      <c r="AF593" s="147"/>
      <c r="AG593" s="147" t="s">
        <v>270</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3" x14ac:dyDescent="0.2">
      <c r="A594" s="154"/>
      <c r="B594" s="155"/>
      <c r="C594" s="190" t="s">
        <v>1257</v>
      </c>
      <c r="D594" s="179"/>
      <c r="E594" s="180">
        <v>8.58</v>
      </c>
      <c r="F594" s="157"/>
      <c r="G594" s="157"/>
      <c r="H594" s="157"/>
      <c r="I594" s="157"/>
      <c r="J594" s="157"/>
      <c r="K594" s="157"/>
      <c r="L594" s="157"/>
      <c r="M594" s="157"/>
      <c r="N594" s="156"/>
      <c r="O594" s="156"/>
      <c r="P594" s="156"/>
      <c r="Q594" s="156"/>
      <c r="R594" s="157"/>
      <c r="S594" s="157"/>
      <c r="T594" s="157"/>
      <c r="U594" s="157"/>
      <c r="V594" s="157"/>
      <c r="W594" s="157"/>
      <c r="X594" s="157"/>
      <c r="Y594" s="157"/>
      <c r="Z594" s="147"/>
      <c r="AA594" s="147"/>
      <c r="AB594" s="147"/>
      <c r="AC594" s="147"/>
      <c r="AD594" s="147"/>
      <c r="AE594" s="147"/>
      <c r="AF594" s="147"/>
      <c r="AG594" s="147" t="s">
        <v>270</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3" x14ac:dyDescent="0.2">
      <c r="A595" s="154"/>
      <c r="B595" s="155"/>
      <c r="C595" s="190" t="s">
        <v>1258</v>
      </c>
      <c r="D595" s="179"/>
      <c r="E595" s="180">
        <v>5.04</v>
      </c>
      <c r="F595" s="157"/>
      <c r="G595" s="157"/>
      <c r="H595" s="157"/>
      <c r="I595" s="157"/>
      <c r="J595" s="157"/>
      <c r="K595" s="157"/>
      <c r="L595" s="157"/>
      <c r="M595" s="157"/>
      <c r="N595" s="156"/>
      <c r="O595" s="156"/>
      <c r="P595" s="156"/>
      <c r="Q595" s="156"/>
      <c r="R595" s="157"/>
      <c r="S595" s="157"/>
      <c r="T595" s="157"/>
      <c r="U595" s="157"/>
      <c r="V595" s="157"/>
      <c r="W595" s="157"/>
      <c r="X595" s="157"/>
      <c r="Y595" s="157"/>
      <c r="Z595" s="147"/>
      <c r="AA595" s="147"/>
      <c r="AB595" s="147"/>
      <c r="AC595" s="147"/>
      <c r="AD595" s="147"/>
      <c r="AE595" s="147"/>
      <c r="AF595" s="147"/>
      <c r="AG595" s="147" t="s">
        <v>270</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3" x14ac:dyDescent="0.2">
      <c r="A596" s="154"/>
      <c r="B596" s="155"/>
      <c r="C596" s="190" t="s">
        <v>1259</v>
      </c>
      <c r="D596" s="179"/>
      <c r="E596" s="180">
        <v>-3.24</v>
      </c>
      <c r="F596" s="157"/>
      <c r="G596" s="157"/>
      <c r="H596" s="157"/>
      <c r="I596" s="157"/>
      <c r="J596" s="157"/>
      <c r="K596" s="157"/>
      <c r="L596" s="157"/>
      <c r="M596" s="157"/>
      <c r="N596" s="156"/>
      <c r="O596" s="156"/>
      <c r="P596" s="156"/>
      <c r="Q596" s="156"/>
      <c r="R596" s="157"/>
      <c r="S596" s="157"/>
      <c r="T596" s="157"/>
      <c r="U596" s="157"/>
      <c r="V596" s="157"/>
      <c r="W596" s="157"/>
      <c r="X596" s="157"/>
      <c r="Y596" s="157"/>
      <c r="Z596" s="147"/>
      <c r="AA596" s="147"/>
      <c r="AB596" s="147"/>
      <c r="AC596" s="147"/>
      <c r="AD596" s="147"/>
      <c r="AE596" s="147"/>
      <c r="AF596" s="147"/>
      <c r="AG596" s="147" t="s">
        <v>270</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3" x14ac:dyDescent="0.2">
      <c r="A597" s="154"/>
      <c r="B597" s="155"/>
      <c r="C597" s="190" t="s">
        <v>1260</v>
      </c>
      <c r="D597" s="179"/>
      <c r="E597" s="180">
        <v>1.8</v>
      </c>
      <c r="F597" s="157"/>
      <c r="G597" s="157"/>
      <c r="H597" s="157"/>
      <c r="I597" s="157"/>
      <c r="J597" s="157"/>
      <c r="K597" s="157"/>
      <c r="L597" s="157"/>
      <c r="M597" s="157"/>
      <c r="N597" s="156"/>
      <c r="O597" s="156"/>
      <c r="P597" s="156"/>
      <c r="Q597" s="156"/>
      <c r="R597" s="157"/>
      <c r="S597" s="157"/>
      <c r="T597" s="157"/>
      <c r="U597" s="157"/>
      <c r="V597" s="157"/>
      <c r="W597" s="157"/>
      <c r="X597" s="157"/>
      <c r="Y597" s="157"/>
      <c r="Z597" s="147"/>
      <c r="AA597" s="147"/>
      <c r="AB597" s="147"/>
      <c r="AC597" s="147"/>
      <c r="AD597" s="147"/>
      <c r="AE597" s="147"/>
      <c r="AF597" s="147"/>
      <c r="AG597" s="147" t="s">
        <v>270</v>
      </c>
      <c r="AH597" s="147">
        <v>0</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3" x14ac:dyDescent="0.2">
      <c r="A598" s="154"/>
      <c r="B598" s="155"/>
      <c r="C598" s="190" t="s">
        <v>1261</v>
      </c>
      <c r="D598" s="179"/>
      <c r="E598" s="180">
        <v>17.28</v>
      </c>
      <c r="F598" s="157"/>
      <c r="G598" s="157"/>
      <c r="H598" s="157"/>
      <c r="I598" s="157"/>
      <c r="J598" s="157"/>
      <c r="K598" s="157"/>
      <c r="L598" s="157"/>
      <c r="M598" s="157"/>
      <c r="N598" s="156"/>
      <c r="O598" s="156"/>
      <c r="P598" s="156"/>
      <c r="Q598" s="156"/>
      <c r="R598" s="157"/>
      <c r="S598" s="157"/>
      <c r="T598" s="157"/>
      <c r="U598" s="157"/>
      <c r="V598" s="157"/>
      <c r="W598" s="157"/>
      <c r="X598" s="157"/>
      <c r="Y598" s="157"/>
      <c r="Z598" s="147"/>
      <c r="AA598" s="147"/>
      <c r="AB598" s="147"/>
      <c r="AC598" s="147"/>
      <c r="AD598" s="147"/>
      <c r="AE598" s="147"/>
      <c r="AF598" s="147"/>
      <c r="AG598" s="147" t="s">
        <v>270</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3" x14ac:dyDescent="0.2">
      <c r="A599" s="154"/>
      <c r="B599" s="155"/>
      <c r="C599" s="190" t="s">
        <v>1262</v>
      </c>
      <c r="D599" s="179"/>
      <c r="E599" s="180">
        <v>-10.8</v>
      </c>
      <c r="F599" s="157"/>
      <c r="G599" s="157"/>
      <c r="H599" s="157"/>
      <c r="I599" s="157"/>
      <c r="J599" s="157"/>
      <c r="K599" s="157"/>
      <c r="L599" s="157"/>
      <c r="M599" s="157"/>
      <c r="N599" s="156"/>
      <c r="O599" s="156"/>
      <c r="P599" s="156"/>
      <c r="Q599" s="156"/>
      <c r="R599" s="157"/>
      <c r="S599" s="157"/>
      <c r="T599" s="157"/>
      <c r="U599" s="157"/>
      <c r="V599" s="157"/>
      <c r="W599" s="157"/>
      <c r="X599" s="157"/>
      <c r="Y599" s="157"/>
      <c r="Z599" s="147"/>
      <c r="AA599" s="147"/>
      <c r="AB599" s="147"/>
      <c r="AC599" s="147"/>
      <c r="AD599" s="147"/>
      <c r="AE599" s="147"/>
      <c r="AF599" s="147"/>
      <c r="AG599" s="147" t="s">
        <v>270</v>
      </c>
      <c r="AH599" s="147">
        <v>0</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3" x14ac:dyDescent="0.2">
      <c r="A600" s="154"/>
      <c r="B600" s="155"/>
      <c r="C600" s="190" t="s">
        <v>1263</v>
      </c>
      <c r="D600" s="179"/>
      <c r="E600" s="180">
        <v>6.24</v>
      </c>
      <c r="F600" s="157"/>
      <c r="G600" s="157"/>
      <c r="H600" s="157"/>
      <c r="I600" s="157"/>
      <c r="J600" s="157"/>
      <c r="K600" s="157"/>
      <c r="L600" s="157"/>
      <c r="M600" s="157"/>
      <c r="N600" s="156"/>
      <c r="O600" s="156"/>
      <c r="P600" s="156"/>
      <c r="Q600" s="156"/>
      <c r="R600" s="157"/>
      <c r="S600" s="157"/>
      <c r="T600" s="157"/>
      <c r="U600" s="157"/>
      <c r="V600" s="157"/>
      <c r="W600" s="157"/>
      <c r="X600" s="157"/>
      <c r="Y600" s="157"/>
      <c r="Z600" s="147"/>
      <c r="AA600" s="147"/>
      <c r="AB600" s="147"/>
      <c r="AC600" s="147"/>
      <c r="AD600" s="147"/>
      <c r="AE600" s="147"/>
      <c r="AF600" s="147"/>
      <c r="AG600" s="147" t="s">
        <v>270</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3" x14ac:dyDescent="0.2">
      <c r="A601" s="154"/>
      <c r="B601" s="155"/>
      <c r="C601" s="190" t="s">
        <v>1236</v>
      </c>
      <c r="D601" s="179"/>
      <c r="E601" s="180">
        <v>3.24</v>
      </c>
      <c r="F601" s="157"/>
      <c r="G601" s="157"/>
      <c r="H601" s="157"/>
      <c r="I601" s="157"/>
      <c r="J601" s="157"/>
      <c r="K601" s="157"/>
      <c r="L601" s="157"/>
      <c r="M601" s="157"/>
      <c r="N601" s="156"/>
      <c r="O601" s="156"/>
      <c r="P601" s="156"/>
      <c r="Q601" s="156"/>
      <c r="R601" s="157"/>
      <c r="S601" s="157"/>
      <c r="T601" s="157"/>
      <c r="U601" s="157"/>
      <c r="V601" s="157"/>
      <c r="W601" s="157"/>
      <c r="X601" s="157"/>
      <c r="Y601" s="157"/>
      <c r="Z601" s="147"/>
      <c r="AA601" s="147"/>
      <c r="AB601" s="147"/>
      <c r="AC601" s="147"/>
      <c r="AD601" s="147"/>
      <c r="AE601" s="147"/>
      <c r="AF601" s="147"/>
      <c r="AG601" s="147" t="s">
        <v>270</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3" x14ac:dyDescent="0.2">
      <c r="A602" s="154"/>
      <c r="B602" s="155"/>
      <c r="C602" s="190" t="s">
        <v>1264</v>
      </c>
      <c r="D602" s="179"/>
      <c r="E602" s="180">
        <v>-1.8</v>
      </c>
      <c r="F602" s="157"/>
      <c r="G602" s="157"/>
      <c r="H602" s="157"/>
      <c r="I602" s="157"/>
      <c r="J602" s="157"/>
      <c r="K602" s="157"/>
      <c r="L602" s="157"/>
      <c r="M602" s="157"/>
      <c r="N602" s="156"/>
      <c r="O602" s="156"/>
      <c r="P602" s="156"/>
      <c r="Q602" s="156"/>
      <c r="R602" s="157"/>
      <c r="S602" s="157"/>
      <c r="T602" s="157"/>
      <c r="U602" s="157"/>
      <c r="V602" s="157"/>
      <c r="W602" s="157"/>
      <c r="X602" s="157"/>
      <c r="Y602" s="157"/>
      <c r="Z602" s="147"/>
      <c r="AA602" s="147"/>
      <c r="AB602" s="147"/>
      <c r="AC602" s="147"/>
      <c r="AD602" s="147"/>
      <c r="AE602" s="147"/>
      <c r="AF602" s="147"/>
      <c r="AG602" s="147" t="s">
        <v>270</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3" x14ac:dyDescent="0.2">
      <c r="A603" s="154"/>
      <c r="B603" s="155"/>
      <c r="C603" s="190" t="s">
        <v>1265</v>
      </c>
      <c r="D603" s="179"/>
      <c r="E603" s="180">
        <v>1.44</v>
      </c>
      <c r="F603" s="157"/>
      <c r="G603" s="157"/>
      <c r="H603" s="157"/>
      <c r="I603" s="157"/>
      <c r="J603" s="157"/>
      <c r="K603" s="157"/>
      <c r="L603" s="157"/>
      <c r="M603" s="157"/>
      <c r="N603" s="156"/>
      <c r="O603" s="156"/>
      <c r="P603" s="156"/>
      <c r="Q603" s="156"/>
      <c r="R603" s="157"/>
      <c r="S603" s="157"/>
      <c r="T603" s="157"/>
      <c r="U603" s="157"/>
      <c r="V603" s="157"/>
      <c r="W603" s="157"/>
      <c r="X603" s="157"/>
      <c r="Y603" s="157"/>
      <c r="Z603" s="147"/>
      <c r="AA603" s="147"/>
      <c r="AB603" s="147"/>
      <c r="AC603" s="147"/>
      <c r="AD603" s="147"/>
      <c r="AE603" s="147"/>
      <c r="AF603" s="147"/>
      <c r="AG603" s="147" t="s">
        <v>270</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3" x14ac:dyDescent="0.2">
      <c r="A604" s="154"/>
      <c r="B604" s="155"/>
      <c r="C604" s="190" t="s">
        <v>1266</v>
      </c>
      <c r="D604" s="179"/>
      <c r="E604" s="180">
        <v>12.96</v>
      </c>
      <c r="F604" s="157"/>
      <c r="G604" s="157"/>
      <c r="H604" s="157"/>
      <c r="I604" s="157"/>
      <c r="J604" s="157"/>
      <c r="K604" s="157"/>
      <c r="L604" s="157"/>
      <c r="M604" s="157"/>
      <c r="N604" s="156"/>
      <c r="O604" s="156"/>
      <c r="P604" s="156"/>
      <c r="Q604" s="156"/>
      <c r="R604" s="157"/>
      <c r="S604" s="157"/>
      <c r="T604" s="157"/>
      <c r="U604" s="157"/>
      <c r="V604" s="157"/>
      <c r="W604" s="157"/>
      <c r="X604" s="157"/>
      <c r="Y604" s="157"/>
      <c r="Z604" s="147"/>
      <c r="AA604" s="147"/>
      <c r="AB604" s="147"/>
      <c r="AC604" s="147"/>
      <c r="AD604" s="147"/>
      <c r="AE604" s="147"/>
      <c r="AF604" s="147"/>
      <c r="AG604" s="147" t="s">
        <v>270</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3" x14ac:dyDescent="0.2">
      <c r="A605" s="154"/>
      <c r="B605" s="155"/>
      <c r="C605" s="190" t="s">
        <v>1267</v>
      </c>
      <c r="D605" s="179"/>
      <c r="E605" s="180">
        <v>-10.08</v>
      </c>
      <c r="F605" s="157"/>
      <c r="G605" s="157"/>
      <c r="H605" s="157"/>
      <c r="I605" s="157"/>
      <c r="J605" s="157"/>
      <c r="K605" s="157"/>
      <c r="L605" s="157"/>
      <c r="M605" s="157"/>
      <c r="N605" s="156"/>
      <c r="O605" s="156"/>
      <c r="P605" s="156"/>
      <c r="Q605" s="156"/>
      <c r="R605" s="157"/>
      <c r="S605" s="157"/>
      <c r="T605" s="157"/>
      <c r="U605" s="157"/>
      <c r="V605" s="157"/>
      <c r="W605" s="157"/>
      <c r="X605" s="157"/>
      <c r="Y605" s="157"/>
      <c r="Z605" s="147"/>
      <c r="AA605" s="147"/>
      <c r="AB605" s="147"/>
      <c r="AC605" s="147"/>
      <c r="AD605" s="147"/>
      <c r="AE605" s="147"/>
      <c r="AF605" s="147"/>
      <c r="AG605" s="147" t="s">
        <v>270</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3" x14ac:dyDescent="0.2">
      <c r="A606" s="154"/>
      <c r="B606" s="155"/>
      <c r="C606" s="190" t="s">
        <v>1268</v>
      </c>
      <c r="D606" s="179"/>
      <c r="E606" s="180">
        <v>2.64</v>
      </c>
      <c r="F606" s="157"/>
      <c r="G606" s="157"/>
      <c r="H606" s="157"/>
      <c r="I606" s="157"/>
      <c r="J606" s="157"/>
      <c r="K606" s="157"/>
      <c r="L606" s="157"/>
      <c r="M606" s="157"/>
      <c r="N606" s="156"/>
      <c r="O606" s="156"/>
      <c r="P606" s="156"/>
      <c r="Q606" s="156"/>
      <c r="R606" s="157"/>
      <c r="S606" s="157"/>
      <c r="T606" s="157"/>
      <c r="U606" s="157"/>
      <c r="V606" s="157"/>
      <c r="W606" s="157"/>
      <c r="X606" s="157"/>
      <c r="Y606" s="157"/>
      <c r="Z606" s="147"/>
      <c r="AA606" s="147"/>
      <c r="AB606" s="147"/>
      <c r="AC606" s="147"/>
      <c r="AD606" s="147"/>
      <c r="AE606" s="147"/>
      <c r="AF606" s="147"/>
      <c r="AG606" s="147" t="s">
        <v>270</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3" x14ac:dyDescent="0.2">
      <c r="A607" s="154"/>
      <c r="B607" s="155"/>
      <c r="C607" s="190" t="s">
        <v>1269</v>
      </c>
      <c r="D607" s="179"/>
      <c r="E607" s="180">
        <v>5.41</v>
      </c>
      <c r="F607" s="157"/>
      <c r="G607" s="157"/>
      <c r="H607" s="157"/>
      <c r="I607" s="157"/>
      <c r="J607" s="157"/>
      <c r="K607" s="157"/>
      <c r="L607" s="157"/>
      <c r="M607" s="157"/>
      <c r="N607" s="156"/>
      <c r="O607" s="156"/>
      <c r="P607" s="156"/>
      <c r="Q607" s="156"/>
      <c r="R607" s="157"/>
      <c r="S607" s="157"/>
      <c r="T607" s="157"/>
      <c r="U607" s="157"/>
      <c r="V607" s="157"/>
      <c r="W607" s="157"/>
      <c r="X607" s="157"/>
      <c r="Y607" s="157"/>
      <c r="Z607" s="147"/>
      <c r="AA607" s="147"/>
      <c r="AB607" s="147"/>
      <c r="AC607" s="147"/>
      <c r="AD607" s="147"/>
      <c r="AE607" s="147"/>
      <c r="AF607" s="147"/>
      <c r="AG607" s="147" t="s">
        <v>270</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3" x14ac:dyDescent="0.2">
      <c r="A608" s="154"/>
      <c r="B608" s="155"/>
      <c r="C608" s="190" t="s">
        <v>1270</v>
      </c>
      <c r="D608" s="179"/>
      <c r="E608" s="180">
        <v>-4.4000000000000004</v>
      </c>
      <c r="F608" s="157"/>
      <c r="G608" s="157"/>
      <c r="H608" s="157"/>
      <c r="I608" s="157"/>
      <c r="J608" s="157"/>
      <c r="K608" s="157"/>
      <c r="L608" s="157"/>
      <c r="M608" s="157"/>
      <c r="N608" s="156"/>
      <c r="O608" s="156"/>
      <c r="P608" s="156"/>
      <c r="Q608" s="156"/>
      <c r="R608" s="157"/>
      <c r="S608" s="157"/>
      <c r="T608" s="157"/>
      <c r="U608" s="157"/>
      <c r="V608" s="157"/>
      <c r="W608" s="157"/>
      <c r="X608" s="157"/>
      <c r="Y608" s="157"/>
      <c r="Z608" s="147"/>
      <c r="AA608" s="147"/>
      <c r="AB608" s="147"/>
      <c r="AC608" s="147"/>
      <c r="AD608" s="147"/>
      <c r="AE608" s="147"/>
      <c r="AF608" s="147"/>
      <c r="AG608" s="147" t="s">
        <v>270</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3" x14ac:dyDescent="0.2">
      <c r="A609" s="154"/>
      <c r="B609" s="155"/>
      <c r="C609" s="190" t="s">
        <v>1271</v>
      </c>
      <c r="D609" s="179"/>
      <c r="E609" s="180">
        <v>1.28</v>
      </c>
      <c r="F609" s="157"/>
      <c r="G609" s="157"/>
      <c r="H609" s="157"/>
      <c r="I609" s="157"/>
      <c r="J609" s="157"/>
      <c r="K609" s="157"/>
      <c r="L609" s="157"/>
      <c r="M609" s="157"/>
      <c r="N609" s="156"/>
      <c r="O609" s="156"/>
      <c r="P609" s="156"/>
      <c r="Q609" s="156"/>
      <c r="R609" s="157"/>
      <c r="S609" s="157"/>
      <c r="T609" s="157"/>
      <c r="U609" s="157"/>
      <c r="V609" s="157"/>
      <c r="W609" s="157"/>
      <c r="X609" s="157"/>
      <c r="Y609" s="157"/>
      <c r="Z609" s="147"/>
      <c r="AA609" s="147"/>
      <c r="AB609" s="147"/>
      <c r="AC609" s="147"/>
      <c r="AD609" s="147"/>
      <c r="AE609" s="147"/>
      <c r="AF609" s="147"/>
      <c r="AG609" s="147" t="s">
        <v>270</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3" x14ac:dyDescent="0.2">
      <c r="A610" s="154"/>
      <c r="B610" s="155"/>
      <c r="C610" s="190" t="s">
        <v>1275</v>
      </c>
      <c r="D610" s="179"/>
      <c r="E610" s="180">
        <v>40</v>
      </c>
      <c r="F610" s="157"/>
      <c r="G610" s="157"/>
      <c r="H610" s="157"/>
      <c r="I610" s="157"/>
      <c r="J610" s="157"/>
      <c r="K610" s="157"/>
      <c r="L610" s="157"/>
      <c r="M610" s="157"/>
      <c r="N610" s="156"/>
      <c r="O610" s="156"/>
      <c r="P610" s="156"/>
      <c r="Q610" s="156"/>
      <c r="R610" s="157"/>
      <c r="S610" s="157"/>
      <c r="T610" s="157"/>
      <c r="U610" s="157"/>
      <c r="V610" s="157"/>
      <c r="W610" s="157"/>
      <c r="X610" s="157"/>
      <c r="Y610" s="157"/>
      <c r="Z610" s="147"/>
      <c r="AA610" s="147"/>
      <c r="AB610" s="147"/>
      <c r="AC610" s="147"/>
      <c r="AD610" s="147"/>
      <c r="AE610" s="147"/>
      <c r="AF610" s="147"/>
      <c r="AG610" s="147" t="s">
        <v>270</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x14ac:dyDescent="0.2">
      <c r="A611" s="159" t="s">
        <v>217</v>
      </c>
      <c r="B611" s="160" t="s">
        <v>183</v>
      </c>
      <c r="C611" s="174" t="s">
        <v>184</v>
      </c>
      <c r="D611" s="161"/>
      <c r="E611" s="162"/>
      <c r="F611" s="163"/>
      <c r="G611" s="163">
        <f>SUMIF(AG612:AG619,"&lt;&gt;NOR",G612:G619)</f>
        <v>0</v>
      </c>
      <c r="H611" s="163"/>
      <c r="I611" s="163">
        <f>SUM(I612:I619)</f>
        <v>0</v>
      </c>
      <c r="J611" s="163"/>
      <c r="K611" s="163">
        <f>SUM(K612:K619)</f>
        <v>0</v>
      </c>
      <c r="L611" s="163"/>
      <c r="M611" s="163">
        <f>SUM(M612:M619)</f>
        <v>0</v>
      </c>
      <c r="N611" s="162"/>
      <c r="O611" s="162">
        <f>SUM(O612:O619)</f>
        <v>0</v>
      </c>
      <c r="P611" s="162"/>
      <c r="Q611" s="162">
        <f>SUM(Q612:Q619)</f>
        <v>0</v>
      </c>
      <c r="R611" s="163"/>
      <c r="S611" s="163"/>
      <c r="T611" s="164"/>
      <c r="U611" s="158"/>
      <c r="V611" s="158">
        <f>SUM(V612:V619)</f>
        <v>61.519999999999996</v>
      </c>
      <c r="W611" s="158"/>
      <c r="X611" s="158"/>
      <c r="Y611" s="158"/>
      <c r="AG611" t="s">
        <v>218</v>
      </c>
    </row>
    <row r="612" spans="1:60" outlineLevel="1" x14ac:dyDescent="0.2">
      <c r="A612" s="183">
        <v>166</v>
      </c>
      <c r="B612" s="184" t="s">
        <v>973</v>
      </c>
      <c r="C612" s="191" t="s">
        <v>974</v>
      </c>
      <c r="D612" s="185" t="s">
        <v>329</v>
      </c>
      <c r="E612" s="186">
        <v>9.2614000000000001</v>
      </c>
      <c r="F612" s="187"/>
      <c r="G612" s="188">
        <f>ROUND(E612*F612,2)</f>
        <v>0</v>
      </c>
      <c r="H612" s="187"/>
      <c r="I612" s="188">
        <f>ROUND(E612*H612,2)</f>
        <v>0</v>
      </c>
      <c r="J612" s="187"/>
      <c r="K612" s="188">
        <f>ROUND(E612*J612,2)</f>
        <v>0</v>
      </c>
      <c r="L612" s="188">
        <v>21</v>
      </c>
      <c r="M612" s="188">
        <f>G612*(1+L612/100)</f>
        <v>0</v>
      </c>
      <c r="N612" s="186">
        <v>0</v>
      </c>
      <c r="O612" s="186">
        <f>ROUND(E612*N612,2)</f>
        <v>0</v>
      </c>
      <c r="P612" s="186">
        <v>0</v>
      </c>
      <c r="Q612" s="186">
        <f>ROUND(E612*P612,2)</f>
        <v>0</v>
      </c>
      <c r="R612" s="188"/>
      <c r="S612" s="188" t="s">
        <v>250</v>
      </c>
      <c r="T612" s="189" t="s">
        <v>223</v>
      </c>
      <c r="U612" s="157">
        <v>0</v>
      </c>
      <c r="V612" s="157">
        <f>ROUND(E612*U612,2)</f>
        <v>0</v>
      </c>
      <c r="W612" s="157"/>
      <c r="X612" s="157" t="s">
        <v>251</v>
      </c>
      <c r="Y612" s="157" t="s">
        <v>225</v>
      </c>
      <c r="Z612" s="147"/>
      <c r="AA612" s="147"/>
      <c r="AB612" s="147"/>
      <c r="AC612" s="147"/>
      <c r="AD612" s="147"/>
      <c r="AE612" s="147"/>
      <c r="AF612" s="147"/>
      <c r="AG612" s="147" t="s">
        <v>252</v>
      </c>
      <c r="AH612" s="147"/>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x14ac:dyDescent="0.2">
      <c r="A613" s="166">
        <v>167</v>
      </c>
      <c r="B613" s="167" t="s">
        <v>976</v>
      </c>
      <c r="C613" s="175" t="s">
        <v>977</v>
      </c>
      <c r="D613" s="168" t="s">
        <v>329</v>
      </c>
      <c r="E613" s="169">
        <v>27.784199999999998</v>
      </c>
      <c r="F613" s="170"/>
      <c r="G613" s="171">
        <f>ROUND(E613*F613,2)</f>
        <v>0</v>
      </c>
      <c r="H613" s="170"/>
      <c r="I613" s="171">
        <f>ROUND(E613*H613,2)</f>
        <v>0</v>
      </c>
      <c r="J613" s="170"/>
      <c r="K613" s="171">
        <f>ROUND(E613*J613,2)</f>
        <v>0</v>
      </c>
      <c r="L613" s="171">
        <v>21</v>
      </c>
      <c r="M613" s="171">
        <f>G613*(1+L613/100)</f>
        <v>0</v>
      </c>
      <c r="N613" s="169">
        <v>0</v>
      </c>
      <c r="O613" s="169">
        <f>ROUND(E613*N613,2)</f>
        <v>0</v>
      </c>
      <c r="P613" s="169">
        <v>0</v>
      </c>
      <c r="Q613" s="169">
        <f>ROUND(E613*P613,2)</f>
        <v>0</v>
      </c>
      <c r="R613" s="171" t="s">
        <v>654</v>
      </c>
      <c r="S613" s="171" t="s">
        <v>222</v>
      </c>
      <c r="T613" s="172" t="s">
        <v>222</v>
      </c>
      <c r="U613" s="157">
        <v>0</v>
      </c>
      <c r="V613" s="157">
        <f>ROUND(E613*U613,2)</f>
        <v>0</v>
      </c>
      <c r="W613" s="157"/>
      <c r="X613" s="157" t="s">
        <v>251</v>
      </c>
      <c r="Y613" s="157" t="s">
        <v>225</v>
      </c>
      <c r="Z613" s="147"/>
      <c r="AA613" s="147"/>
      <c r="AB613" s="147"/>
      <c r="AC613" s="147"/>
      <c r="AD613" s="147"/>
      <c r="AE613" s="147"/>
      <c r="AF613" s="147"/>
      <c r="AG613" s="147" t="s">
        <v>252</v>
      </c>
      <c r="AH613" s="147"/>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2" x14ac:dyDescent="0.2">
      <c r="A614" s="154"/>
      <c r="B614" s="155"/>
      <c r="C614" s="190" t="s">
        <v>1622</v>
      </c>
      <c r="D614" s="179"/>
      <c r="E614" s="180">
        <v>27.784199999999998</v>
      </c>
      <c r="F614" s="157"/>
      <c r="G614" s="157"/>
      <c r="H614" s="157"/>
      <c r="I614" s="157"/>
      <c r="J614" s="157"/>
      <c r="K614" s="157"/>
      <c r="L614" s="157"/>
      <c r="M614" s="157"/>
      <c r="N614" s="156"/>
      <c r="O614" s="156"/>
      <c r="P614" s="156"/>
      <c r="Q614" s="156"/>
      <c r="R614" s="157"/>
      <c r="S614" s="157"/>
      <c r="T614" s="157"/>
      <c r="U614" s="157"/>
      <c r="V614" s="157"/>
      <c r="W614" s="157"/>
      <c r="X614" s="157"/>
      <c r="Y614" s="157"/>
      <c r="Z614" s="147"/>
      <c r="AA614" s="147"/>
      <c r="AB614" s="147"/>
      <c r="AC614" s="147"/>
      <c r="AD614" s="147"/>
      <c r="AE614" s="147"/>
      <c r="AF614" s="147"/>
      <c r="AG614" s="147" t="s">
        <v>270</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
      <c r="A615" s="166">
        <v>168</v>
      </c>
      <c r="B615" s="167" t="s">
        <v>985</v>
      </c>
      <c r="C615" s="175" t="s">
        <v>986</v>
      </c>
      <c r="D615" s="168" t="s">
        <v>329</v>
      </c>
      <c r="E615" s="169">
        <v>37.045560000000002</v>
      </c>
      <c r="F615" s="170"/>
      <c r="G615" s="171">
        <f>ROUND(E615*F615,2)</f>
        <v>0</v>
      </c>
      <c r="H615" s="170"/>
      <c r="I615" s="171">
        <f>ROUND(E615*H615,2)</f>
        <v>0</v>
      </c>
      <c r="J615" s="170"/>
      <c r="K615" s="171">
        <f>ROUND(E615*J615,2)</f>
        <v>0</v>
      </c>
      <c r="L615" s="171">
        <v>21</v>
      </c>
      <c r="M615" s="171">
        <f>G615*(1+L615/100)</f>
        <v>0</v>
      </c>
      <c r="N615" s="169">
        <v>0</v>
      </c>
      <c r="O615" s="169">
        <f>ROUND(E615*N615,2)</f>
        <v>0</v>
      </c>
      <c r="P615" s="169">
        <v>0</v>
      </c>
      <c r="Q615" s="169">
        <f>ROUND(E615*P615,2)</f>
        <v>0</v>
      </c>
      <c r="R615" s="171" t="s">
        <v>987</v>
      </c>
      <c r="S615" s="171" t="s">
        <v>222</v>
      </c>
      <c r="T615" s="172" t="s">
        <v>222</v>
      </c>
      <c r="U615" s="157">
        <v>4.2000000000000003E-2</v>
      </c>
      <c r="V615" s="157">
        <f>ROUND(E615*U615,2)</f>
        <v>1.56</v>
      </c>
      <c r="W615" s="157"/>
      <c r="X615" s="157" t="s">
        <v>981</v>
      </c>
      <c r="Y615" s="157" t="s">
        <v>225</v>
      </c>
      <c r="Z615" s="147"/>
      <c r="AA615" s="147"/>
      <c r="AB615" s="147"/>
      <c r="AC615" s="147"/>
      <c r="AD615" s="147"/>
      <c r="AE615" s="147"/>
      <c r="AF615" s="147"/>
      <c r="AG615" s="147" t="s">
        <v>982</v>
      </c>
      <c r="AH615" s="147"/>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2" x14ac:dyDescent="0.2">
      <c r="A616" s="154"/>
      <c r="B616" s="155"/>
      <c r="C616" s="260" t="s">
        <v>988</v>
      </c>
      <c r="D616" s="261"/>
      <c r="E616" s="261"/>
      <c r="F616" s="261"/>
      <c r="G616" s="261"/>
      <c r="H616" s="157"/>
      <c r="I616" s="157"/>
      <c r="J616" s="157"/>
      <c r="K616" s="157"/>
      <c r="L616" s="157"/>
      <c r="M616" s="157"/>
      <c r="N616" s="156"/>
      <c r="O616" s="156"/>
      <c r="P616" s="156"/>
      <c r="Q616" s="156"/>
      <c r="R616" s="157"/>
      <c r="S616" s="157"/>
      <c r="T616" s="157"/>
      <c r="U616" s="157"/>
      <c r="V616" s="157"/>
      <c r="W616" s="157"/>
      <c r="X616" s="157"/>
      <c r="Y616" s="157"/>
      <c r="Z616" s="147"/>
      <c r="AA616" s="147"/>
      <c r="AB616" s="147"/>
      <c r="AC616" s="147"/>
      <c r="AD616" s="147"/>
      <c r="AE616" s="147"/>
      <c r="AF616" s="147"/>
      <c r="AG616" s="147" t="s">
        <v>268</v>
      </c>
      <c r="AH616" s="147"/>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ht="22.5" outlineLevel="1" x14ac:dyDescent="0.2">
      <c r="A617" s="183">
        <v>169</v>
      </c>
      <c r="B617" s="184" t="s">
        <v>979</v>
      </c>
      <c r="C617" s="191" t="s">
        <v>980</v>
      </c>
      <c r="D617" s="185" t="s">
        <v>329</v>
      </c>
      <c r="E617" s="186">
        <v>18.522780000000001</v>
      </c>
      <c r="F617" s="187"/>
      <c r="G617" s="188">
        <f>ROUND(E617*F617,2)</f>
        <v>0</v>
      </c>
      <c r="H617" s="187"/>
      <c r="I617" s="188">
        <f>ROUND(E617*H617,2)</f>
        <v>0</v>
      </c>
      <c r="J617" s="187"/>
      <c r="K617" s="188">
        <f>ROUND(E617*J617,2)</f>
        <v>0</v>
      </c>
      <c r="L617" s="188">
        <v>21</v>
      </c>
      <c r="M617" s="188">
        <f>G617*(1+L617/100)</f>
        <v>0</v>
      </c>
      <c r="N617" s="186">
        <v>0</v>
      </c>
      <c r="O617" s="186">
        <f>ROUND(E617*N617,2)</f>
        <v>0</v>
      </c>
      <c r="P617" s="186">
        <v>0</v>
      </c>
      <c r="Q617" s="186">
        <f>ROUND(E617*P617,2)</f>
        <v>0</v>
      </c>
      <c r="R617" s="188" t="s">
        <v>654</v>
      </c>
      <c r="S617" s="188" t="s">
        <v>222</v>
      </c>
      <c r="T617" s="189" t="s">
        <v>222</v>
      </c>
      <c r="U617" s="157">
        <v>0.93300000000000005</v>
      </c>
      <c r="V617" s="157">
        <f>ROUND(E617*U617,2)</f>
        <v>17.28</v>
      </c>
      <c r="W617" s="157"/>
      <c r="X617" s="157" t="s">
        <v>981</v>
      </c>
      <c r="Y617" s="157" t="s">
        <v>225</v>
      </c>
      <c r="Z617" s="147"/>
      <c r="AA617" s="147"/>
      <c r="AB617" s="147"/>
      <c r="AC617" s="147"/>
      <c r="AD617" s="147"/>
      <c r="AE617" s="147"/>
      <c r="AF617" s="147"/>
      <c r="AG617" s="147" t="s">
        <v>982</v>
      </c>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x14ac:dyDescent="0.2">
      <c r="A618" s="183">
        <v>170</v>
      </c>
      <c r="B618" s="184" t="s">
        <v>989</v>
      </c>
      <c r="C618" s="191" t="s">
        <v>990</v>
      </c>
      <c r="D618" s="185" t="s">
        <v>329</v>
      </c>
      <c r="E618" s="186">
        <v>37.045560000000002</v>
      </c>
      <c r="F618" s="187"/>
      <c r="G618" s="188">
        <f>ROUND(E618*F618,2)</f>
        <v>0</v>
      </c>
      <c r="H618" s="187"/>
      <c r="I618" s="188">
        <f>ROUND(E618*H618,2)</f>
        <v>0</v>
      </c>
      <c r="J618" s="187"/>
      <c r="K618" s="188">
        <f>ROUND(E618*J618,2)</f>
        <v>0</v>
      </c>
      <c r="L618" s="188">
        <v>21</v>
      </c>
      <c r="M618" s="188">
        <f>G618*(1+L618/100)</f>
        <v>0</v>
      </c>
      <c r="N618" s="186">
        <v>0</v>
      </c>
      <c r="O618" s="186">
        <f>ROUND(E618*N618,2)</f>
        <v>0</v>
      </c>
      <c r="P618" s="186">
        <v>0</v>
      </c>
      <c r="Q618" s="186">
        <f>ROUND(E618*P618,2)</f>
        <v>0</v>
      </c>
      <c r="R618" s="188" t="s">
        <v>654</v>
      </c>
      <c r="S618" s="188" t="s">
        <v>222</v>
      </c>
      <c r="T618" s="189" t="s">
        <v>222</v>
      </c>
      <c r="U618" s="157">
        <v>0.94199999999999995</v>
      </c>
      <c r="V618" s="157">
        <f>ROUND(E618*U618,2)</f>
        <v>34.9</v>
      </c>
      <c r="W618" s="157"/>
      <c r="X618" s="157" t="s">
        <v>981</v>
      </c>
      <c r="Y618" s="157" t="s">
        <v>225</v>
      </c>
      <c r="Z618" s="147"/>
      <c r="AA618" s="147"/>
      <c r="AB618" s="147"/>
      <c r="AC618" s="147"/>
      <c r="AD618" s="147"/>
      <c r="AE618" s="147"/>
      <c r="AF618" s="147"/>
      <c r="AG618" s="147" t="s">
        <v>982</v>
      </c>
      <c r="AH618" s="147"/>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ht="22.5" outlineLevel="1" x14ac:dyDescent="0.2">
      <c r="A619" s="166">
        <v>171</v>
      </c>
      <c r="B619" s="167" t="s">
        <v>991</v>
      </c>
      <c r="C619" s="175" t="s">
        <v>992</v>
      </c>
      <c r="D619" s="168" t="s">
        <v>329</v>
      </c>
      <c r="E619" s="169">
        <v>74.091120000000004</v>
      </c>
      <c r="F619" s="170"/>
      <c r="G619" s="171">
        <f>ROUND(E619*F619,2)</f>
        <v>0</v>
      </c>
      <c r="H619" s="170"/>
      <c r="I619" s="171">
        <f>ROUND(E619*H619,2)</f>
        <v>0</v>
      </c>
      <c r="J619" s="170"/>
      <c r="K619" s="171">
        <f>ROUND(E619*J619,2)</f>
        <v>0</v>
      </c>
      <c r="L619" s="171">
        <v>21</v>
      </c>
      <c r="M619" s="171">
        <f>G619*(1+L619/100)</f>
        <v>0</v>
      </c>
      <c r="N619" s="169">
        <v>0</v>
      </c>
      <c r="O619" s="169">
        <f>ROUND(E619*N619,2)</f>
        <v>0</v>
      </c>
      <c r="P619" s="169">
        <v>0</v>
      </c>
      <c r="Q619" s="169">
        <f>ROUND(E619*P619,2)</f>
        <v>0</v>
      </c>
      <c r="R619" s="171" t="s">
        <v>654</v>
      </c>
      <c r="S619" s="171" t="s">
        <v>222</v>
      </c>
      <c r="T619" s="172" t="s">
        <v>222</v>
      </c>
      <c r="U619" s="157">
        <v>0.105</v>
      </c>
      <c r="V619" s="157">
        <f>ROUND(E619*U619,2)</f>
        <v>7.78</v>
      </c>
      <c r="W619" s="157"/>
      <c r="X619" s="157" t="s">
        <v>981</v>
      </c>
      <c r="Y619" s="157" t="s">
        <v>225</v>
      </c>
      <c r="Z619" s="147"/>
      <c r="AA619" s="147"/>
      <c r="AB619" s="147"/>
      <c r="AC619" s="147"/>
      <c r="AD619" s="147"/>
      <c r="AE619" s="147"/>
      <c r="AF619" s="147"/>
      <c r="AG619" s="147" t="s">
        <v>982</v>
      </c>
      <c r="AH619" s="147"/>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x14ac:dyDescent="0.2">
      <c r="A620" s="3"/>
      <c r="B620" s="4"/>
      <c r="C620" s="176"/>
      <c r="D620" s="6"/>
      <c r="E620" s="3"/>
      <c r="F620" s="3"/>
      <c r="G620" s="3"/>
      <c r="H620" s="3"/>
      <c r="I620" s="3"/>
      <c r="J620" s="3"/>
      <c r="K620" s="3"/>
      <c r="L620" s="3"/>
      <c r="M620" s="3"/>
      <c r="N620" s="3"/>
      <c r="O620" s="3"/>
      <c r="P620" s="3"/>
      <c r="Q620" s="3"/>
      <c r="R620" s="3"/>
      <c r="S620" s="3"/>
      <c r="T620" s="3"/>
      <c r="U620" s="3"/>
      <c r="V620" s="3"/>
      <c r="W620" s="3"/>
      <c r="X620" s="3"/>
      <c r="Y620" s="3"/>
      <c r="AE620">
        <v>15</v>
      </c>
      <c r="AF620">
        <v>21</v>
      </c>
      <c r="AG620" t="s">
        <v>203</v>
      </c>
    </row>
    <row r="621" spans="1:60" x14ac:dyDescent="0.2">
      <c r="A621" s="150"/>
      <c r="B621" s="151" t="s">
        <v>29</v>
      </c>
      <c r="C621" s="177"/>
      <c r="D621" s="152"/>
      <c r="E621" s="153"/>
      <c r="F621" s="153"/>
      <c r="G621" s="165">
        <f>G8+G35+G41+G50+G67+G119+G224+G233+G240+G243+G248+G269+G274+G314+G317+G330+G396+G425+G463+G527+G542+G565+G570+G584+G611</f>
        <v>0</v>
      </c>
      <c r="H621" s="3"/>
      <c r="I621" s="3"/>
      <c r="J621" s="3"/>
      <c r="K621" s="3"/>
      <c r="L621" s="3"/>
      <c r="M621" s="3"/>
      <c r="N621" s="3"/>
      <c r="O621" s="3"/>
      <c r="P621" s="3"/>
      <c r="Q621" s="3"/>
      <c r="R621" s="3"/>
      <c r="S621" s="3"/>
      <c r="T621" s="3"/>
      <c r="U621" s="3"/>
      <c r="V621" s="3"/>
      <c r="W621" s="3"/>
      <c r="X621" s="3"/>
      <c r="Y621" s="3"/>
      <c r="AE621">
        <f>SUMIF(L7:L619,AE620,G7:G619)</f>
        <v>0</v>
      </c>
      <c r="AF621">
        <f>SUMIF(L7:L619,AF620,G7:G619)</f>
        <v>0</v>
      </c>
      <c r="AG621" t="s">
        <v>260</v>
      </c>
    </row>
    <row r="622" spans="1:60" x14ac:dyDescent="0.2">
      <c r="C622" s="178"/>
      <c r="D622" s="10"/>
      <c r="AG622" t="s">
        <v>261</v>
      </c>
    </row>
    <row r="623" spans="1:60" x14ac:dyDescent="0.2">
      <c r="D623" s="10"/>
    </row>
    <row r="624" spans="1:60"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teOQXUfoEQtMQdtJ9RKhtcW3FFV9SORq66IthusuCnnP7OLasaOVqtvm2mUg6NBNgd3xJxOoIFM+QzayIGL9w==" saltValue="/mWMrDgCE8WbhhsU5o5Cdw==" spinCount="100000" sheet="1" formatRows="0"/>
  <mergeCells count="93">
    <mergeCell ref="C48:G48"/>
    <mergeCell ref="A1:G1"/>
    <mergeCell ref="C2:G2"/>
    <mergeCell ref="C3:G3"/>
    <mergeCell ref="C4:G4"/>
    <mergeCell ref="C10:G10"/>
    <mergeCell ref="C14:G14"/>
    <mergeCell ref="C20:G20"/>
    <mergeCell ref="C23:G23"/>
    <mergeCell ref="C27:G27"/>
    <mergeCell ref="C30:G30"/>
    <mergeCell ref="C33:G33"/>
    <mergeCell ref="C130:G130"/>
    <mergeCell ref="C55:G55"/>
    <mergeCell ref="C59:G59"/>
    <mergeCell ref="C62:G62"/>
    <mergeCell ref="C69:G69"/>
    <mergeCell ref="C79:G79"/>
    <mergeCell ref="C89:G89"/>
    <mergeCell ref="C115:G115"/>
    <mergeCell ref="C118:G118"/>
    <mergeCell ref="C121:G121"/>
    <mergeCell ref="C122:G122"/>
    <mergeCell ref="C128:G128"/>
    <mergeCell ref="C204:G204"/>
    <mergeCell ref="C141:G141"/>
    <mergeCell ref="C142:G142"/>
    <mergeCell ref="C148:G148"/>
    <mergeCell ref="C149:G149"/>
    <mergeCell ref="C152:G152"/>
    <mergeCell ref="C153:G153"/>
    <mergeCell ref="C155:G155"/>
    <mergeCell ref="C156:G156"/>
    <mergeCell ref="C191:G191"/>
    <mergeCell ref="C192:G192"/>
    <mergeCell ref="C203:G203"/>
    <mergeCell ref="C280:G280"/>
    <mergeCell ref="C212:G212"/>
    <mergeCell ref="C213:G213"/>
    <mergeCell ref="C222:G222"/>
    <mergeCell ref="C235:G235"/>
    <mergeCell ref="C242:G242"/>
    <mergeCell ref="C245:G245"/>
    <mergeCell ref="C250:G250"/>
    <mergeCell ref="C251:G251"/>
    <mergeCell ref="C260:G260"/>
    <mergeCell ref="C273:G273"/>
    <mergeCell ref="C278:G278"/>
    <mergeCell ref="C329:G329"/>
    <mergeCell ref="C282:G282"/>
    <mergeCell ref="C284:G284"/>
    <mergeCell ref="C287:G287"/>
    <mergeCell ref="C292:G292"/>
    <mergeCell ref="C295:G295"/>
    <mergeCell ref="C308:G308"/>
    <mergeCell ref="C309:G309"/>
    <mergeCell ref="C311:G311"/>
    <mergeCell ref="C313:G313"/>
    <mergeCell ref="C316:G316"/>
    <mergeCell ref="C319:G319"/>
    <mergeCell ref="C385:G385"/>
    <mergeCell ref="C340:G340"/>
    <mergeCell ref="C349:G349"/>
    <mergeCell ref="C350:G350"/>
    <mergeCell ref="C353:G353"/>
    <mergeCell ref="C354:G354"/>
    <mergeCell ref="C357:G357"/>
    <mergeCell ref="C360:G360"/>
    <mergeCell ref="C363:G363"/>
    <mergeCell ref="C374:G374"/>
    <mergeCell ref="C376:G376"/>
    <mergeCell ref="C383:G383"/>
    <mergeCell ref="C526:G526"/>
    <mergeCell ref="C395:G395"/>
    <mergeCell ref="C424:G424"/>
    <mergeCell ref="C436:G436"/>
    <mergeCell ref="C462:G462"/>
    <mergeCell ref="C465:G465"/>
    <mergeCell ref="C469:G469"/>
    <mergeCell ref="C472:G472"/>
    <mergeCell ref="C475:G475"/>
    <mergeCell ref="C478:G478"/>
    <mergeCell ref="C483:G483"/>
    <mergeCell ref="C488:G488"/>
    <mergeCell ref="C569:G569"/>
    <mergeCell ref="C582:G582"/>
    <mergeCell ref="C616:G616"/>
    <mergeCell ref="C529:G529"/>
    <mergeCell ref="C532:G532"/>
    <mergeCell ref="C534:G534"/>
    <mergeCell ref="C541:G541"/>
    <mergeCell ref="C564:G564"/>
    <mergeCell ref="C567:G56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E006C-EEC4-4A1E-817C-7DA24587E1C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3" t="s">
        <v>262</v>
      </c>
      <c r="B1" s="253"/>
      <c r="C1" s="253"/>
      <c r="D1" s="253"/>
      <c r="E1" s="253"/>
      <c r="F1" s="253"/>
      <c r="G1" s="253"/>
      <c r="AG1" t="s">
        <v>189</v>
      </c>
    </row>
    <row r="2" spans="1:60" ht="24.95" customHeight="1" x14ac:dyDescent="0.2">
      <c r="A2" s="139" t="s">
        <v>7</v>
      </c>
      <c r="B2" s="49" t="s">
        <v>44</v>
      </c>
      <c r="C2" s="254" t="s">
        <v>45</v>
      </c>
      <c r="D2" s="255"/>
      <c r="E2" s="255"/>
      <c r="F2" s="255"/>
      <c r="G2" s="256"/>
      <c r="AG2" t="s">
        <v>190</v>
      </c>
    </row>
    <row r="3" spans="1:60" ht="24.95" customHeight="1" x14ac:dyDescent="0.2">
      <c r="A3" s="139" t="s">
        <v>8</v>
      </c>
      <c r="B3" s="49" t="s">
        <v>61</v>
      </c>
      <c r="C3" s="254" t="s">
        <v>61</v>
      </c>
      <c r="D3" s="255"/>
      <c r="E3" s="255"/>
      <c r="F3" s="255"/>
      <c r="G3" s="256"/>
      <c r="AC3" s="120" t="s">
        <v>190</v>
      </c>
      <c r="AG3" t="s">
        <v>193</v>
      </c>
    </row>
    <row r="4" spans="1:60" ht="24.95" customHeight="1" x14ac:dyDescent="0.2">
      <c r="A4" s="140" t="s">
        <v>9</v>
      </c>
      <c r="B4" s="141" t="s">
        <v>48</v>
      </c>
      <c r="C4" s="257" t="s">
        <v>62</v>
      </c>
      <c r="D4" s="258"/>
      <c r="E4" s="258"/>
      <c r="F4" s="258"/>
      <c r="G4" s="259"/>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119</v>
      </c>
      <c r="C8" s="174" t="s">
        <v>120</v>
      </c>
      <c r="D8" s="161"/>
      <c r="E8" s="162"/>
      <c r="F8" s="163"/>
      <c r="G8" s="163">
        <f>SUMIF(AG9:AG18,"&lt;&gt;NOR",G9:G18)</f>
        <v>0</v>
      </c>
      <c r="H8" s="163"/>
      <c r="I8" s="163">
        <f>SUM(I9:I18)</f>
        <v>0</v>
      </c>
      <c r="J8" s="163"/>
      <c r="K8" s="163">
        <f>SUM(K9:K18)</f>
        <v>0</v>
      </c>
      <c r="L8" s="163"/>
      <c r="M8" s="163">
        <f>SUM(M9:M18)</f>
        <v>0</v>
      </c>
      <c r="N8" s="162"/>
      <c r="O8" s="162">
        <f>SUM(O9:O18)</f>
        <v>0</v>
      </c>
      <c r="P8" s="162"/>
      <c r="Q8" s="162">
        <f>SUM(Q9:Q18)</f>
        <v>0</v>
      </c>
      <c r="R8" s="163"/>
      <c r="S8" s="163"/>
      <c r="T8" s="164"/>
      <c r="U8" s="158"/>
      <c r="V8" s="158">
        <f>SUM(V9:V18)</f>
        <v>0</v>
      </c>
      <c r="W8" s="158"/>
      <c r="X8" s="158"/>
      <c r="Y8" s="158"/>
      <c r="AG8" t="s">
        <v>218</v>
      </c>
    </row>
    <row r="9" spans="1:60" ht="33.75" outlineLevel="1" x14ac:dyDescent="0.2">
      <c r="A9" s="166">
        <v>1</v>
      </c>
      <c r="B9" s="167" t="s">
        <v>1624</v>
      </c>
      <c r="C9" s="175" t="s">
        <v>1625</v>
      </c>
      <c r="D9" s="168" t="s">
        <v>957</v>
      </c>
      <c r="E9" s="169">
        <v>1</v>
      </c>
      <c r="F9" s="170"/>
      <c r="G9" s="171">
        <f>ROUND(E9*F9,2)</f>
        <v>0</v>
      </c>
      <c r="H9" s="170"/>
      <c r="I9" s="171">
        <f>ROUND(E9*H9,2)</f>
        <v>0</v>
      </c>
      <c r="J9" s="170"/>
      <c r="K9" s="171">
        <f>ROUND(E9*J9,2)</f>
        <v>0</v>
      </c>
      <c r="L9" s="171">
        <v>21</v>
      </c>
      <c r="M9" s="171">
        <f>G9*(1+L9/100)</f>
        <v>0</v>
      </c>
      <c r="N9" s="169">
        <v>0</v>
      </c>
      <c r="O9" s="169">
        <f>ROUND(E9*N9,2)</f>
        <v>0</v>
      </c>
      <c r="P9" s="169">
        <v>0</v>
      </c>
      <c r="Q9" s="169">
        <f>ROUND(E9*P9,2)</f>
        <v>0</v>
      </c>
      <c r="R9" s="171"/>
      <c r="S9" s="171" t="s">
        <v>250</v>
      </c>
      <c r="T9" s="172" t="s">
        <v>223</v>
      </c>
      <c r="U9" s="157">
        <v>0</v>
      </c>
      <c r="V9" s="157">
        <f>ROUND(E9*U9,2)</f>
        <v>0</v>
      </c>
      <c r="W9" s="157"/>
      <c r="X9" s="157" t="s">
        <v>251</v>
      </c>
      <c r="Y9" s="157" t="s">
        <v>225</v>
      </c>
      <c r="Z9" s="147"/>
      <c r="AA9" s="147"/>
      <c r="AB9" s="147"/>
      <c r="AC9" s="147"/>
      <c r="AD9" s="147"/>
      <c r="AE9" s="147"/>
      <c r="AF9" s="147"/>
      <c r="AG9" s="147" t="s">
        <v>811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49" t="s">
        <v>1626</v>
      </c>
      <c r="D10" s="250"/>
      <c r="E10" s="250"/>
      <c r="F10" s="250"/>
      <c r="G10" s="250"/>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228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3" x14ac:dyDescent="0.2">
      <c r="A11" s="154"/>
      <c r="B11" s="155"/>
      <c r="C11" s="251" t="s">
        <v>1627</v>
      </c>
      <c r="D11" s="252"/>
      <c r="E11" s="252"/>
      <c r="F11" s="252"/>
      <c r="G11" s="252"/>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228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3">
        <v>2</v>
      </c>
      <c r="B12" s="184" t="s">
        <v>1628</v>
      </c>
      <c r="C12" s="191" t="s">
        <v>1629</v>
      </c>
      <c r="D12" s="185" t="s">
        <v>957</v>
      </c>
      <c r="E12" s="186">
        <v>1</v>
      </c>
      <c r="F12" s="187"/>
      <c r="G12" s="188">
        <f t="shared" ref="G12:G18" si="0">ROUND(E12*F12,2)</f>
        <v>0</v>
      </c>
      <c r="H12" s="187"/>
      <c r="I12" s="188">
        <f t="shared" ref="I12:I18" si="1">ROUND(E12*H12,2)</f>
        <v>0</v>
      </c>
      <c r="J12" s="187"/>
      <c r="K12" s="188">
        <f t="shared" ref="K12:K18" si="2">ROUND(E12*J12,2)</f>
        <v>0</v>
      </c>
      <c r="L12" s="188">
        <v>21</v>
      </c>
      <c r="M12" s="188">
        <f t="shared" ref="M12:M18" si="3">G12*(1+L12/100)</f>
        <v>0</v>
      </c>
      <c r="N12" s="186">
        <v>0</v>
      </c>
      <c r="O12" s="186">
        <f t="shared" ref="O12:O18" si="4">ROUND(E12*N12,2)</f>
        <v>0</v>
      </c>
      <c r="P12" s="186">
        <v>0</v>
      </c>
      <c r="Q12" s="186">
        <f t="shared" ref="Q12:Q18" si="5">ROUND(E12*P12,2)</f>
        <v>0</v>
      </c>
      <c r="R12" s="188"/>
      <c r="S12" s="188" t="s">
        <v>250</v>
      </c>
      <c r="T12" s="189" t="s">
        <v>223</v>
      </c>
      <c r="U12" s="157">
        <v>0</v>
      </c>
      <c r="V12" s="157">
        <f t="shared" ref="V12:V18" si="6">ROUND(E12*U12,2)</f>
        <v>0</v>
      </c>
      <c r="W12" s="157"/>
      <c r="X12" s="157" t="s">
        <v>251</v>
      </c>
      <c r="Y12" s="157" t="s">
        <v>225</v>
      </c>
      <c r="Z12" s="147"/>
      <c r="AA12" s="147"/>
      <c r="AB12" s="147"/>
      <c r="AC12" s="147"/>
      <c r="AD12" s="147"/>
      <c r="AE12" s="147"/>
      <c r="AF12" s="147"/>
      <c r="AG12" s="147" t="s">
        <v>811</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3">
        <v>3</v>
      </c>
      <c r="B13" s="184" t="s">
        <v>1630</v>
      </c>
      <c r="C13" s="191" t="s">
        <v>1631</v>
      </c>
      <c r="D13" s="185" t="s">
        <v>957</v>
      </c>
      <c r="E13" s="186">
        <v>1</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c r="S13" s="188" t="s">
        <v>250</v>
      </c>
      <c r="T13" s="189" t="s">
        <v>223</v>
      </c>
      <c r="U13" s="157">
        <v>0</v>
      </c>
      <c r="V13" s="157">
        <f t="shared" si="6"/>
        <v>0</v>
      </c>
      <c r="W13" s="157"/>
      <c r="X13" s="157" t="s">
        <v>251</v>
      </c>
      <c r="Y13" s="157" t="s">
        <v>225</v>
      </c>
      <c r="Z13" s="147"/>
      <c r="AA13" s="147"/>
      <c r="AB13" s="147"/>
      <c r="AC13" s="147"/>
      <c r="AD13" s="147"/>
      <c r="AE13" s="147"/>
      <c r="AF13" s="147"/>
      <c r="AG13" s="147" t="s">
        <v>811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3">
        <v>4</v>
      </c>
      <c r="B14" s="184" t="s">
        <v>1632</v>
      </c>
      <c r="C14" s="191" t="s">
        <v>1633</v>
      </c>
      <c r="D14" s="185" t="s">
        <v>957</v>
      </c>
      <c r="E14" s="186">
        <v>1</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250</v>
      </c>
      <c r="T14" s="189" t="s">
        <v>223</v>
      </c>
      <c r="U14" s="157">
        <v>0</v>
      </c>
      <c r="V14" s="157">
        <f t="shared" si="6"/>
        <v>0</v>
      </c>
      <c r="W14" s="157"/>
      <c r="X14" s="157" t="s">
        <v>251</v>
      </c>
      <c r="Y14" s="157" t="s">
        <v>225</v>
      </c>
      <c r="Z14" s="147"/>
      <c r="AA14" s="147"/>
      <c r="AB14" s="147"/>
      <c r="AC14" s="147"/>
      <c r="AD14" s="147"/>
      <c r="AE14" s="147"/>
      <c r="AF14" s="147"/>
      <c r="AG14" s="147" t="s">
        <v>811</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3">
        <v>5</v>
      </c>
      <c r="B15" s="184" t="s">
        <v>1634</v>
      </c>
      <c r="C15" s="191" t="s">
        <v>1635</v>
      </c>
      <c r="D15" s="185" t="s">
        <v>957</v>
      </c>
      <c r="E15" s="186">
        <v>1</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250</v>
      </c>
      <c r="T15" s="189" t="s">
        <v>223</v>
      </c>
      <c r="U15" s="157">
        <v>0</v>
      </c>
      <c r="V15" s="157">
        <f t="shared" si="6"/>
        <v>0</v>
      </c>
      <c r="W15" s="157"/>
      <c r="X15" s="157" t="s">
        <v>251</v>
      </c>
      <c r="Y15" s="157" t="s">
        <v>225</v>
      </c>
      <c r="Z15" s="147"/>
      <c r="AA15" s="147"/>
      <c r="AB15" s="147"/>
      <c r="AC15" s="147"/>
      <c r="AD15" s="147"/>
      <c r="AE15" s="147"/>
      <c r="AF15" s="147"/>
      <c r="AG15" s="147" t="s">
        <v>811</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3">
        <v>6</v>
      </c>
      <c r="B16" s="184" t="s">
        <v>1636</v>
      </c>
      <c r="C16" s="191" t="s">
        <v>1637</v>
      </c>
      <c r="D16" s="185" t="s">
        <v>957</v>
      </c>
      <c r="E16" s="186">
        <v>1</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250</v>
      </c>
      <c r="T16" s="189" t="s">
        <v>223</v>
      </c>
      <c r="U16" s="157">
        <v>0</v>
      </c>
      <c r="V16" s="157">
        <f t="shared" si="6"/>
        <v>0</v>
      </c>
      <c r="W16" s="157"/>
      <c r="X16" s="157" t="s">
        <v>251</v>
      </c>
      <c r="Y16" s="157" t="s">
        <v>225</v>
      </c>
      <c r="Z16" s="147"/>
      <c r="AA16" s="147"/>
      <c r="AB16" s="147"/>
      <c r="AC16" s="147"/>
      <c r="AD16" s="147"/>
      <c r="AE16" s="147"/>
      <c r="AF16" s="147"/>
      <c r="AG16" s="147" t="s">
        <v>811</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3">
        <v>7</v>
      </c>
      <c r="B17" s="184" t="s">
        <v>1638</v>
      </c>
      <c r="C17" s="191" t="s">
        <v>1639</v>
      </c>
      <c r="D17" s="185" t="s">
        <v>957</v>
      </c>
      <c r="E17" s="186">
        <v>1</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250</v>
      </c>
      <c r="T17" s="189" t="s">
        <v>223</v>
      </c>
      <c r="U17" s="157">
        <v>0</v>
      </c>
      <c r="V17" s="157">
        <f t="shared" si="6"/>
        <v>0</v>
      </c>
      <c r="W17" s="157"/>
      <c r="X17" s="157" t="s">
        <v>251</v>
      </c>
      <c r="Y17" s="157" t="s">
        <v>225</v>
      </c>
      <c r="Z17" s="147"/>
      <c r="AA17" s="147"/>
      <c r="AB17" s="147"/>
      <c r="AC17" s="147"/>
      <c r="AD17" s="147"/>
      <c r="AE17" s="147"/>
      <c r="AF17" s="147"/>
      <c r="AG17" s="147" t="s">
        <v>811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3">
        <v>8</v>
      </c>
      <c r="B18" s="184" t="s">
        <v>1640</v>
      </c>
      <c r="C18" s="191" t="s">
        <v>1641</v>
      </c>
      <c r="D18" s="185" t="s">
        <v>957</v>
      </c>
      <c r="E18" s="186">
        <v>1</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c r="S18" s="188" t="s">
        <v>250</v>
      </c>
      <c r="T18" s="189" t="s">
        <v>223</v>
      </c>
      <c r="U18" s="157">
        <v>0</v>
      </c>
      <c r="V18" s="157">
        <f t="shared" si="6"/>
        <v>0</v>
      </c>
      <c r="W18" s="157"/>
      <c r="X18" s="157" t="s">
        <v>251</v>
      </c>
      <c r="Y18" s="157" t="s">
        <v>225</v>
      </c>
      <c r="Z18" s="147"/>
      <c r="AA18" s="147"/>
      <c r="AB18" s="147"/>
      <c r="AC18" s="147"/>
      <c r="AD18" s="147"/>
      <c r="AE18" s="147"/>
      <c r="AF18" s="147"/>
      <c r="AG18" s="147" t="s">
        <v>811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x14ac:dyDescent="0.2">
      <c r="A19" s="159" t="s">
        <v>217</v>
      </c>
      <c r="B19" s="160" t="s">
        <v>121</v>
      </c>
      <c r="C19" s="174" t="s">
        <v>122</v>
      </c>
      <c r="D19" s="161"/>
      <c r="E19" s="162"/>
      <c r="F19" s="163"/>
      <c r="G19" s="163">
        <f>SUMIF(AG20:AG27,"&lt;&gt;NOR",G20:G27)</f>
        <v>0</v>
      </c>
      <c r="H19" s="163"/>
      <c r="I19" s="163">
        <f>SUM(I20:I27)</f>
        <v>0</v>
      </c>
      <c r="J19" s="163"/>
      <c r="K19" s="163">
        <f>SUM(K20:K27)</f>
        <v>0</v>
      </c>
      <c r="L19" s="163"/>
      <c r="M19" s="163">
        <f>SUM(M20:M27)</f>
        <v>0</v>
      </c>
      <c r="N19" s="162"/>
      <c r="O19" s="162">
        <f>SUM(O20:O27)</f>
        <v>0</v>
      </c>
      <c r="P19" s="162"/>
      <c r="Q19" s="162">
        <f>SUM(Q20:Q27)</f>
        <v>0</v>
      </c>
      <c r="R19" s="163"/>
      <c r="S19" s="163"/>
      <c r="T19" s="164"/>
      <c r="U19" s="158"/>
      <c r="V19" s="158">
        <f>SUM(V20:V27)</f>
        <v>0</v>
      </c>
      <c r="W19" s="158"/>
      <c r="X19" s="158"/>
      <c r="Y19" s="158"/>
      <c r="AG19" t="s">
        <v>218</v>
      </c>
    </row>
    <row r="20" spans="1:60" ht="33.75" outlineLevel="1" x14ac:dyDescent="0.2">
      <c r="A20" s="166">
        <v>9</v>
      </c>
      <c r="B20" s="167" t="s">
        <v>1642</v>
      </c>
      <c r="C20" s="175" t="s">
        <v>1625</v>
      </c>
      <c r="D20" s="168" t="s">
        <v>957</v>
      </c>
      <c r="E20" s="169">
        <v>1</v>
      </c>
      <c r="F20" s="170"/>
      <c r="G20" s="171">
        <f>ROUND(E20*F20,2)</f>
        <v>0</v>
      </c>
      <c r="H20" s="170"/>
      <c r="I20" s="171">
        <f>ROUND(E20*H20,2)</f>
        <v>0</v>
      </c>
      <c r="J20" s="170"/>
      <c r="K20" s="171">
        <f>ROUND(E20*J20,2)</f>
        <v>0</v>
      </c>
      <c r="L20" s="171">
        <v>21</v>
      </c>
      <c r="M20" s="171">
        <f>G20*(1+L20/100)</f>
        <v>0</v>
      </c>
      <c r="N20" s="169">
        <v>0</v>
      </c>
      <c r="O20" s="169">
        <f>ROUND(E20*N20,2)</f>
        <v>0</v>
      </c>
      <c r="P20" s="169">
        <v>0</v>
      </c>
      <c r="Q20" s="169">
        <f>ROUND(E20*P20,2)</f>
        <v>0</v>
      </c>
      <c r="R20" s="171"/>
      <c r="S20" s="171" t="s">
        <v>250</v>
      </c>
      <c r="T20" s="172" t="s">
        <v>223</v>
      </c>
      <c r="U20" s="157">
        <v>0</v>
      </c>
      <c r="V20" s="157">
        <f>ROUND(E20*U20,2)</f>
        <v>0</v>
      </c>
      <c r="W20" s="157"/>
      <c r="X20" s="157" t="s">
        <v>251</v>
      </c>
      <c r="Y20" s="157" t="s">
        <v>225</v>
      </c>
      <c r="Z20" s="147"/>
      <c r="AA20" s="147"/>
      <c r="AB20" s="147"/>
      <c r="AC20" s="147"/>
      <c r="AD20" s="147"/>
      <c r="AE20" s="147"/>
      <c r="AF20" s="147"/>
      <c r="AG20" s="147" t="s">
        <v>811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249" t="s">
        <v>1626</v>
      </c>
      <c r="D21" s="250"/>
      <c r="E21" s="250"/>
      <c r="F21" s="250"/>
      <c r="G21" s="250"/>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228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3" x14ac:dyDescent="0.2">
      <c r="A22" s="154"/>
      <c r="B22" s="155"/>
      <c r="C22" s="251" t="s">
        <v>1643</v>
      </c>
      <c r="D22" s="252"/>
      <c r="E22" s="252"/>
      <c r="F22" s="252"/>
      <c r="G22" s="252"/>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228</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83">
        <v>10</v>
      </c>
      <c r="B23" s="184" t="s">
        <v>1644</v>
      </c>
      <c r="C23" s="191" t="s">
        <v>1629</v>
      </c>
      <c r="D23" s="185" t="s">
        <v>957</v>
      </c>
      <c r="E23" s="186">
        <v>1</v>
      </c>
      <c r="F23" s="187"/>
      <c r="G23" s="188">
        <f>ROUND(E23*F23,2)</f>
        <v>0</v>
      </c>
      <c r="H23" s="187"/>
      <c r="I23" s="188">
        <f>ROUND(E23*H23,2)</f>
        <v>0</v>
      </c>
      <c r="J23" s="187"/>
      <c r="K23" s="188">
        <f>ROUND(E23*J23,2)</f>
        <v>0</v>
      </c>
      <c r="L23" s="188">
        <v>21</v>
      </c>
      <c r="M23" s="188">
        <f>G23*(1+L23/100)</f>
        <v>0</v>
      </c>
      <c r="N23" s="186">
        <v>0</v>
      </c>
      <c r="O23" s="186">
        <f>ROUND(E23*N23,2)</f>
        <v>0</v>
      </c>
      <c r="P23" s="186">
        <v>0</v>
      </c>
      <c r="Q23" s="186">
        <f>ROUND(E23*P23,2)</f>
        <v>0</v>
      </c>
      <c r="R23" s="188"/>
      <c r="S23" s="188" t="s">
        <v>250</v>
      </c>
      <c r="T23" s="189" t="s">
        <v>223</v>
      </c>
      <c r="U23" s="157">
        <v>0</v>
      </c>
      <c r="V23" s="157">
        <f>ROUND(E23*U23,2)</f>
        <v>0</v>
      </c>
      <c r="W23" s="157"/>
      <c r="X23" s="157" t="s">
        <v>251</v>
      </c>
      <c r="Y23" s="157" t="s">
        <v>225</v>
      </c>
      <c r="Z23" s="147"/>
      <c r="AA23" s="147"/>
      <c r="AB23" s="147"/>
      <c r="AC23" s="147"/>
      <c r="AD23" s="147"/>
      <c r="AE23" s="147"/>
      <c r="AF23" s="147"/>
      <c r="AG23" s="147" t="s">
        <v>811</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83">
        <v>11</v>
      </c>
      <c r="B24" s="184" t="s">
        <v>1645</v>
      </c>
      <c r="C24" s="191" t="s">
        <v>1631</v>
      </c>
      <c r="D24" s="185" t="s">
        <v>957</v>
      </c>
      <c r="E24" s="186">
        <v>1</v>
      </c>
      <c r="F24" s="187"/>
      <c r="G24" s="188">
        <f>ROUND(E24*F24,2)</f>
        <v>0</v>
      </c>
      <c r="H24" s="187"/>
      <c r="I24" s="188">
        <f>ROUND(E24*H24,2)</f>
        <v>0</v>
      </c>
      <c r="J24" s="187"/>
      <c r="K24" s="188">
        <f>ROUND(E24*J24,2)</f>
        <v>0</v>
      </c>
      <c r="L24" s="188">
        <v>21</v>
      </c>
      <c r="M24" s="188">
        <f>G24*(1+L24/100)</f>
        <v>0</v>
      </c>
      <c r="N24" s="186">
        <v>0</v>
      </c>
      <c r="O24" s="186">
        <f>ROUND(E24*N24,2)</f>
        <v>0</v>
      </c>
      <c r="P24" s="186">
        <v>0</v>
      </c>
      <c r="Q24" s="186">
        <f>ROUND(E24*P24,2)</f>
        <v>0</v>
      </c>
      <c r="R24" s="188"/>
      <c r="S24" s="188" t="s">
        <v>250</v>
      </c>
      <c r="T24" s="189" t="s">
        <v>223</v>
      </c>
      <c r="U24" s="157">
        <v>0</v>
      </c>
      <c r="V24" s="157">
        <f>ROUND(E24*U24,2)</f>
        <v>0</v>
      </c>
      <c r="W24" s="157"/>
      <c r="X24" s="157" t="s">
        <v>251</v>
      </c>
      <c r="Y24" s="157" t="s">
        <v>225</v>
      </c>
      <c r="Z24" s="147"/>
      <c r="AA24" s="147"/>
      <c r="AB24" s="147"/>
      <c r="AC24" s="147"/>
      <c r="AD24" s="147"/>
      <c r="AE24" s="147"/>
      <c r="AF24" s="147"/>
      <c r="AG24" s="147" t="s">
        <v>811</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83">
        <v>12</v>
      </c>
      <c r="B25" s="184" t="s">
        <v>1646</v>
      </c>
      <c r="C25" s="191" t="s">
        <v>1633</v>
      </c>
      <c r="D25" s="185" t="s">
        <v>957</v>
      </c>
      <c r="E25" s="186">
        <v>1</v>
      </c>
      <c r="F25" s="187"/>
      <c r="G25" s="188">
        <f>ROUND(E25*F25,2)</f>
        <v>0</v>
      </c>
      <c r="H25" s="187"/>
      <c r="I25" s="188">
        <f>ROUND(E25*H25,2)</f>
        <v>0</v>
      </c>
      <c r="J25" s="187"/>
      <c r="K25" s="188">
        <f>ROUND(E25*J25,2)</f>
        <v>0</v>
      </c>
      <c r="L25" s="188">
        <v>21</v>
      </c>
      <c r="M25" s="188">
        <f>G25*(1+L25/100)</f>
        <v>0</v>
      </c>
      <c r="N25" s="186">
        <v>0</v>
      </c>
      <c r="O25" s="186">
        <f>ROUND(E25*N25,2)</f>
        <v>0</v>
      </c>
      <c r="P25" s="186">
        <v>0</v>
      </c>
      <c r="Q25" s="186">
        <f>ROUND(E25*P25,2)</f>
        <v>0</v>
      </c>
      <c r="R25" s="188"/>
      <c r="S25" s="188" t="s">
        <v>250</v>
      </c>
      <c r="T25" s="189" t="s">
        <v>223</v>
      </c>
      <c r="U25" s="157">
        <v>0</v>
      </c>
      <c r="V25" s="157">
        <f>ROUND(E25*U25,2)</f>
        <v>0</v>
      </c>
      <c r="W25" s="157"/>
      <c r="X25" s="157" t="s">
        <v>1180</v>
      </c>
      <c r="Y25" s="157" t="s">
        <v>225</v>
      </c>
      <c r="Z25" s="147"/>
      <c r="AA25" s="147"/>
      <c r="AB25" s="147"/>
      <c r="AC25" s="147"/>
      <c r="AD25" s="147"/>
      <c r="AE25" s="147"/>
      <c r="AF25" s="147"/>
      <c r="AG25" s="147" t="s">
        <v>1647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83">
        <v>13</v>
      </c>
      <c r="B26" s="184" t="s">
        <v>1648</v>
      </c>
      <c r="C26" s="191" t="s">
        <v>1635</v>
      </c>
      <c r="D26" s="185" t="s">
        <v>957</v>
      </c>
      <c r="E26" s="186">
        <v>1</v>
      </c>
      <c r="F26" s="187"/>
      <c r="G26" s="188">
        <f>ROUND(E26*F26,2)</f>
        <v>0</v>
      </c>
      <c r="H26" s="187"/>
      <c r="I26" s="188">
        <f>ROUND(E26*H26,2)</f>
        <v>0</v>
      </c>
      <c r="J26" s="187"/>
      <c r="K26" s="188">
        <f>ROUND(E26*J26,2)</f>
        <v>0</v>
      </c>
      <c r="L26" s="188">
        <v>21</v>
      </c>
      <c r="M26" s="188">
        <f>G26*(1+L26/100)</f>
        <v>0</v>
      </c>
      <c r="N26" s="186">
        <v>0</v>
      </c>
      <c r="O26" s="186">
        <f>ROUND(E26*N26,2)</f>
        <v>0</v>
      </c>
      <c r="P26" s="186">
        <v>0</v>
      </c>
      <c r="Q26" s="186">
        <f>ROUND(E26*P26,2)</f>
        <v>0</v>
      </c>
      <c r="R26" s="188"/>
      <c r="S26" s="188" t="s">
        <v>250</v>
      </c>
      <c r="T26" s="189" t="s">
        <v>223</v>
      </c>
      <c r="U26" s="157">
        <v>0</v>
      </c>
      <c r="V26" s="157">
        <f>ROUND(E26*U26,2)</f>
        <v>0</v>
      </c>
      <c r="W26" s="157"/>
      <c r="X26" s="157" t="s">
        <v>1180</v>
      </c>
      <c r="Y26" s="157" t="s">
        <v>225</v>
      </c>
      <c r="Z26" s="147"/>
      <c r="AA26" s="147"/>
      <c r="AB26" s="147"/>
      <c r="AC26" s="147"/>
      <c r="AD26" s="147"/>
      <c r="AE26" s="147"/>
      <c r="AF26" s="147"/>
      <c r="AG26" s="147" t="s">
        <v>1181</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83">
        <v>14</v>
      </c>
      <c r="B27" s="184" t="s">
        <v>1649</v>
      </c>
      <c r="C27" s="191" t="s">
        <v>1637</v>
      </c>
      <c r="D27" s="185" t="s">
        <v>957</v>
      </c>
      <c r="E27" s="186">
        <v>1</v>
      </c>
      <c r="F27" s="187"/>
      <c r="G27" s="188">
        <f>ROUND(E27*F27,2)</f>
        <v>0</v>
      </c>
      <c r="H27" s="187"/>
      <c r="I27" s="188">
        <f>ROUND(E27*H27,2)</f>
        <v>0</v>
      </c>
      <c r="J27" s="187"/>
      <c r="K27" s="188">
        <f>ROUND(E27*J27,2)</f>
        <v>0</v>
      </c>
      <c r="L27" s="188">
        <v>21</v>
      </c>
      <c r="M27" s="188">
        <f>G27*(1+L27/100)</f>
        <v>0</v>
      </c>
      <c r="N27" s="186">
        <v>0</v>
      </c>
      <c r="O27" s="186">
        <f>ROUND(E27*N27,2)</f>
        <v>0</v>
      </c>
      <c r="P27" s="186">
        <v>0</v>
      </c>
      <c r="Q27" s="186">
        <f>ROUND(E27*P27,2)</f>
        <v>0</v>
      </c>
      <c r="R27" s="188"/>
      <c r="S27" s="188" t="s">
        <v>250</v>
      </c>
      <c r="T27" s="189" t="s">
        <v>223</v>
      </c>
      <c r="U27" s="157">
        <v>0</v>
      </c>
      <c r="V27" s="157">
        <f>ROUND(E27*U27,2)</f>
        <v>0</v>
      </c>
      <c r="W27" s="157"/>
      <c r="X27" s="157" t="s">
        <v>1180</v>
      </c>
      <c r="Y27" s="157" t="s">
        <v>225</v>
      </c>
      <c r="Z27" s="147"/>
      <c r="AA27" s="147"/>
      <c r="AB27" s="147"/>
      <c r="AC27" s="147"/>
      <c r="AD27" s="147"/>
      <c r="AE27" s="147"/>
      <c r="AF27" s="147"/>
      <c r="AG27" s="147" t="s">
        <v>1181</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x14ac:dyDescent="0.2">
      <c r="A28" s="159" t="s">
        <v>217</v>
      </c>
      <c r="B28" s="160" t="s">
        <v>123</v>
      </c>
      <c r="C28" s="174" t="s">
        <v>124</v>
      </c>
      <c r="D28" s="161"/>
      <c r="E28" s="162"/>
      <c r="F28" s="163"/>
      <c r="G28" s="163">
        <f>SUMIF(AG29:AG36,"&lt;&gt;NOR",G29:G36)</f>
        <v>0</v>
      </c>
      <c r="H28" s="163"/>
      <c r="I28" s="163">
        <f>SUM(I29:I36)</f>
        <v>0</v>
      </c>
      <c r="J28" s="163"/>
      <c r="K28" s="163">
        <f>SUM(K29:K36)</f>
        <v>0</v>
      </c>
      <c r="L28" s="163"/>
      <c r="M28" s="163">
        <f>SUM(M29:M36)</f>
        <v>0</v>
      </c>
      <c r="N28" s="162"/>
      <c r="O28" s="162">
        <f>SUM(O29:O36)</f>
        <v>0</v>
      </c>
      <c r="P28" s="162"/>
      <c r="Q28" s="162">
        <f>SUM(Q29:Q36)</f>
        <v>0</v>
      </c>
      <c r="R28" s="163"/>
      <c r="S28" s="163"/>
      <c r="T28" s="164"/>
      <c r="U28" s="158"/>
      <c r="V28" s="158">
        <f>SUM(V29:V36)</f>
        <v>0</v>
      </c>
      <c r="W28" s="158"/>
      <c r="X28" s="158"/>
      <c r="Y28" s="158"/>
      <c r="AG28" t="s">
        <v>218</v>
      </c>
    </row>
    <row r="29" spans="1:60" ht="33.75" outlineLevel="1" x14ac:dyDescent="0.2">
      <c r="A29" s="166">
        <v>15</v>
      </c>
      <c r="B29" s="167" t="s">
        <v>1650</v>
      </c>
      <c r="C29" s="175" t="s">
        <v>1651</v>
      </c>
      <c r="D29" s="168" t="s">
        <v>957</v>
      </c>
      <c r="E29" s="169">
        <v>1</v>
      </c>
      <c r="F29" s="170"/>
      <c r="G29" s="171">
        <f>ROUND(E29*F29,2)</f>
        <v>0</v>
      </c>
      <c r="H29" s="170"/>
      <c r="I29" s="171">
        <f>ROUND(E29*H29,2)</f>
        <v>0</v>
      </c>
      <c r="J29" s="170"/>
      <c r="K29" s="171">
        <f>ROUND(E29*J29,2)</f>
        <v>0</v>
      </c>
      <c r="L29" s="171">
        <v>21</v>
      </c>
      <c r="M29" s="171">
        <f>G29*(1+L29/100)</f>
        <v>0</v>
      </c>
      <c r="N29" s="169">
        <v>0</v>
      </c>
      <c r="O29" s="169">
        <f>ROUND(E29*N29,2)</f>
        <v>0</v>
      </c>
      <c r="P29" s="169">
        <v>0</v>
      </c>
      <c r="Q29" s="169">
        <f>ROUND(E29*P29,2)</f>
        <v>0</v>
      </c>
      <c r="R29" s="171"/>
      <c r="S29" s="171" t="s">
        <v>250</v>
      </c>
      <c r="T29" s="172" t="s">
        <v>223</v>
      </c>
      <c r="U29" s="157">
        <v>0</v>
      </c>
      <c r="V29" s="157">
        <f>ROUND(E29*U29,2)</f>
        <v>0</v>
      </c>
      <c r="W29" s="157"/>
      <c r="X29" s="157" t="s">
        <v>251</v>
      </c>
      <c r="Y29" s="157" t="s">
        <v>225</v>
      </c>
      <c r="Z29" s="147"/>
      <c r="AA29" s="147"/>
      <c r="AB29" s="147"/>
      <c r="AC29" s="147"/>
      <c r="AD29" s="147"/>
      <c r="AE29" s="147"/>
      <c r="AF29" s="147"/>
      <c r="AG29" s="147" t="s">
        <v>811</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249" t="s">
        <v>1626</v>
      </c>
      <c r="D30" s="250"/>
      <c r="E30" s="250"/>
      <c r="F30" s="250"/>
      <c r="G30" s="250"/>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228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3" x14ac:dyDescent="0.2">
      <c r="A31" s="154"/>
      <c r="B31" s="155"/>
      <c r="C31" s="251" t="s">
        <v>1627</v>
      </c>
      <c r="D31" s="252"/>
      <c r="E31" s="252"/>
      <c r="F31" s="252"/>
      <c r="G31" s="252"/>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228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83">
        <v>16</v>
      </c>
      <c r="B32" s="184" t="s">
        <v>1652</v>
      </c>
      <c r="C32" s="191" t="s">
        <v>1629</v>
      </c>
      <c r="D32" s="185" t="s">
        <v>957</v>
      </c>
      <c r="E32" s="186">
        <v>1</v>
      </c>
      <c r="F32" s="187"/>
      <c r="G32" s="188">
        <f>ROUND(E32*F32,2)</f>
        <v>0</v>
      </c>
      <c r="H32" s="187"/>
      <c r="I32" s="188">
        <f>ROUND(E32*H32,2)</f>
        <v>0</v>
      </c>
      <c r="J32" s="187"/>
      <c r="K32" s="188">
        <f>ROUND(E32*J32,2)</f>
        <v>0</v>
      </c>
      <c r="L32" s="188">
        <v>21</v>
      </c>
      <c r="M32" s="188">
        <f>G32*(1+L32/100)</f>
        <v>0</v>
      </c>
      <c r="N32" s="186">
        <v>0</v>
      </c>
      <c r="O32" s="186">
        <f>ROUND(E32*N32,2)</f>
        <v>0</v>
      </c>
      <c r="P32" s="186">
        <v>0</v>
      </c>
      <c r="Q32" s="186">
        <f>ROUND(E32*P32,2)</f>
        <v>0</v>
      </c>
      <c r="R32" s="188"/>
      <c r="S32" s="188" t="s">
        <v>250</v>
      </c>
      <c r="T32" s="189" t="s">
        <v>223</v>
      </c>
      <c r="U32" s="157">
        <v>0</v>
      </c>
      <c r="V32" s="157">
        <f>ROUND(E32*U32,2)</f>
        <v>0</v>
      </c>
      <c r="W32" s="157"/>
      <c r="X32" s="157" t="s">
        <v>251</v>
      </c>
      <c r="Y32" s="157" t="s">
        <v>225</v>
      </c>
      <c r="Z32" s="147"/>
      <c r="AA32" s="147"/>
      <c r="AB32" s="147"/>
      <c r="AC32" s="147"/>
      <c r="AD32" s="147"/>
      <c r="AE32" s="147"/>
      <c r="AF32" s="147"/>
      <c r="AG32" s="147" t="s">
        <v>811</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83">
        <v>17</v>
      </c>
      <c r="B33" s="184" t="s">
        <v>1653</v>
      </c>
      <c r="C33" s="191" t="s">
        <v>1631</v>
      </c>
      <c r="D33" s="185" t="s">
        <v>957</v>
      </c>
      <c r="E33" s="186">
        <v>1</v>
      </c>
      <c r="F33" s="187"/>
      <c r="G33" s="188">
        <f>ROUND(E33*F33,2)</f>
        <v>0</v>
      </c>
      <c r="H33" s="187"/>
      <c r="I33" s="188">
        <f>ROUND(E33*H33,2)</f>
        <v>0</v>
      </c>
      <c r="J33" s="187"/>
      <c r="K33" s="188">
        <f>ROUND(E33*J33,2)</f>
        <v>0</v>
      </c>
      <c r="L33" s="188">
        <v>21</v>
      </c>
      <c r="M33" s="188">
        <f>G33*(1+L33/100)</f>
        <v>0</v>
      </c>
      <c r="N33" s="186">
        <v>0</v>
      </c>
      <c r="O33" s="186">
        <f>ROUND(E33*N33,2)</f>
        <v>0</v>
      </c>
      <c r="P33" s="186">
        <v>0</v>
      </c>
      <c r="Q33" s="186">
        <f>ROUND(E33*P33,2)</f>
        <v>0</v>
      </c>
      <c r="R33" s="188"/>
      <c r="S33" s="188" t="s">
        <v>250</v>
      </c>
      <c r="T33" s="189" t="s">
        <v>223</v>
      </c>
      <c r="U33" s="157">
        <v>0</v>
      </c>
      <c r="V33" s="157">
        <f>ROUND(E33*U33,2)</f>
        <v>0</v>
      </c>
      <c r="W33" s="157"/>
      <c r="X33" s="157" t="s">
        <v>251</v>
      </c>
      <c r="Y33" s="157" t="s">
        <v>225</v>
      </c>
      <c r="Z33" s="147"/>
      <c r="AA33" s="147"/>
      <c r="AB33" s="147"/>
      <c r="AC33" s="147"/>
      <c r="AD33" s="147"/>
      <c r="AE33" s="147"/>
      <c r="AF33" s="147"/>
      <c r="AG33" s="147" t="s">
        <v>811</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83">
        <v>18</v>
      </c>
      <c r="B34" s="184" t="s">
        <v>1654</v>
      </c>
      <c r="C34" s="191" t="s">
        <v>1633</v>
      </c>
      <c r="D34" s="185" t="s">
        <v>957</v>
      </c>
      <c r="E34" s="186">
        <v>1</v>
      </c>
      <c r="F34" s="187"/>
      <c r="G34" s="188">
        <f>ROUND(E34*F34,2)</f>
        <v>0</v>
      </c>
      <c r="H34" s="187"/>
      <c r="I34" s="188">
        <f>ROUND(E34*H34,2)</f>
        <v>0</v>
      </c>
      <c r="J34" s="187"/>
      <c r="K34" s="188">
        <f>ROUND(E34*J34,2)</f>
        <v>0</v>
      </c>
      <c r="L34" s="188">
        <v>21</v>
      </c>
      <c r="M34" s="188">
        <f>G34*(1+L34/100)</f>
        <v>0</v>
      </c>
      <c r="N34" s="186">
        <v>0</v>
      </c>
      <c r="O34" s="186">
        <f>ROUND(E34*N34,2)</f>
        <v>0</v>
      </c>
      <c r="P34" s="186">
        <v>0</v>
      </c>
      <c r="Q34" s="186">
        <f>ROUND(E34*P34,2)</f>
        <v>0</v>
      </c>
      <c r="R34" s="188"/>
      <c r="S34" s="188" t="s">
        <v>250</v>
      </c>
      <c r="T34" s="189" t="s">
        <v>223</v>
      </c>
      <c r="U34" s="157">
        <v>0</v>
      </c>
      <c r="V34" s="157">
        <f>ROUND(E34*U34,2)</f>
        <v>0</v>
      </c>
      <c r="W34" s="157"/>
      <c r="X34" s="157" t="s">
        <v>251</v>
      </c>
      <c r="Y34" s="157" t="s">
        <v>225</v>
      </c>
      <c r="Z34" s="147"/>
      <c r="AA34" s="147"/>
      <c r="AB34" s="147"/>
      <c r="AC34" s="147"/>
      <c r="AD34" s="147"/>
      <c r="AE34" s="147"/>
      <c r="AF34" s="147"/>
      <c r="AG34" s="147" t="s">
        <v>811</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83">
        <v>19</v>
      </c>
      <c r="B35" s="184" t="s">
        <v>1655</v>
      </c>
      <c r="C35" s="191" t="s">
        <v>1635</v>
      </c>
      <c r="D35" s="185" t="s">
        <v>957</v>
      </c>
      <c r="E35" s="186">
        <v>1</v>
      </c>
      <c r="F35" s="187"/>
      <c r="G35" s="188">
        <f>ROUND(E35*F35,2)</f>
        <v>0</v>
      </c>
      <c r="H35" s="187"/>
      <c r="I35" s="188">
        <f>ROUND(E35*H35,2)</f>
        <v>0</v>
      </c>
      <c r="J35" s="187"/>
      <c r="K35" s="188">
        <f>ROUND(E35*J35,2)</f>
        <v>0</v>
      </c>
      <c r="L35" s="188">
        <v>21</v>
      </c>
      <c r="M35" s="188">
        <f>G35*(1+L35/100)</f>
        <v>0</v>
      </c>
      <c r="N35" s="186">
        <v>0</v>
      </c>
      <c r="O35" s="186">
        <f>ROUND(E35*N35,2)</f>
        <v>0</v>
      </c>
      <c r="P35" s="186">
        <v>0</v>
      </c>
      <c r="Q35" s="186">
        <f>ROUND(E35*P35,2)</f>
        <v>0</v>
      </c>
      <c r="R35" s="188"/>
      <c r="S35" s="188" t="s">
        <v>250</v>
      </c>
      <c r="T35" s="189" t="s">
        <v>223</v>
      </c>
      <c r="U35" s="157">
        <v>0</v>
      </c>
      <c r="V35" s="157">
        <f>ROUND(E35*U35,2)</f>
        <v>0</v>
      </c>
      <c r="W35" s="157"/>
      <c r="X35" s="157" t="s">
        <v>251</v>
      </c>
      <c r="Y35" s="157" t="s">
        <v>225</v>
      </c>
      <c r="Z35" s="147"/>
      <c r="AA35" s="147"/>
      <c r="AB35" s="147"/>
      <c r="AC35" s="147"/>
      <c r="AD35" s="147"/>
      <c r="AE35" s="147"/>
      <c r="AF35" s="147"/>
      <c r="AG35" s="147" t="s">
        <v>811</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83">
        <v>20</v>
      </c>
      <c r="B36" s="184" t="s">
        <v>1656</v>
      </c>
      <c r="C36" s="191" t="s">
        <v>1637</v>
      </c>
      <c r="D36" s="185" t="s">
        <v>957</v>
      </c>
      <c r="E36" s="186">
        <v>1</v>
      </c>
      <c r="F36" s="187"/>
      <c r="G36" s="188">
        <f>ROUND(E36*F36,2)</f>
        <v>0</v>
      </c>
      <c r="H36" s="187"/>
      <c r="I36" s="188">
        <f>ROUND(E36*H36,2)</f>
        <v>0</v>
      </c>
      <c r="J36" s="187"/>
      <c r="K36" s="188">
        <f>ROUND(E36*J36,2)</f>
        <v>0</v>
      </c>
      <c r="L36" s="188">
        <v>21</v>
      </c>
      <c r="M36" s="188">
        <f>G36*(1+L36/100)</f>
        <v>0</v>
      </c>
      <c r="N36" s="186">
        <v>0</v>
      </c>
      <c r="O36" s="186">
        <f>ROUND(E36*N36,2)</f>
        <v>0</v>
      </c>
      <c r="P36" s="186">
        <v>0</v>
      </c>
      <c r="Q36" s="186">
        <f>ROUND(E36*P36,2)</f>
        <v>0</v>
      </c>
      <c r="R36" s="188"/>
      <c r="S36" s="188" t="s">
        <v>250</v>
      </c>
      <c r="T36" s="189" t="s">
        <v>223</v>
      </c>
      <c r="U36" s="157">
        <v>0</v>
      </c>
      <c r="V36" s="157">
        <f>ROUND(E36*U36,2)</f>
        <v>0</v>
      </c>
      <c r="W36" s="157"/>
      <c r="X36" s="157" t="s">
        <v>251</v>
      </c>
      <c r="Y36" s="157" t="s">
        <v>225</v>
      </c>
      <c r="Z36" s="147"/>
      <c r="AA36" s="147"/>
      <c r="AB36" s="147"/>
      <c r="AC36" s="147"/>
      <c r="AD36" s="147"/>
      <c r="AE36" s="147"/>
      <c r="AF36" s="147"/>
      <c r="AG36" s="147" t="s">
        <v>811</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x14ac:dyDescent="0.2">
      <c r="A37" s="159" t="s">
        <v>217</v>
      </c>
      <c r="B37" s="160" t="s">
        <v>125</v>
      </c>
      <c r="C37" s="174" t="s">
        <v>126</v>
      </c>
      <c r="D37" s="161"/>
      <c r="E37" s="162"/>
      <c r="F37" s="163"/>
      <c r="G37" s="163">
        <f>SUMIF(AG38:AG45,"&lt;&gt;NOR",G38:G45)</f>
        <v>0</v>
      </c>
      <c r="H37" s="163"/>
      <c r="I37" s="163">
        <f>SUM(I38:I45)</f>
        <v>0</v>
      </c>
      <c r="J37" s="163"/>
      <c r="K37" s="163">
        <f>SUM(K38:K45)</f>
        <v>0</v>
      </c>
      <c r="L37" s="163"/>
      <c r="M37" s="163">
        <f>SUM(M38:M45)</f>
        <v>0</v>
      </c>
      <c r="N37" s="162"/>
      <c r="O37" s="162">
        <f>SUM(O38:O45)</f>
        <v>0</v>
      </c>
      <c r="P37" s="162"/>
      <c r="Q37" s="162">
        <f>SUM(Q38:Q45)</f>
        <v>0</v>
      </c>
      <c r="R37" s="163"/>
      <c r="S37" s="163"/>
      <c r="T37" s="164"/>
      <c r="U37" s="158"/>
      <c r="V37" s="158">
        <f>SUM(V38:V45)</f>
        <v>0</v>
      </c>
      <c r="W37" s="158"/>
      <c r="X37" s="158"/>
      <c r="Y37" s="158"/>
      <c r="AG37" t="s">
        <v>218</v>
      </c>
    </row>
    <row r="38" spans="1:60" ht="33.75" outlineLevel="1" x14ac:dyDescent="0.2">
      <c r="A38" s="166">
        <v>21</v>
      </c>
      <c r="B38" s="167" t="s">
        <v>1657</v>
      </c>
      <c r="C38" s="175" t="s">
        <v>1658</v>
      </c>
      <c r="D38" s="168" t="s">
        <v>957</v>
      </c>
      <c r="E38" s="169">
        <v>1</v>
      </c>
      <c r="F38" s="170"/>
      <c r="G38" s="171">
        <f>ROUND(E38*F38,2)</f>
        <v>0</v>
      </c>
      <c r="H38" s="170"/>
      <c r="I38" s="171">
        <f>ROUND(E38*H38,2)</f>
        <v>0</v>
      </c>
      <c r="J38" s="170"/>
      <c r="K38" s="171">
        <f>ROUND(E38*J38,2)</f>
        <v>0</v>
      </c>
      <c r="L38" s="171">
        <v>21</v>
      </c>
      <c r="M38" s="171">
        <f>G38*(1+L38/100)</f>
        <v>0</v>
      </c>
      <c r="N38" s="169">
        <v>0</v>
      </c>
      <c r="O38" s="169">
        <f>ROUND(E38*N38,2)</f>
        <v>0</v>
      </c>
      <c r="P38" s="169">
        <v>0</v>
      </c>
      <c r="Q38" s="169">
        <f>ROUND(E38*P38,2)</f>
        <v>0</v>
      </c>
      <c r="R38" s="171"/>
      <c r="S38" s="171" t="s">
        <v>250</v>
      </c>
      <c r="T38" s="172" t="s">
        <v>223</v>
      </c>
      <c r="U38" s="157">
        <v>0</v>
      </c>
      <c r="V38" s="157">
        <f>ROUND(E38*U38,2)</f>
        <v>0</v>
      </c>
      <c r="W38" s="157"/>
      <c r="X38" s="157" t="s">
        <v>251</v>
      </c>
      <c r="Y38" s="157" t="s">
        <v>225</v>
      </c>
      <c r="Z38" s="147"/>
      <c r="AA38" s="147"/>
      <c r="AB38" s="147"/>
      <c r="AC38" s="147"/>
      <c r="AD38" s="147"/>
      <c r="AE38" s="147"/>
      <c r="AF38" s="147"/>
      <c r="AG38" s="147" t="s">
        <v>811</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2" x14ac:dyDescent="0.2">
      <c r="A39" s="154"/>
      <c r="B39" s="155"/>
      <c r="C39" s="249" t="s">
        <v>1626</v>
      </c>
      <c r="D39" s="250"/>
      <c r="E39" s="250"/>
      <c r="F39" s="250"/>
      <c r="G39" s="250"/>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228</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
      <c r="A40" s="154"/>
      <c r="B40" s="155"/>
      <c r="C40" s="251" t="s">
        <v>1643</v>
      </c>
      <c r="D40" s="252"/>
      <c r="E40" s="252"/>
      <c r="F40" s="252"/>
      <c r="G40" s="252"/>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228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83">
        <v>22</v>
      </c>
      <c r="B41" s="184" t="s">
        <v>1659</v>
      </c>
      <c r="C41" s="191" t="s">
        <v>1629</v>
      </c>
      <c r="D41" s="185" t="s">
        <v>957</v>
      </c>
      <c r="E41" s="186">
        <v>1</v>
      </c>
      <c r="F41" s="187"/>
      <c r="G41" s="188">
        <f>ROUND(E41*F41,2)</f>
        <v>0</v>
      </c>
      <c r="H41" s="187"/>
      <c r="I41" s="188">
        <f>ROUND(E41*H41,2)</f>
        <v>0</v>
      </c>
      <c r="J41" s="187"/>
      <c r="K41" s="188">
        <f>ROUND(E41*J41,2)</f>
        <v>0</v>
      </c>
      <c r="L41" s="188">
        <v>21</v>
      </c>
      <c r="M41" s="188">
        <f>G41*(1+L41/100)</f>
        <v>0</v>
      </c>
      <c r="N41" s="186">
        <v>0</v>
      </c>
      <c r="O41" s="186">
        <f>ROUND(E41*N41,2)</f>
        <v>0</v>
      </c>
      <c r="P41" s="186">
        <v>0</v>
      </c>
      <c r="Q41" s="186">
        <f>ROUND(E41*P41,2)</f>
        <v>0</v>
      </c>
      <c r="R41" s="188"/>
      <c r="S41" s="188" t="s">
        <v>250</v>
      </c>
      <c r="T41" s="189" t="s">
        <v>223</v>
      </c>
      <c r="U41" s="157">
        <v>0</v>
      </c>
      <c r="V41" s="157">
        <f>ROUND(E41*U41,2)</f>
        <v>0</v>
      </c>
      <c r="W41" s="157"/>
      <c r="X41" s="157" t="s">
        <v>251</v>
      </c>
      <c r="Y41" s="157" t="s">
        <v>225</v>
      </c>
      <c r="Z41" s="147"/>
      <c r="AA41" s="147"/>
      <c r="AB41" s="147"/>
      <c r="AC41" s="147"/>
      <c r="AD41" s="147"/>
      <c r="AE41" s="147"/>
      <c r="AF41" s="147"/>
      <c r="AG41" s="147" t="s">
        <v>811</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83">
        <v>23</v>
      </c>
      <c r="B42" s="184" t="s">
        <v>1660</v>
      </c>
      <c r="C42" s="191" t="s">
        <v>1631</v>
      </c>
      <c r="D42" s="185" t="s">
        <v>957</v>
      </c>
      <c r="E42" s="186">
        <v>1</v>
      </c>
      <c r="F42" s="187"/>
      <c r="G42" s="188">
        <f>ROUND(E42*F42,2)</f>
        <v>0</v>
      </c>
      <c r="H42" s="187"/>
      <c r="I42" s="188">
        <f>ROUND(E42*H42,2)</f>
        <v>0</v>
      </c>
      <c r="J42" s="187"/>
      <c r="K42" s="188">
        <f>ROUND(E42*J42,2)</f>
        <v>0</v>
      </c>
      <c r="L42" s="188">
        <v>21</v>
      </c>
      <c r="M42" s="188">
        <f>G42*(1+L42/100)</f>
        <v>0</v>
      </c>
      <c r="N42" s="186">
        <v>0</v>
      </c>
      <c r="O42" s="186">
        <f>ROUND(E42*N42,2)</f>
        <v>0</v>
      </c>
      <c r="P42" s="186">
        <v>0</v>
      </c>
      <c r="Q42" s="186">
        <f>ROUND(E42*P42,2)</f>
        <v>0</v>
      </c>
      <c r="R42" s="188"/>
      <c r="S42" s="188" t="s">
        <v>250</v>
      </c>
      <c r="T42" s="189" t="s">
        <v>223</v>
      </c>
      <c r="U42" s="157">
        <v>0</v>
      </c>
      <c r="V42" s="157">
        <f>ROUND(E42*U42,2)</f>
        <v>0</v>
      </c>
      <c r="W42" s="157"/>
      <c r="X42" s="157" t="s">
        <v>251</v>
      </c>
      <c r="Y42" s="157" t="s">
        <v>225</v>
      </c>
      <c r="Z42" s="147"/>
      <c r="AA42" s="147"/>
      <c r="AB42" s="147"/>
      <c r="AC42" s="147"/>
      <c r="AD42" s="147"/>
      <c r="AE42" s="147"/>
      <c r="AF42" s="147"/>
      <c r="AG42" s="147" t="s">
        <v>811</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83">
        <v>24</v>
      </c>
      <c r="B43" s="184" t="s">
        <v>1661</v>
      </c>
      <c r="C43" s="191" t="s">
        <v>1633</v>
      </c>
      <c r="D43" s="185" t="s">
        <v>957</v>
      </c>
      <c r="E43" s="186">
        <v>1</v>
      </c>
      <c r="F43" s="187"/>
      <c r="G43" s="188">
        <f>ROUND(E43*F43,2)</f>
        <v>0</v>
      </c>
      <c r="H43" s="187"/>
      <c r="I43" s="188">
        <f>ROUND(E43*H43,2)</f>
        <v>0</v>
      </c>
      <c r="J43" s="187"/>
      <c r="K43" s="188">
        <f>ROUND(E43*J43,2)</f>
        <v>0</v>
      </c>
      <c r="L43" s="188">
        <v>21</v>
      </c>
      <c r="M43" s="188">
        <f>G43*(1+L43/100)</f>
        <v>0</v>
      </c>
      <c r="N43" s="186">
        <v>0</v>
      </c>
      <c r="O43" s="186">
        <f>ROUND(E43*N43,2)</f>
        <v>0</v>
      </c>
      <c r="P43" s="186">
        <v>0</v>
      </c>
      <c r="Q43" s="186">
        <f>ROUND(E43*P43,2)</f>
        <v>0</v>
      </c>
      <c r="R43" s="188"/>
      <c r="S43" s="188" t="s">
        <v>250</v>
      </c>
      <c r="T43" s="189" t="s">
        <v>223</v>
      </c>
      <c r="U43" s="157">
        <v>0</v>
      </c>
      <c r="V43" s="157">
        <f>ROUND(E43*U43,2)</f>
        <v>0</v>
      </c>
      <c r="W43" s="157"/>
      <c r="X43" s="157" t="s">
        <v>251</v>
      </c>
      <c r="Y43" s="157" t="s">
        <v>225</v>
      </c>
      <c r="Z43" s="147"/>
      <c r="AA43" s="147"/>
      <c r="AB43" s="147"/>
      <c r="AC43" s="147"/>
      <c r="AD43" s="147"/>
      <c r="AE43" s="147"/>
      <c r="AF43" s="147"/>
      <c r="AG43" s="147" t="s">
        <v>811</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83">
        <v>25</v>
      </c>
      <c r="B44" s="184" t="s">
        <v>1662</v>
      </c>
      <c r="C44" s="191" t="s">
        <v>1635</v>
      </c>
      <c r="D44" s="185" t="s">
        <v>957</v>
      </c>
      <c r="E44" s="186">
        <v>1</v>
      </c>
      <c r="F44" s="187"/>
      <c r="G44" s="188">
        <f>ROUND(E44*F44,2)</f>
        <v>0</v>
      </c>
      <c r="H44" s="187"/>
      <c r="I44" s="188">
        <f>ROUND(E44*H44,2)</f>
        <v>0</v>
      </c>
      <c r="J44" s="187"/>
      <c r="K44" s="188">
        <f>ROUND(E44*J44,2)</f>
        <v>0</v>
      </c>
      <c r="L44" s="188">
        <v>21</v>
      </c>
      <c r="M44" s="188">
        <f>G44*(1+L44/100)</f>
        <v>0</v>
      </c>
      <c r="N44" s="186">
        <v>0</v>
      </c>
      <c r="O44" s="186">
        <f>ROUND(E44*N44,2)</f>
        <v>0</v>
      </c>
      <c r="P44" s="186">
        <v>0</v>
      </c>
      <c r="Q44" s="186">
        <f>ROUND(E44*P44,2)</f>
        <v>0</v>
      </c>
      <c r="R44" s="188"/>
      <c r="S44" s="188" t="s">
        <v>250</v>
      </c>
      <c r="T44" s="189" t="s">
        <v>223</v>
      </c>
      <c r="U44" s="157">
        <v>0</v>
      </c>
      <c r="V44" s="157">
        <f>ROUND(E44*U44,2)</f>
        <v>0</v>
      </c>
      <c r="W44" s="157"/>
      <c r="X44" s="157" t="s">
        <v>251</v>
      </c>
      <c r="Y44" s="157" t="s">
        <v>225</v>
      </c>
      <c r="Z44" s="147"/>
      <c r="AA44" s="147"/>
      <c r="AB44" s="147"/>
      <c r="AC44" s="147"/>
      <c r="AD44" s="147"/>
      <c r="AE44" s="147"/>
      <c r="AF44" s="147"/>
      <c r="AG44" s="147" t="s">
        <v>811</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83">
        <v>26</v>
      </c>
      <c r="B45" s="184" t="s">
        <v>1663</v>
      </c>
      <c r="C45" s="191" t="s">
        <v>1637</v>
      </c>
      <c r="D45" s="185" t="s">
        <v>957</v>
      </c>
      <c r="E45" s="186">
        <v>1</v>
      </c>
      <c r="F45" s="187"/>
      <c r="G45" s="188">
        <f>ROUND(E45*F45,2)</f>
        <v>0</v>
      </c>
      <c r="H45" s="187"/>
      <c r="I45" s="188">
        <f>ROUND(E45*H45,2)</f>
        <v>0</v>
      </c>
      <c r="J45" s="187"/>
      <c r="K45" s="188">
        <f>ROUND(E45*J45,2)</f>
        <v>0</v>
      </c>
      <c r="L45" s="188">
        <v>21</v>
      </c>
      <c r="M45" s="188">
        <f>G45*(1+L45/100)</f>
        <v>0</v>
      </c>
      <c r="N45" s="186">
        <v>0</v>
      </c>
      <c r="O45" s="186">
        <f>ROUND(E45*N45,2)</f>
        <v>0</v>
      </c>
      <c r="P45" s="186">
        <v>0</v>
      </c>
      <c r="Q45" s="186">
        <f>ROUND(E45*P45,2)</f>
        <v>0</v>
      </c>
      <c r="R45" s="188"/>
      <c r="S45" s="188" t="s">
        <v>250</v>
      </c>
      <c r="T45" s="189" t="s">
        <v>223</v>
      </c>
      <c r="U45" s="157">
        <v>0</v>
      </c>
      <c r="V45" s="157">
        <f>ROUND(E45*U45,2)</f>
        <v>0</v>
      </c>
      <c r="W45" s="157"/>
      <c r="X45" s="157" t="s">
        <v>251</v>
      </c>
      <c r="Y45" s="157" t="s">
        <v>225</v>
      </c>
      <c r="Z45" s="147"/>
      <c r="AA45" s="147"/>
      <c r="AB45" s="147"/>
      <c r="AC45" s="147"/>
      <c r="AD45" s="147"/>
      <c r="AE45" s="147"/>
      <c r="AF45" s="147"/>
      <c r="AG45" s="147" t="s">
        <v>811</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x14ac:dyDescent="0.2">
      <c r="A46" s="159" t="s">
        <v>217</v>
      </c>
      <c r="B46" s="160" t="s">
        <v>127</v>
      </c>
      <c r="C46" s="174" t="s">
        <v>128</v>
      </c>
      <c r="D46" s="161"/>
      <c r="E46" s="162"/>
      <c r="F46" s="163"/>
      <c r="G46" s="163">
        <f>SUMIF(AG47:AG51,"&lt;&gt;NOR",G47:G51)</f>
        <v>0</v>
      </c>
      <c r="H46" s="163"/>
      <c r="I46" s="163">
        <f>SUM(I47:I51)</f>
        <v>0</v>
      </c>
      <c r="J46" s="163"/>
      <c r="K46" s="163">
        <f>SUM(K47:K51)</f>
        <v>0</v>
      </c>
      <c r="L46" s="163"/>
      <c r="M46" s="163">
        <f>SUM(M47:M51)</f>
        <v>0</v>
      </c>
      <c r="N46" s="162"/>
      <c r="O46" s="162">
        <f>SUM(O47:O51)</f>
        <v>0</v>
      </c>
      <c r="P46" s="162"/>
      <c r="Q46" s="162">
        <f>SUM(Q47:Q51)</f>
        <v>0</v>
      </c>
      <c r="R46" s="163"/>
      <c r="S46" s="163"/>
      <c r="T46" s="164"/>
      <c r="U46" s="158"/>
      <c r="V46" s="158">
        <f>SUM(V47:V51)</f>
        <v>0</v>
      </c>
      <c r="W46" s="158"/>
      <c r="X46" s="158"/>
      <c r="Y46" s="158"/>
      <c r="AG46" t="s">
        <v>218</v>
      </c>
    </row>
    <row r="47" spans="1:60" ht="33.75" outlineLevel="1" x14ac:dyDescent="0.2">
      <c r="A47" s="166">
        <v>27</v>
      </c>
      <c r="B47" s="167" t="s">
        <v>1664</v>
      </c>
      <c r="C47" s="175" t="s">
        <v>1665</v>
      </c>
      <c r="D47" s="168" t="s">
        <v>390</v>
      </c>
      <c r="E47" s="169">
        <v>1</v>
      </c>
      <c r="F47" s="170"/>
      <c r="G47" s="171">
        <f>ROUND(E47*F47,2)</f>
        <v>0</v>
      </c>
      <c r="H47" s="170"/>
      <c r="I47" s="171">
        <f>ROUND(E47*H47,2)</f>
        <v>0</v>
      </c>
      <c r="J47" s="170"/>
      <c r="K47" s="171">
        <f>ROUND(E47*J47,2)</f>
        <v>0</v>
      </c>
      <c r="L47" s="171">
        <v>21</v>
      </c>
      <c r="M47" s="171">
        <f>G47*(1+L47/100)</f>
        <v>0</v>
      </c>
      <c r="N47" s="169">
        <v>0</v>
      </c>
      <c r="O47" s="169">
        <f>ROUND(E47*N47,2)</f>
        <v>0</v>
      </c>
      <c r="P47" s="169">
        <v>0</v>
      </c>
      <c r="Q47" s="169">
        <f>ROUND(E47*P47,2)</f>
        <v>0</v>
      </c>
      <c r="R47" s="171"/>
      <c r="S47" s="171" t="s">
        <v>250</v>
      </c>
      <c r="T47" s="172" t="s">
        <v>223</v>
      </c>
      <c r="U47" s="157">
        <v>0</v>
      </c>
      <c r="V47" s="157">
        <f>ROUND(E47*U47,2)</f>
        <v>0</v>
      </c>
      <c r="W47" s="157"/>
      <c r="X47" s="157" t="s">
        <v>251</v>
      </c>
      <c r="Y47" s="157" t="s">
        <v>225</v>
      </c>
      <c r="Z47" s="147"/>
      <c r="AA47" s="147"/>
      <c r="AB47" s="147"/>
      <c r="AC47" s="147"/>
      <c r="AD47" s="147"/>
      <c r="AE47" s="147"/>
      <c r="AF47" s="147"/>
      <c r="AG47" s="147" t="s">
        <v>811</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249" t="s">
        <v>1666</v>
      </c>
      <c r="D48" s="250"/>
      <c r="E48" s="250"/>
      <c r="F48" s="250"/>
      <c r="G48" s="250"/>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228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83">
        <v>28</v>
      </c>
      <c r="B49" s="184" t="s">
        <v>1667</v>
      </c>
      <c r="C49" s="191" t="s">
        <v>1668</v>
      </c>
      <c r="D49" s="185" t="s">
        <v>390</v>
      </c>
      <c r="E49" s="186">
        <v>1</v>
      </c>
      <c r="F49" s="187"/>
      <c r="G49" s="188">
        <f>ROUND(E49*F49,2)</f>
        <v>0</v>
      </c>
      <c r="H49" s="187"/>
      <c r="I49" s="188">
        <f>ROUND(E49*H49,2)</f>
        <v>0</v>
      </c>
      <c r="J49" s="187"/>
      <c r="K49" s="188">
        <f>ROUND(E49*J49,2)</f>
        <v>0</v>
      </c>
      <c r="L49" s="188">
        <v>21</v>
      </c>
      <c r="M49" s="188">
        <f>G49*(1+L49/100)</f>
        <v>0</v>
      </c>
      <c r="N49" s="186">
        <v>0</v>
      </c>
      <c r="O49" s="186">
        <f>ROUND(E49*N49,2)</f>
        <v>0</v>
      </c>
      <c r="P49" s="186">
        <v>0</v>
      </c>
      <c r="Q49" s="186">
        <f>ROUND(E49*P49,2)</f>
        <v>0</v>
      </c>
      <c r="R49" s="188"/>
      <c r="S49" s="188" t="s">
        <v>250</v>
      </c>
      <c r="T49" s="189" t="s">
        <v>223</v>
      </c>
      <c r="U49" s="157">
        <v>0</v>
      </c>
      <c r="V49" s="157">
        <f>ROUND(E49*U49,2)</f>
        <v>0</v>
      </c>
      <c r="W49" s="157"/>
      <c r="X49" s="157" t="s">
        <v>251</v>
      </c>
      <c r="Y49" s="157" t="s">
        <v>225</v>
      </c>
      <c r="Z49" s="147"/>
      <c r="AA49" s="147"/>
      <c r="AB49" s="147"/>
      <c r="AC49" s="147"/>
      <c r="AD49" s="147"/>
      <c r="AE49" s="147"/>
      <c r="AF49" s="147"/>
      <c r="AG49" s="147" t="s">
        <v>811</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83">
        <v>29</v>
      </c>
      <c r="B50" s="184" t="s">
        <v>1669</v>
      </c>
      <c r="C50" s="191" t="s">
        <v>1670</v>
      </c>
      <c r="D50" s="185" t="s">
        <v>390</v>
      </c>
      <c r="E50" s="186">
        <v>1</v>
      </c>
      <c r="F50" s="187"/>
      <c r="G50" s="188">
        <f>ROUND(E50*F50,2)</f>
        <v>0</v>
      </c>
      <c r="H50" s="187"/>
      <c r="I50" s="188">
        <f>ROUND(E50*H50,2)</f>
        <v>0</v>
      </c>
      <c r="J50" s="187"/>
      <c r="K50" s="188">
        <f>ROUND(E50*J50,2)</f>
        <v>0</v>
      </c>
      <c r="L50" s="188">
        <v>21</v>
      </c>
      <c r="M50" s="188">
        <f>G50*(1+L50/100)</f>
        <v>0</v>
      </c>
      <c r="N50" s="186">
        <v>0</v>
      </c>
      <c r="O50" s="186">
        <f>ROUND(E50*N50,2)</f>
        <v>0</v>
      </c>
      <c r="P50" s="186">
        <v>0</v>
      </c>
      <c r="Q50" s="186">
        <f>ROUND(E50*P50,2)</f>
        <v>0</v>
      </c>
      <c r="R50" s="188"/>
      <c r="S50" s="188" t="s">
        <v>250</v>
      </c>
      <c r="T50" s="189" t="s">
        <v>223</v>
      </c>
      <c r="U50" s="157">
        <v>0</v>
      </c>
      <c r="V50" s="157">
        <f>ROUND(E50*U50,2)</f>
        <v>0</v>
      </c>
      <c r="W50" s="157"/>
      <c r="X50" s="157" t="s">
        <v>251</v>
      </c>
      <c r="Y50" s="157" t="s">
        <v>225</v>
      </c>
      <c r="Z50" s="147"/>
      <c r="AA50" s="147"/>
      <c r="AB50" s="147"/>
      <c r="AC50" s="147"/>
      <c r="AD50" s="147"/>
      <c r="AE50" s="147"/>
      <c r="AF50" s="147"/>
      <c r="AG50" s="147" t="s">
        <v>811</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83">
        <v>30</v>
      </c>
      <c r="B51" s="184" t="s">
        <v>1671</v>
      </c>
      <c r="C51" s="191" t="s">
        <v>1672</v>
      </c>
      <c r="D51" s="185" t="s">
        <v>390</v>
      </c>
      <c r="E51" s="186">
        <v>1</v>
      </c>
      <c r="F51" s="187"/>
      <c r="G51" s="188">
        <f>ROUND(E51*F51,2)</f>
        <v>0</v>
      </c>
      <c r="H51" s="187"/>
      <c r="I51" s="188">
        <f>ROUND(E51*H51,2)</f>
        <v>0</v>
      </c>
      <c r="J51" s="187"/>
      <c r="K51" s="188">
        <f>ROUND(E51*J51,2)</f>
        <v>0</v>
      </c>
      <c r="L51" s="188">
        <v>21</v>
      </c>
      <c r="M51" s="188">
        <f>G51*(1+L51/100)</f>
        <v>0</v>
      </c>
      <c r="N51" s="186">
        <v>0</v>
      </c>
      <c r="O51" s="186">
        <f>ROUND(E51*N51,2)</f>
        <v>0</v>
      </c>
      <c r="P51" s="186">
        <v>0</v>
      </c>
      <c r="Q51" s="186">
        <f>ROUND(E51*P51,2)</f>
        <v>0</v>
      </c>
      <c r="R51" s="188"/>
      <c r="S51" s="188" t="s">
        <v>250</v>
      </c>
      <c r="T51" s="189" t="s">
        <v>223</v>
      </c>
      <c r="U51" s="157">
        <v>0</v>
      </c>
      <c r="V51" s="157">
        <f>ROUND(E51*U51,2)</f>
        <v>0</v>
      </c>
      <c r="W51" s="157"/>
      <c r="X51" s="157" t="s">
        <v>251</v>
      </c>
      <c r="Y51" s="157" t="s">
        <v>225</v>
      </c>
      <c r="Z51" s="147"/>
      <c r="AA51" s="147"/>
      <c r="AB51" s="147"/>
      <c r="AC51" s="147"/>
      <c r="AD51" s="147"/>
      <c r="AE51" s="147"/>
      <c r="AF51" s="147"/>
      <c r="AG51" s="147" t="s">
        <v>811</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x14ac:dyDescent="0.2">
      <c r="A52" s="159" t="s">
        <v>217</v>
      </c>
      <c r="B52" s="160" t="s">
        <v>129</v>
      </c>
      <c r="C52" s="174" t="s">
        <v>130</v>
      </c>
      <c r="D52" s="161"/>
      <c r="E52" s="162"/>
      <c r="F52" s="163"/>
      <c r="G52" s="163">
        <f>SUMIF(AG53:AG60,"&lt;&gt;NOR",G53:G60)</f>
        <v>0</v>
      </c>
      <c r="H52" s="163"/>
      <c r="I52" s="163">
        <f>SUM(I53:I60)</f>
        <v>0</v>
      </c>
      <c r="J52" s="163"/>
      <c r="K52" s="163">
        <f>SUM(K53:K60)</f>
        <v>0</v>
      </c>
      <c r="L52" s="163"/>
      <c r="M52" s="163">
        <f>SUM(M53:M60)</f>
        <v>0</v>
      </c>
      <c r="N52" s="162"/>
      <c r="O52" s="162">
        <f>SUM(O53:O60)</f>
        <v>0</v>
      </c>
      <c r="P52" s="162"/>
      <c r="Q52" s="162">
        <f>SUM(Q53:Q60)</f>
        <v>0</v>
      </c>
      <c r="R52" s="163"/>
      <c r="S52" s="163"/>
      <c r="T52" s="164"/>
      <c r="U52" s="158"/>
      <c r="V52" s="158">
        <f>SUM(V53:V60)</f>
        <v>0</v>
      </c>
      <c r="W52" s="158"/>
      <c r="X52" s="158"/>
      <c r="Y52" s="158"/>
      <c r="AG52" t="s">
        <v>218</v>
      </c>
    </row>
    <row r="53" spans="1:60" ht="33.75" outlineLevel="1" x14ac:dyDescent="0.2">
      <c r="A53" s="166">
        <v>31</v>
      </c>
      <c r="B53" s="167" t="s">
        <v>1673</v>
      </c>
      <c r="C53" s="175" t="s">
        <v>1625</v>
      </c>
      <c r="D53" s="168" t="s">
        <v>957</v>
      </c>
      <c r="E53" s="169">
        <v>1</v>
      </c>
      <c r="F53" s="170"/>
      <c r="G53" s="171">
        <f>ROUND(E53*F53,2)</f>
        <v>0</v>
      </c>
      <c r="H53" s="170"/>
      <c r="I53" s="171">
        <f>ROUND(E53*H53,2)</f>
        <v>0</v>
      </c>
      <c r="J53" s="170"/>
      <c r="K53" s="171">
        <f>ROUND(E53*J53,2)</f>
        <v>0</v>
      </c>
      <c r="L53" s="171">
        <v>21</v>
      </c>
      <c r="M53" s="171">
        <f>G53*(1+L53/100)</f>
        <v>0</v>
      </c>
      <c r="N53" s="169">
        <v>0</v>
      </c>
      <c r="O53" s="169">
        <f>ROUND(E53*N53,2)</f>
        <v>0</v>
      </c>
      <c r="P53" s="169">
        <v>0</v>
      </c>
      <c r="Q53" s="169">
        <f>ROUND(E53*P53,2)</f>
        <v>0</v>
      </c>
      <c r="R53" s="171"/>
      <c r="S53" s="171" t="s">
        <v>250</v>
      </c>
      <c r="T53" s="172" t="s">
        <v>223</v>
      </c>
      <c r="U53" s="157">
        <v>0</v>
      </c>
      <c r="V53" s="157">
        <f>ROUND(E53*U53,2)</f>
        <v>0</v>
      </c>
      <c r="W53" s="157"/>
      <c r="X53" s="157" t="s">
        <v>251</v>
      </c>
      <c r="Y53" s="157" t="s">
        <v>225</v>
      </c>
      <c r="Z53" s="147"/>
      <c r="AA53" s="147"/>
      <c r="AB53" s="147"/>
      <c r="AC53" s="147"/>
      <c r="AD53" s="147"/>
      <c r="AE53" s="147"/>
      <c r="AF53" s="147"/>
      <c r="AG53" s="147" t="s">
        <v>811</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249" t="s">
        <v>1626</v>
      </c>
      <c r="D54" s="250"/>
      <c r="E54" s="250"/>
      <c r="F54" s="250"/>
      <c r="G54" s="250"/>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228</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251" t="s">
        <v>1674</v>
      </c>
      <c r="D55" s="252"/>
      <c r="E55" s="252"/>
      <c r="F55" s="252"/>
      <c r="G55" s="252"/>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228</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83">
        <v>32</v>
      </c>
      <c r="B56" s="184" t="s">
        <v>1675</v>
      </c>
      <c r="C56" s="191" t="s">
        <v>1629</v>
      </c>
      <c r="D56" s="185" t="s">
        <v>957</v>
      </c>
      <c r="E56" s="186">
        <v>1</v>
      </c>
      <c r="F56" s="187"/>
      <c r="G56" s="188">
        <f>ROUND(E56*F56,2)</f>
        <v>0</v>
      </c>
      <c r="H56" s="187"/>
      <c r="I56" s="188">
        <f>ROUND(E56*H56,2)</f>
        <v>0</v>
      </c>
      <c r="J56" s="187"/>
      <c r="K56" s="188">
        <f>ROUND(E56*J56,2)</f>
        <v>0</v>
      </c>
      <c r="L56" s="188">
        <v>21</v>
      </c>
      <c r="M56" s="188">
        <f>G56*(1+L56/100)</f>
        <v>0</v>
      </c>
      <c r="N56" s="186">
        <v>0</v>
      </c>
      <c r="O56" s="186">
        <f>ROUND(E56*N56,2)</f>
        <v>0</v>
      </c>
      <c r="P56" s="186">
        <v>0</v>
      </c>
      <c r="Q56" s="186">
        <f>ROUND(E56*P56,2)</f>
        <v>0</v>
      </c>
      <c r="R56" s="188"/>
      <c r="S56" s="188" t="s">
        <v>250</v>
      </c>
      <c r="T56" s="189" t="s">
        <v>223</v>
      </c>
      <c r="U56" s="157">
        <v>0</v>
      </c>
      <c r="V56" s="157">
        <f>ROUND(E56*U56,2)</f>
        <v>0</v>
      </c>
      <c r="W56" s="157"/>
      <c r="X56" s="157" t="s">
        <v>251</v>
      </c>
      <c r="Y56" s="157" t="s">
        <v>225</v>
      </c>
      <c r="Z56" s="147"/>
      <c r="AA56" s="147"/>
      <c r="AB56" s="147"/>
      <c r="AC56" s="147"/>
      <c r="AD56" s="147"/>
      <c r="AE56" s="147"/>
      <c r="AF56" s="147"/>
      <c r="AG56" s="147" t="s">
        <v>811</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83">
        <v>33</v>
      </c>
      <c r="B57" s="184" t="s">
        <v>1676</v>
      </c>
      <c r="C57" s="191" t="s">
        <v>1631</v>
      </c>
      <c r="D57" s="185" t="s">
        <v>957</v>
      </c>
      <c r="E57" s="186">
        <v>1</v>
      </c>
      <c r="F57" s="187"/>
      <c r="G57" s="188">
        <f>ROUND(E57*F57,2)</f>
        <v>0</v>
      </c>
      <c r="H57" s="187"/>
      <c r="I57" s="188">
        <f>ROUND(E57*H57,2)</f>
        <v>0</v>
      </c>
      <c r="J57" s="187"/>
      <c r="K57" s="188">
        <f>ROUND(E57*J57,2)</f>
        <v>0</v>
      </c>
      <c r="L57" s="188">
        <v>21</v>
      </c>
      <c r="M57" s="188">
        <f>G57*(1+L57/100)</f>
        <v>0</v>
      </c>
      <c r="N57" s="186">
        <v>0</v>
      </c>
      <c r="O57" s="186">
        <f>ROUND(E57*N57,2)</f>
        <v>0</v>
      </c>
      <c r="P57" s="186">
        <v>0</v>
      </c>
      <c r="Q57" s="186">
        <f>ROUND(E57*P57,2)</f>
        <v>0</v>
      </c>
      <c r="R57" s="188"/>
      <c r="S57" s="188" t="s">
        <v>250</v>
      </c>
      <c r="T57" s="189" t="s">
        <v>223</v>
      </c>
      <c r="U57" s="157">
        <v>0</v>
      </c>
      <c r="V57" s="157">
        <f>ROUND(E57*U57,2)</f>
        <v>0</v>
      </c>
      <c r="W57" s="157"/>
      <c r="X57" s="157" t="s">
        <v>251</v>
      </c>
      <c r="Y57" s="157" t="s">
        <v>225</v>
      </c>
      <c r="Z57" s="147"/>
      <c r="AA57" s="147"/>
      <c r="AB57" s="147"/>
      <c r="AC57" s="147"/>
      <c r="AD57" s="147"/>
      <c r="AE57" s="147"/>
      <c r="AF57" s="147"/>
      <c r="AG57" s="147" t="s">
        <v>811</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83">
        <v>34</v>
      </c>
      <c r="B58" s="184" t="s">
        <v>1677</v>
      </c>
      <c r="C58" s="191" t="s">
        <v>1633</v>
      </c>
      <c r="D58" s="185" t="s">
        <v>957</v>
      </c>
      <c r="E58" s="186">
        <v>1</v>
      </c>
      <c r="F58" s="187"/>
      <c r="G58" s="188">
        <f>ROUND(E58*F58,2)</f>
        <v>0</v>
      </c>
      <c r="H58" s="187"/>
      <c r="I58" s="188">
        <f>ROUND(E58*H58,2)</f>
        <v>0</v>
      </c>
      <c r="J58" s="187"/>
      <c r="K58" s="188">
        <f>ROUND(E58*J58,2)</f>
        <v>0</v>
      </c>
      <c r="L58" s="188">
        <v>21</v>
      </c>
      <c r="M58" s="188">
        <f>G58*(1+L58/100)</f>
        <v>0</v>
      </c>
      <c r="N58" s="186">
        <v>0</v>
      </c>
      <c r="O58" s="186">
        <f>ROUND(E58*N58,2)</f>
        <v>0</v>
      </c>
      <c r="P58" s="186">
        <v>0</v>
      </c>
      <c r="Q58" s="186">
        <f>ROUND(E58*P58,2)</f>
        <v>0</v>
      </c>
      <c r="R58" s="188"/>
      <c r="S58" s="188" t="s">
        <v>250</v>
      </c>
      <c r="T58" s="189" t="s">
        <v>223</v>
      </c>
      <c r="U58" s="157">
        <v>0</v>
      </c>
      <c r="V58" s="157">
        <f>ROUND(E58*U58,2)</f>
        <v>0</v>
      </c>
      <c r="W58" s="157"/>
      <c r="X58" s="157" t="s">
        <v>251</v>
      </c>
      <c r="Y58" s="157" t="s">
        <v>225</v>
      </c>
      <c r="Z58" s="147"/>
      <c r="AA58" s="147"/>
      <c r="AB58" s="147"/>
      <c r="AC58" s="147"/>
      <c r="AD58" s="147"/>
      <c r="AE58" s="147"/>
      <c r="AF58" s="147"/>
      <c r="AG58" s="147" t="s">
        <v>811</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83">
        <v>35</v>
      </c>
      <c r="B59" s="184" t="s">
        <v>1678</v>
      </c>
      <c r="C59" s="191" t="s">
        <v>1635</v>
      </c>
      <c r="D59" s="185" t="s">
        <v>957</v>
      </c>
      <c r="E59" s="186">
        <v>1</v>
      </c>
      <c r="F59" s="187"/>
      <c r="G59" s="188">
        <f>ROUND(E59*F59,2)</f>
        <v>0</v>
      </c>
      <c r="H59" s="187"/>
      <c r="I59" s="188">
        <f>ROUND(E59*H59,2)</f>
        <v>0</v>
      </c>
      <c r="J59" s="187"/>
      <c r="K59" s="188">
        <f>ROUND(E59*J59,2)</f>
        <v>0</v>
      </c>
      <c r="L59" s="188">
        <v>21</v>
      </c>
      <c r="M59" s="188">
        <f>G59*(1+L59/100)</f>
        <v>0</v>
      </c>
      <c r="N59" s="186">
        <v>0</v>
      </c>
      <c r="O59" s="186">
        <f>ROUND(E59*N59,2)</f>
        <v>0</v>
      </c>
      <c r="P59" s="186">
        <v>0</v>
      </c>
      <c r="Q59" s="186">
        <f>ROUND(E59*P59,2)</f>
        <v>0</v>
      </c>
      <c r="R59" s="188"/>
      <c r="S59" s="188" t="s">
        <v>250</v>
      </c>
      <c r="T59" s="189" t="s">
        <v>223</v>
      </c>
      <c r="U59" s="157">
        <v>0</v>
      </c>
      <c r="V59" s="157">
        <f>ROUND(E59*U59,2)</f>
        <v>0</v>
      </c>
      <c r="W59" s="157"/>
      <c r="X59" s="157" t="s">
        <v>251</v>
      </c>
      <c r="Y59" s="157" t="s">
        <v>225</v>
      </c>
      <c r="Z59" s="147"/>
      <c r="AA59" s="147"/>
      <c r="AB59" s="147"/>
      <c r="AC59" s="147"/>
      <c r="AD59" s="147"/>
      <c r="AE59" s="147"/>
      <c r="AF59" s="147"/>
      <c r="AG59" s="147" t="s">
        <v>811</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83">
        <v>36</v>
      </c>
      <c r="B60" s="184" t="s">
        <v>1679</v>
      </c>
      <c r="C60" s="191" t="s">
        <v>1637</v>
      </c>
      <c r="D60" s="185" t="s">
        <v>957</v>
      </c>
      <c r="E60" s="186">
        <v>1</v>
      </c>
      <c r="F60" s="187"/>
      <c r="G60" s="188">
        <f>ROUND(E60*F60,2)</f>
        <v>0</v>
      </c>
      <c r="H60" s="187"/>
      <c r="I60" s="188">
        <f>ROUND(E60*H60,2)</f>
        <v>0</v>
      </c>
      <c r="J60" s="187"/>
      <c r="K60" s="188">
        <f>ROUND(E60*J60,2)</f>
        <v>0</v>
      </c>
      <c r="L60" s="188">
        <v>21</v>
      </c>
      <c r="M60" s="188">
        <f>G60*(1+L60/100)</f>
        <v>0</v>
      </c>
      <c r="N60" s="186">
        <v>0</v>
      </c>
      <c r="O60" s="186">
        <f>ROUND(E60*N60,2)</f>
        <v>0</v>
      </c>
      <c r="P60" s="186">
        <v>0</v>
      </c>
      <c r="Q60" s="186">
        <f>ROUND(E60*P60,2)</f>
        <v>0</v>
      </c>
      <c r="R60" s="188"/>
      <c r="S60" s="188" t="s">
        <v>250</v>
      </c>
      <c r="T60" s="189" t="s">
        <v>223</v>
      </c>
      <c r="U60" s="157">
        <v>0</v>
      </c>
      <c r="V60" s="157">
        <f>ROUND(E60*U60,2)</f>
        <v>0</v>
      </c>
      <c r="W60" s="157"/>
      <c r="X60" s="157" t="s">
        <v>251</v>
      </c>
      <c r="Y60" s="157" t="s">
        <v>225</v>
      </c>
      <c r="Z60" s="147"/>
      <c r="AA60" s="147"/>
      <c r="AB60" s="147"/>
      <c r="AC60" s="147"/>
      <c r="AD60" s="147"/>
      <c r="AE60" s="147"/>
      <c r="AF60" s="147"/>
      <c r="AG60" s="147" t="s">
        <v>811</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x14ac:dyDescent="0.2">
      <c r="A61" s="159" t="s">
        <v>217</v>
      </c>
      <c r="B61" s="160" t="s">
        <v>131</v>
      </c>
      <c r="C61" s="174" t="s">
        <v>132</v>
      </c>
      <c r="D61" s="161"/>
      <c r="E61" s="162"/>
      <c r="F61" s="163"/>
      <c r="G61" s="163">
        <f>SUMIF(AG62:AG69,"&lt;&gt;NOR",G62:G69)</f>
        <v>0</v>
      </c>
      <c r="H61" s="163"/>
      <c r="I61" s="163">
        <f>SUM(I62:I69)</f>
        <v>0</v>
      </c>
      <c r="J61" s="163"/>
      <c r="K61" s="163">
        <f>SUM(K62:K69)</f>
        <v>0</v>
      </c>
      <c r="L61" s="163"/>
      <c r="M61" s="163">
        <f>SUM(M62:M69)</f>
        <v>0</v>
      </c>
      <c r="N61" s="162"/>
      <c r="O61" s="162">
        <f>SUM(O62:O69)</f>
        <v>0</v>
      </c>
      <c r="P61" s="162"/>
      <c r="Q61" s="162">
        <f>SUM(Q62:Q69)</f>
        <v>0</v>
      </c>
      <c r="R61" s="163"/>
      <c r="S61" s="163"/>
      <c r="T61" s="164"/>
      <c r="U61" s="158"/>
      <c r="V61" s="158">
        <f>SUM(V62:V69)</f>
        <v>0</v>
      </c>
      <c r="W61" s="158"/>
      <c r="X61" s="158"/>
      <c r="Y61" s="158"/>
      <c r="AG61" t="s">
        <v>218</v>
      </c>
    </row>
    <row r="62" spans="1:60" ht="33.75" outlineLevel="1" x14ac:dyDescent="0.2">
      <c r="A62" s="166">
        <v>37</v>
      </c>
      <c r="B62" s="167" t="s">
        <v>1680</v>
      </c>
      <c r="C62" s="175" t="s">
        <v>1625</v>
      </c>
      <c r="D62" s="168" t="s">
        <v>957</v>
      </c>
      <c r="E62" s="169">
        <v>1</v>
      </c>
      <c r="F62" s="170"/>
      <c r="G62" s="171">
        <f>ROUND(E62*F62,2)</f>
        <v>0</v>
      </c>
      <c r="H62" s="170"/>
      <c r="I62" s="171">
        <f>ROUND(E62*H62,2)</f>
        <v>0</v>
      </c>
      <c r="J62" s="170"/>
      <c r="K62" s="171">
        <f>ROUND(E62*J62,2)</f>
        <v>0</v>
      </c>
      <c r="L62" s="171">
        <v>21</v>
      </c>
      <c r="M62" s="171">
        <f>G62*(1+L62/100)</f>
        <v>0</v>
      </c>
      <c r="N62" s="169">
        <v>0</v>
      </c>
      <c r="O62" s="169">
        <f>ROUND(E62*N62,2)</f>
        <v>0</v>
      </c>
      <c r="P62" s="169">
        <v>0</v>
      </c>
      <c r="Q62" s="169">
        <f>ROUND(E62*P62,2)</f>
        <v>0</v>
      </c>
      <c r="R62" s="171"/>
      <c r="S62" s="171" t="s">
        <v>250</v>
      </c>
      <c r="T62" s="172" t="s">
        <v>223</v>
      </c>
      <c r="U62" s="157">
        <v>0</v>
      </c>
      <c r="V62" s="157">
        <f>ROUND(E62*U62,2)</f>
        <v>0</v>
      </c>
      <c r="W62" s="157"/>
      <c r="X62" s="157" t="s">
        <v>251</v>
      </c>
      <c r="Y62" s="157" t="s">
        <v>225</v>
      </c>
      <c r="Z62" s="147"/>
      <c r="AA62" s="147"/>
      <c r="AB62" s="147"/>
      <c r="AC62" s="147"/>
      <c r="AD62" s="147"/>
      <c r="AE62" s="147"/>
      <c r="AF62" s="147"/>
      <c r="AG62" s="147" t="s">
        <v>811</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
      <c r="A63" s="154"/>
      <c r="B63" s="155"/>
      <c r="C63" s="249" t="s">
        <v>1626</v>
      </c>
      <c r="D63" s="250"/>
      <c r="E63" s="250"/>
      <c r="F63" s="250"/>
      <c r="G63" s="250"/>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228</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251" t="s">
        <v>1681</v>
      </c>
      <c r="D64" s="252"/>
      <c r="E64" s="252"/>
      <c r="F64" s="252"/>
      <c r="G64" s="252"/>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228</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83">
        <v>38</v>
      </c>
      <c r="B65" s="184" t="s">
        <v>1682</v>
      </c>
      <c r="C65" s="191" t="s">
        <v>1629</v>
      </c>
      <c r="D65" s="185" t="s">
        <v>957</v>
      </c>
      <c r="E65" s="186">
        <v>1</v>
      </c>
      <c r="F65" s="187"/>
      <c r="G65" s="188">
        <f>ROUND(E65*F65,2)</f>
        <v>0</v>
      </c>
      <c r="H65" s="187"/>
      <c r="I65" s="188">
        <f>ROUND(E65*H65,2)</f>
        <v>0</v>
      </c>
      <c r="J65" s="187"/>
      <c r="K65" s="188">
        <f>ROUND(E65*J65,2)</f>
        <v>0</v>
      </c>
      <c r="L65" s="188">
        <v>21</v>
      </c>
      <c r="M65" s="188">
        <f>G65*(1+L65/100)</f>
        <v>0</v>
      </c>
      <c r="N65" s="186">
        <v>0</v>
      </c>
      <c r="O65" s="186">
        <f>ROUND(E65*N65,2)</f>
        <v>0</v>
      </c>
      <c r="P65" s="186">
        <v>0</v>
      </c>
      <c r="Q65" s="186">
        <f>ROUND(E65*P65,2)</f>
        <v>0</v>
      </c>
      <c r="R65" s="188"/>
      <c r="S65" s="188" t="s">
        <v>250</v>
      </c>
      <c r="T65" s="189" t="s">
        <v>223</v>
      </c>
      <c r="U65" s="157">
        <v>0</v>
      </c>
      <c r="V65" s="157">
        <f>ROUND(E65*U65,2)</f>
        <v>0</v>
      </c>
      <c r="W65" s="157"/>
      <c r="X65" s="157" t="s">
        <v>251</v>
      </c>
      <c r="Y65" s="157" t="s">
        <v>225</v>
      </c>
      <c r="Z65" s="147"/>
      <c r="AA65" s="147"/>
      <c r="AB65" s="147"/>
      <c r="AC65" s="147"/>
      <c r="AD65" s="147"/>
      <c r="AE65" s="147"/>
      <c r="AF65" s="147"/>
      <c r="AG65" s="147" t="s">
        <v>811</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83">
        <v>39</v>
      </c>
      <c r="B66" s="184" t="s">
        <v>1683</v>
      </c>
      <c r="C66" s="191" t="s">
        <v>1631</v>
      </c>
      <c r="D66" s="185" t="s">
        <v>957</v>
      </c>
      <c r="E66" s="186">
        <v>1</v>
      </c>
      <c r="F66" s="187"/>
      <c r="G66" s="188">
        <f>ROUND(E66*F66,2)</f>
        <v>0</v>
      </c>
      <c r="H66" s="187"/>
      <c r="I66" s="188">
        <f>ROUND(E66*H66,2)</f>
        <v>0</v>
      </c>
      <c r="J66" s="187"/>
      <c r="K66" s="188">
        <f>ROUND(E66*J66,2)</f>
        <v>0</v>
      </c>
      <c r="L66" s="188">
        <v>21</v>
      </c>
      <c r="M66" s="188">
        <f>G66*(1+L66/100)</f>
        <v>0</v>
      </c>
      <c r="N66" s="186">
        <v>0</v>
      </c>
      <c r="O66" s="186">
        <f>ROUND(E66*N66,2)</f>
        <v>0</v>
      </c>
      <c r="P66" s="186">
        <v>0</v>
      </c>
      <c r="Q66" s="186">
        <f>ROUND(E66*P66,2)</f>
        <v>0</v>
      </c>
      <c r="R66" s="188"/>
      <c r="S66" s="188" t="s">
        <v>250</v>
      </c>
      <c r="T66" s="189" t="s">
        <v>223</v>
      </c>
      <c r="U66" s="157">
        <v>0</v>
      </c>
      <c r="V66" s="157">
        <f>ROUND(E66*U66,2)</f>
        <v>0</v>
      </c>
      <c r="W66" s="157"/>
      <c r="X66" s="157" t="s">
        <v>251</v>
      </c>
      <c r="Y66" s="157" t="s">
        <v>225</v>
      </c>
      <c r="Z66" s="147"/>
      <c r="AA66" s="147"/>
      <c r="AB66" s="147"/>
      <c r="AC66" s="147"/>
      <c r="AD66" s="147"/>
      <c r="AE66" s="147"/>
      <c r="AF66" s="147"/>
      <c r="AG66" s="147" t="s">
        <v>811</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83">
        <v>40</v>
      </c>
      <c r="B67" s="184" t="s">
        <v>1684</v>
      </c>
      <c r="C67" s="191" t="s">
        <v>1633</v>
      </c>
      <c r="D67" s="185" t="s">
        <v>957</v>
      </c>
      <c r="E67" s="186">
        <v>1</v>
      </c>
      <c r="F67" s="187"/>
      <c r="G67" s="188">
        <f>ROUND(E67*F67,2)</f>
        <v>0</v>
      </c>
      <c r="H67" s="187"/>
      <c r="I67" s="188">
        <f>ROUND(E67*H67,2)</f>
        <v>0</v>
      </c>
      <c r="J67" s="187"/>
      <c r="K67" s="188">
        <f>ROUND(E67*J67,2)</f>
        <v>0</v>
      </c>
      <c r="L67" s="188">
        <v>21</v>
      </c>
      <c r="M67" s="188">
        <f>G67*(1+L67/100)</f>
        <v>0</v>
      </c>
      <c r="N67" s="186">
        <v>0</v>
      </c>
      <c r="O67" s="186">
        <f>ROUND(E67*N67,2)</f>
        <v>0</v>
      </c>
      <c r="P67" s="186">
        <v>0</v>
      </c>
      <c r="Q67" s="186">
        <f>ROUND(E67*P67,2)</f>
        <v>0</v>
      </c>
      <c r="R67" s="188"/>
      <c r="S67" s="188" t="s">
        <v>250</v>
      </c>
      <c r="T67" s="189" t="s">
        <v>223</v>
      </c>
      <c r="U67" s="157">
        <v>0</v>
      </c>
      <c r="V67" s="157">
        <f>ROUND(E67*U67,2)</f>
        <v>0</v>
      </c>
      <c r="W67" s="157"/>
      <c r="X67" s="157" t="s">
        <v>251</v>
      </c>
      <c r="Y67" s="157" t="s">
        <v>225</v>
      </c>
      <c r="Z67" s="147"/>
      <c r="AA67" s="147"/>
      <c r="AB67" s="147"/>
      <c r="AC67" s="147"/>
      <c r="AD67" s="147"/>
      <c r="AE67" s="147"/>
      <c r="AF67" s="147"/>
      <c r="AG67" s="147" t="s">
        <v>811</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83">
        <v>41</v>
      </c>
      <c r="B68" s="184" t="s">
        <v>1685</v>
      </c>
      <c r="C68" s="191" t="s">
        <v>1635</v>
      </c>
      <c r="D68" s="185" t="s">
        <v>957</v>
      </c>
      <c r="E68" s="186">
        <v>1</v>
      </c>
      <c r="F68" s="187"/>
      <c r="G68" s="188">
        <f>ROUND(E68*F68,2)</f>
        <v>0</v>
      </c>
      <c r="H68" s="187"/>
      <c r="I68" s="188">
        <f>ROUND(E68*H68,2)</f>
        <v>0</v>
      </c>
      <c r="J68" s="187"/>
      <c r="K68" s="188">
        <f>ROUND(E68*J68,2)</f>
        <v>0</v>
      </c>
      <c r="L68" s="188">
        <v>21</v>
      </c>
      <c r="M68" s="188">
        <f>G68*(1+L68/100)</f>
        <v>0</v>
      </c>
      <c r="N68" s="186">
        <v>0</v>
      </c>
      <c r="O68" s="186">
        <f>ROUND(E68*N68,2)</f>
        <v>0</v>
      </c>
      <c r="P68" s="186">
        <v>0</v>
      </c>
      <c r="Q68" s="186">
        <f>ROUND(E68*P68,2)</f>
        <v>0</v>
      </c>
      <c r="R68" s="188"/>
      <c r="S68" s="188" t="s">
        <v>250</v>
      </c>
      <c r="T68" s="189" t="s">
        <v>223</v>
      </c>
      <c r="U68" s="157">
        <v>0</v>
      </c>
      <c r="V68" s="157">
        <f>ROUND(E68*U68,2)</f>
        <v>0</v>
      </c>
      <c r="W68" s="157"/>
      <c r="X68" s="157" t="s">
        <v>251</v>
      </c>
      <c r="Y68" s="157" t="s">
        <v>225</v>
      </c>
      <c r="Z68" s="147"/>
      <c r="AA68" s="147"/>
      <c r="AB68" s="147"/>
      <c r="AC68" s="147"/>
      <c r="AD68" s="147"/>
      <c r="AE68" s="147"/>
      <c r="AF68" s="147"/>
      <c r="AG68" s="147" t="s">
        <v>811</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83">
        <v>42</v>
      </c>
      <c r="B69" s="184" t="s">
        <v>1686</v>
      </c>
      <c r="C69" s="191" t="s">
        <v>1637</v>
      </c>
      <c r="D69" s="185" t="s">
        <v>957</v>
      </c>
      <c r="E69" s="186">
        <v>1</v>
      </c>
      <c r="F69" s="187"/>
      <c r="G69" s="188">
        <f>ROUND(E69*F69,2)</f>
        <v>0</v>
      </c>
      <c r="H69" s="187"/>
      <c r="I69" s="188">
        <f>ROUND(E69*H69,2)</f>
        <v>0</v>
      </c>
      <c r="J69" s="187"/>
      <c r="K69" s="188">
        <f>ROUND(E69*J69,2)</f>
        <v>0</v>
      </c>
      <c r="L69" s="188">
        <v>21</v>
      </c>
      <c r="M69" s="188">
        <f>G69*(1+L69/100)</f>
        <v>0</v>
      </c>
      <c r="N69" s="186">
        <v>0</v>
      </c>
      <c r="O69" s="186">
        <f>ROUND(E69*N69,2)</f>
        <v>0</v>
      </c>
      <c r="P69" s="186">
        <v>0</v>
      </c>
      <c r="Q69" s="186">
        <f>ROUND(E69*P69,2)</f>
        <v>0</v>
      </c>
      <c r="R69" s="188"/>
      <c r="S69" s="188" t="s">
        <v>250</v>
      </c>
      <c r="T69" s="189" t="s">
        <v>223</v>
      </c>
      <c r="U69" s="157">
        <v>0</v>
      </c>
      <c r="V69" s="157">
        <f>ROUND(E69*U69,2)</f>
        <v>0</v>
      </c>
      <c r="W69" s="157"/>
      <c r="X69" s="157" t="s">
        <v>251</v>
      </c>
      <c r="Y69" s="157" t="s">
        <v>225</v>
      </c>
      <c r="Z69" s="147"/>
      <c r="AA69" s="147"/>
      <c r="AB69" s="147"/>
      <c r="AC69" s="147"/>
      <c r="AD69" s="147"/>
      <c r="AE69" s="147"/>
      <c r="AF69" s="147"/>
      <c r="AG69" s="147" t="s">
        <v>811</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x14ac:dyDescent="0.2">
      <c r="A70" s="159" t="s">
        <v>217</v>
      </c>
      <c r="B70" s="160" t="s">
        <v>133</v>
      </c>
      <c r="C70" s="174" t="s">
        <v>134</v>
      </c>
      <c r="D70" s="161"/>
      <c r="E70" s="162"/>
      <c r="F70" s="163"/>
      <c r="G70" s="163">
        <f>SUMIF(AG71:AG78,"&lt;&gt;NOR",G71:G78)</f>
        <v>0</v>
      </c>
      <c r="H70" s="163"/>
      <c r="I70" s="163">
        <f>SUM(I71:I78)</f>
        <v>0</v>
      </c>
      <c r="J70" s="163"/>
      <c r="K70" s="163">
        <f>SUM(K71:K78)</f>
        <v>0</v>
      </c>
      <c r="L70" s="163"/>
      <c r="M70" s="163">
        <f>SUM(M71:M78)</f>
        <v>0</v>
      </c>
      <c r="N70" s="162"/>
      <c r="O70" s="162">
        <f>SUM(O71:O78)</f>
        <v>0</v>
      </c>
      <c r="P70" s="162"/>
      <c r="Q70" s="162">
        <f>SUM(Q71:Q78)</f>
        <v>0</v>
      </c>
      <c r="R70" s="163"/>
      <c r="S70" s="163"/>
      <c r="T70" s="164"/>
      <c r="U70" s="158"/>
      <c r="V70" s="158">
        <f>SUM(V71:V78)</f>
        <v>0</v>
      </c>
      <c r="W70" s="158"/>
      <c r="X70" s="158"/>
      <c r="Y70" s="158"/>
      <c r="AG70" t="s">
        <v>218</v>
      </c>
    </row>
    <row r="71" spans="1:60" ht="33.75" outlineLevel="1" x14ac:dyDescent="0.2">
      <c r="A71" s="166">
        <v>43</v>
      </c>
      <c r="B71" s="167" t="s">
        <v>1687</v>
      </c>
      <c r="C71" s="175" t="s">
        <v>1625</v>
      </c>
      <c r="D71" s="168" t="s">
        <v>957</v>
      </c>
      <c r="E71" s="169">
        <v>1</v>
      </c>
      <c r="F71" s="170"/>
      <c r="G71" s="171">
        <f>ROUND(E71*F71,2)</f>
        <v>0</v>
      </c>
      <c r="H71" s="170"/>
      <c r="I71" s="171">
        <f>ROUND(E71*H71,2)</f>
        <v>0</v>
      </c>
      <c r="J71" s="170"/>
      <c r="K71" s="171">
        <f>ROUND(E71*J71,2)</f>
        <v>0</v>
      </c>
      <c r="L71" s="171">
        <v>21</v>
      </c>
      <c r="M71" s="171">
        <f>G71*(1+L71/100)</f>
        <v>0</v>
      </c>
      <c r="N71" s="169">
        <v>0</v>
      </c>
      <c r="O71" s="169">
        <f>ROUND(E71*N71,2)</f>
        <v>0</v>
      </c>
      <c r="P71" s="169">
        <v>0</v>
      </c>
      <c r="Q71" s="169">
        <f>ROUND(E71*P71,2)</f>
        <v>0</v>
      </c>
      <c r="R71" s="171"/>
      <c r="S71" s="171" t="s">
        <v>250</v>
      </c>
      <c r="T71" s="172" t="s">
        <v>223</v>
      </c>
      <c r="U71" s="157">
        <v>0</v>
      </c>
      <c r="V71" s="157">
        <f>ROUND(E71*U71,2)</f>
        <v>0</v>
      </c>
      <c r="W71" s="157"/>
      <c r="X71" s="157" t="s">
        <v>251</v>
      </c>
      <c r="Y71" s="157" t="s">
        <v>225</v>
      </c>
      <c r="Z71" s="147"/>
      <c r="AA71" s="147"/>
      <c r="AB71" s="147"/>
      <c r="AC71" s="147"/>
      <c r="AD71" s="147"/>
      <c r="AE71" s="147"/>
      <c r="AF71" s="147"/>
      <c r="AG71" s="147" t="s">
        <v>811</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2" x14ac:dyDescent="0.2">
      <c r="A72" s="154"/>
      <c r="B72" s="155"/>
      <c r="C72" s="249" t="s">
        <v>1626</v>
      </c>
      <c r="D72" s="250"/>
      <c r="E72" s="250"/>
      <c r="F72" s="250"/>
      <c r="G72" s="250"/>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228</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3" x14ac:dyDescent="0.2">
      <c r="A73" s="154"/>
      <c r="B73" s="155"/>
      <c r="C73" s="251" t="s">
        <v>1688</v>
      </c>
      <c r="D73" s="252"/>
      <c r="E73" s="252"/>
      <c r="F73" s="252"/>
      <c r="G73" s="252"/>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228</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83">
        <v>44</v>
      </c>
      <c r="B74" s="184" t="s">
        <v>1689</v>
      </c>
      <c r="C74" s="191" t="s">
        <v>1629</v>
      </c>
      <c r="D74" s="185" t="s">
        <v>957</v>
      </c>
      <c r="E74" s="186">
        <v>1</v>
      </c>
      <c r="F74" s="187"/>
      <c r="G74" s="188">
        <f>ROUND(E74*F74,2)</f>
        <v>0</v>
      </c>
      <c r="H74" s="187"/>
      <c r="I74" s="188">
        <f>ROUND(E74*H74,2)</f>
        <v>0</v>
      </c>
      <c r="J74" s="187"/>
      <c r="K74" s="188">
        <f>ROUND(E74*J74,2)</f>
        <v>0</v>
      </c>
      <c r="L74" s="188">
        <v>21</v>
      </c>
      <c r="M74" s="188">
        <f>G74*(1+L74/100)</f>
        <v>0</v>
      </c>
      <c r="N74" s="186">
        <v>0</v>
      </c>
      <c r="O74" s="186">
        <f>ROUND(E74*N74,2)</f>
        <v>0</v>
      </c>
      <c r="P74" s="186">
        <v>0</v>
      </c>
      <c r="Q74" s="186">
        <f>ROUND(E74*P74,2)</f>
        <v>0</v>
      </c>
      <c r="R74" s="188"/>
      <c r="S74" s="188" t="s">
        <v>250</v>
      </c>
      <c r="T74" s="189" t="s">
        <v>223</v>
      </c>
      <c r="U74" s="157">
        <v>0</v>
      </c>
      <c r="V74" s="157">
        <f>ROUND(E74*U74,2)</f>
        <v>0</v>
      </c>
      <c r="W74" s="157"/>
      <c r="X74" s="157" t="s">
        <v>251</v>
      </c>
      <c r="Y74" s="157" t="s">
        <v>225</v>
      </c>
      <c r="Z74" s="147"/>
      <c r="AA74" s="147"/>
      <c r="AB74" s="147"/>
      <c r="AC74" s="147"/>
      <c r="AD74" s="147"/>
      <c r="AE74" s="147"/>
      <c r="AF74" s="147"/>
      <c r="AG74" s="147" t="s">
        <v>811</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83">
        <v>45</v>
      </c>
      <c r="B75" s="184" t="s">
        <v>1690</v>
      </c>
      <c r="C75" s="191" t="s">
        <v>1631</v>
      </c>
      <c r="D75" s="185" t="s">
        <v>957</v>
      </c>
      <c r="E75" s="186">
        <v>1</v>
      </c>
      <c r="F75" s="187"/>
      <c r="G75" s="188">
        <f>ROUND(E75*F75,2)</f>
        <v>0</v>
      </c>
      <c r="H75" s="187"/>
      <c r="I75" s="188">
        <f>ROUND(E75*H75,2)</f>
        <v>0</v>
      </c>
      <c r="J75" s="187"/>
      <c r="K75" s="188">
        <f>ROUND(E75*J75,2)</f>
        <v>0</v>
      </c>
      <c r="L75" s="188">
        <v>21</v>
      </c>
      <c r="M75" s="188">
        <f>G75*(1+L75/100)</f>
        <v>0</v>
      </c>
      <c r="N75" s="186">
        <v>0</v>
      </c>
      <c r="O75" s="186">
        <f>ROUND(E75*N75,2)</f>
        <v>0</v>
      </c>
      <c r="P75" s="186">
        <v>0</v>
      </c>
      <c r="Q75" s="186">
        <f>ROUND(E75*P75,2)</f>
        <v>0</v>
      </c>
      <c r="R75" s="188"/>
      <c r="S75" s="188" t="s">
        <v>250</v>
      </c>
      <c r="T75" s="189" t="s">
        <v>223</v>
      </c>
      <c r="U75" s="157">
        <v>0</v>
      </c>
      <c r="V75" s="157">
        <f>ROUND(E75*U75,2)</f>
        <v>0</v>
      </c>
      <c r="W75" s="157"/>
      <c r="X75" s="157" t="s">
        <v>251</v>
      </c>
      <c r="Y75" s="157" t="s">
        <v>225</v>
      </c>
      <c r="Z75" s="147"/>
      <c r="AA75" s="147"/>
      <c r="AB75" s="147"/>
      <c r="AC75" s="147"/>
      <c r="AD75" s="147"/>
      <c r="AE75" s="147"/>
      <c r="AF75" s="147"/>
      <c r="AG75" s="147" t="s">
        <v>811</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83">
        <v>46</v>
      </c>
      <c r="B76" s="184" t="s">
        <v>1691</v>
      </c>
      <c r="C76" s="191" t="s">
        <v>1633</v>
      </c>
      <c r="D76" s="185" t="s">
        <v>957</v>
      </c>
      <c r="E76" s="186">
        <v>1</v>
      </c>
      <c r="F76" s="187"/>
      <c r="G76" s="188">
        <f>ROUND(E76*F76,2)</f>
        <v>0</v>
      </c>
      <c r="H76" s="187"/>
      <c r="I76" s="188">
        <f>ROUND(E76*H76,2)</f>
        <v>0</v>
      </c>
      <c r="J76" s="187"/>
      <c r="K76" s="188">
        <f>ROUND(E76*J76,2)</f>
        <v>0</v>
      </c>
      <c r="L76" s="188">
        <v>21</v>
      </c>
      <c r="M76" s="188">
        <f>G76*(1+L76/100)</f>
        <v>0</v>
      </c>
      <c r="N76" s="186">
        <v>0</v>
      </c>
      <c r="O76" s="186">
        <f>ROUND(E76*N76,2)</f>
        <v>0</v>
      </c>
      <c r="P76" s="186">
        <v>0</v>
      </c>
      <c r="Q76" s="186">
        <f>ROUND(E76*P76,2)</f>
        <v>0</v>
      </c>
      <c r="R76" s="188"/>
      <c r="S76" s="188" t="s">
        <v>250</v>
      </c>
      <c r="T76" s="189" t="s">
        <v>223</v>
      </c>
      <c r="U76" s="157">
        <v>0</v>
      </c>
      <c r="V76" s="157">
        <f>ROUND(E76*U76,2)</f>
        <v>0</v>
      </c>
      <c r="W76" s="157"/>
      <c r="X76" s="157" t="s">
        <v>251</v>
      </c>
      <c r="Y76" s="157" t="s">
        <v>225</v>
      </c>
      <c r="Z76" s="147"/>
      <c r="AA76" s="147"/>
      <c r="AB76" s="147"/>
      <c r="AC76" s="147"/>
      <c r="AD76" s="147"/>
      <c r="AE76" s="147"/>
      <c r="AF76" s="147"/>
      <c r="AG76" s="147" t="s">
        <v>811</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83">
        <v>47</v>
      </c>
      <c r="B77" s="184" t="s">
        <v>1692</v>
      </c>
      <c r="C77" s="191" t="s">
        <v>1635</v>
      </c>
      <c r="D77" s="185" t="s">
        <v>957</v>
      </c>
      <c r="E77" s="186">
        <v>1</v>
      </c>
      <c r="F77" s="187"/>
      <c r="G77" s="188">
        <f>ROUND(E77*F77,2)</f>
        <v>0</v>
      </c>
      <c r="H77" s="187"/>
      <c r="I77" s="188">
        <f>ROUND(E77*H77,2)</f>
        <v>0</v>
      </c>
      <c r="J77" s="187"/>
      <c r="K77" s="188">
        <f>ROUND(E77*J77,2)</f>
        <v>0</v>
      </c>
      <c r="L77" s="188">
        <v>21</v>
      </c>
      <c r="M77" s="188">
        <f>G77*(1+L77/100)</f>
        <v>0</v>
      </c>
      <c r="N77" s="186">
        <v>0</v>
      </c>
      <c r="O77" s="186">
        <f>ROUND(E77*N77,2)</f>
        <v>0</v>
      </c>
      <c r="P77" s="186">
        <v>0</v>
      </c>
      <c r="Q77" s="186">
        <f>ROUND(E77*P77,2)</f>
        <v>0</v>
      </c>
      <c r="R77" s="188"/>
      <c r="S77" s="188" t="s">
        <v>250</v>
      </c>
      <c r="T77" s="189" t="s">
        <v>223</v>
      </c>
      <c r="U77" s="157">
        <v>0</v>
      </c>
      <c r="V77" s="157">
        <f>ROUND(E77*U77,2)</f>
        <v>0</v>
      </c>
      <c r="W77" s="157"/>
      <c r="X77" s="157" t="s">
        <v>251</v>
      </c>
      <c r="Y77" s="157" t="s">
        <v>225</v>
      </c>
      <c r="Z77" s="147"/>
      <c r="AA77" s="147"/>
      <c r="AB77" s="147"/>
      <c r="AC77" s="147"/>
      <c r="AD77" s="147"/>
      <c r="AE77" s="147"/>
      <c r="AF77" s="147"/>
      <c r="AG77" s="147" t="s">
        <v>811</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83">
        <v>48</v>
      </c>
      <c r="B78" s="184" t="s">
        <v>1693</v>
      </c>
      <c r="C78" s="191" t="s">
        <v>1637</v>
      </c>
      <c r="D78" s="185" t="s">
        <v>957</v>
      </c>
      <c r="E78" s="186">
        <v>1</v>
      </c>
      <c r="F78" s="187"/>
      <c r="G78" s="188">
        <f>ROUND(E78*F78,2)</f>
        <v>0</v>
      </c>
      <c r="H78" s="187"/>
      <c r="I78" s="188">
        <f>ROUND(E78*H78,2)</f>
        <v>0</v>
      </c>
      <c r="J78" s="187"/>
      <c r="K78" s="188">
        <f>ROUND(E78*J78,2)</f>
        <v>0</v>
      </c>
      <c r="L78" s="188">
        <v>21</v>
      </c>
      <c r="M78" s="188">
        <f>G78*(1+L78/100)</f>
        <v>0</v>
      </c>
      <c r="N78" s="186">
        <v>0</v>
      </c>
      <c r="O78" s="186">
        <f>ROUND(E78*N78,2)</f>
        <v>0</v>
      </c>
      <c r="P78" s="186">
        <v>0</v>
      </c>
      <c r="Q78" s="186">
        <f>ROUND(E78*P78,2)</f>
        <v>0</v>
      </c>
      <c r="R78" s="188"/>
      <c r="S78" s="188" t="s">
        <v>250</v>
      </c>
      <c r="T78" s="189" t="s">
        <v>223</v>
      </c>
      <c r="U78" s="157">
        <v>0</v>
      </c>
      <c r="V78" s="157">
        <f>ROUND(E78*U78,2)</f>
        <v>0</v>
      </c>
      <c r="W78" s="157"/>
      <c r="X78" s="157" t="s">
        <v>251</v>
      </c>
      <c r="Y78" s="157" t="s">
        <v>225</v>
      </c>
      <c r="Z78" s="147"/>
      <c r="AA78" s="147"/>
      <c r="AB78" s="147"/>
      <c r="AC78" s="147"/>
      <c r="AD78" s="147"/>
      <c r="AE78" s="147"/>
      <c r="AF78" s="147"/>
      <c r="AG78" s="147" t="s">
        <v>811</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x14ac:dyDescent="0.2">
      <c r="A79" s="159" t="s">
        <v>217</v>
      </c>
      <c r="B79" s="160" t="s">
        <v>135</v>
      </c>
      <c r="C79" s="174" t="s">
        <v>136</v>
      </c>
      <c r="D79" s="161"/>
      <c r="E79" s="162"/>
      <c r="F79" s="163"/>
      <c r="G79" s="163">
        <f>SUMIF(AG80:AG87,"&lt;&gt;NOR",G80:G87)</f>
        <v>0</v>
      </c>
      <c r="H79" s="163"/>
      <c r="I79" s="163">
        <f>SUM(I80:I87)</f>
        <v>0</v>
      </c>
      <c r="J79" s="163"/>
      <c r="K79" s="163">
        <f>SUM(K80:K87)</f>
        <v>0</v>
      </c>
      <c r="L79" s="163"/>
      <c r="M79" s="163">
        <f>SUM(M80:M87)</f>
        <v>0</v>
      </c>
      <c r="N79" s="162"/>
      <c r="O79" s="162">
        <f>SUM(O80:O87)</f>
        <v>0</v>
      </c>
      <c r="P79" s="162"/>
      <c r="Q79" s="162">
        <f>SUM(Q80:Q87)</f>
        <v>0</v>
      </c>
      <c r="R79" s="163"/>
      <c r="S79" s="163"/>
      <c r="T79" s="164"/>
      <c r="U79" s="158"/>
      <c r="V79" s="158">
        <f>SUM(V80:V87)</f>
        <v>0</v>
      </c>
      <c r="W79" s="158"/>
      <c r="X79" s="158"/>
      <c r="Y79" s="158"/>
      <c r="AG79" t="s">
        <v>218</v>
      </c>
    </row>
    <row r="80" spans="1:60" ht="33.75" outlineLevel="1" x14ac:dyDescent="0.2">
      <c r="A80" s="166">
        <v>49</v>
      </c>
      <c r="B80" s="167" t="s">
        <v>1694</v>
      </c>
      <c r="C80" s="175" t="s">
        <v>1625</v>
      </c>
      <c r="D80" s="168" t="s">
        <v>957</v>
      </c>
      <c r="E80" s="169">
        <v>1</v>
      </c>
      <c r="F80" s="170"/>
      <c r="G80" s="171">
        <f>ROUND(E80*F80,2)</f>
        <v>0</v>
      </c>
      <c r="H80" s="170"/>
      <c r="I80" s="171">
        <f>ROUND(E80*H80,2)</f>
        <v>0</v>
      </c>
      <c r="J80" s="170"/>
      <c r="K80" s="171">
        <f>ROUND(E80*J80,2)</f>
        <v>0</v>
      </c>
      <c r="L80" s="171">
        <v>21</v>
      </c>
      <c r="M80" s="171">
        <f>G80*(1+L80/100)</f>
        <v>0</v>
      </c>
      <c r="N80" s="169">
        <v>0</v>
      </c>
      <c r="O80" s="169">
        <f>ROUND(E80*N80,2)</f>
        <v>0</v>
      </c>
      <c r="P80" s="169">
        <v>0</v>
      </c>
      <c r="Q80" s="169">
        <f>ROUND(E80*P80,2)</f>
        <v>0</v>
      </c>
      <c r="R80" s="171"/>
      <c r="S80" s="171" t="s">
        <v>250</v>
      </c>
      <c r="T80" s="172" t="s">
        <v>223</v>
      </c>
      <c r="U80" s="157">
        <v>0</v>
      </c>
      <c r="V80" s="157">
        <f>ROUND(E80*U80,2)</f>
        <v>0</v>
      </c>
      <c r="W80" s="157"/>
      <c r="X80" s="157" t="s">
        <v>251</v>
      </c>
      <c r="Y80" s="157" t="s">
        <v>225</v>
      </c>
      <c r="Z80" s="147"/>
      <c r="AA80" s="147"/>
      <c r="AB80" s="147"/>
      <c r="AC80" s="147"/>
      <c r="AD80" s="147"/>
      <c r="AE80" s="147"/>
      <c r="AF80" s="147"/>
      <c r="AG80" s="147" t="s">
        <v>811</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2" x14ac:dyDescent="0.2">
      <c r="A81" s="154"/>
      <c r="B81" s="155"/>
      <c r="C81" s="249" t="s">
        <v>1626</v>
      </c>
      <c r="D81" s="250"/>
      <c r="E81" s="250"/>
      <c r="F81" s="250"/>
      <c r="G81" s="250"/>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228</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251" t="s">
        <v>1681</v>
      </c>
      <c r="D82" s="252"/>
      <c r="E82" s="252"/>
      <c r="F82" s="252"/>
      <c r="G82" s="252"/>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228</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83">
        <v>50</v>
      </c>
      <c r="B83" s="184" t="s">
        <v>1695</v>
      </c>
      <c r="C83" s="191" t="s">
        <v>1629</v>
      </c>
      <c r="D83" s="185" t="s">
        <v>957</v>
      </c>
      <c r="E83" s="186">
        <v>1</v>
      </c>
      <c r="F83" s="187"/>
      <c r="G83" s="188">
        <f>ROUND(E83*F83,2)</f>
        <v>0</v>
      </c>
      <c r="H83" s="187"/>
      <c r="I83" s="188">
        <f>ROUND(E83*H83,2)</f>
        <v>0</v>
      </c>
      <c r="J83" s="187"/>
      <c r="K83" s="188">
        <f>ROUND(E83*J83,2)</f>
        <v>0</v>
      </c>
      <c r="L83" s="188">
        <v>21</v>
      </c>
      <c r="M83" s="188">
        <f>G83*(1+L83/100)</f>
        <v>0</v>
      </c>
      <c r="N83" s="186">
        <v>0</v>
      </c>
      <c r="O83" s="186">
        <f>ROUND(E83*N83,2)</f>
        <v>0</v>
      </c>
      <c r="P83" s="186">
        <v>0</v>
      </c>
      <c r="Q83" s="186">
        <f>ROUND(E83*P83,2)</f>
        <v>0</v>
      </c>
      <c r="R83" s="188"/>
      <c r="S83" s="188" t="s">
        <v>250</v>
      </c>
      <c r="T83" s="189" t="s">
        <v>223</v>
      </c>
      <c r="U83" s="157">
        <v>0</v>
      </c>
      <c r="V83" s="157">
        <f>ROUND(E83*U83,2)</f>
        <v>0</v>
      </c>
      <c r="W83" s="157"/>
      <c r="X83" s="157" t="s">
        <v>251</v>
      </c>
      <c r="Y83" s="157" t="s">
        <v>225</v>
      </c>
      <c r="Z83" s="147"/>
      <c r="AA83" s="147"/>
      <c r="AB83" s="147"/>
      <c r="AC83" s="147"/>
      <c r="AD83" s="147"/>
      <c r="AE83" s="147"/>
      <c r="AF83" s="147"/>
      <c r="AG83" s="147" t="s">
        <v>811</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83">
        <v>51</v>
      </c>
      <c r="B84" s="184" t="s">
        <v>1696</v>
      </c>
      <c r="C84" s="191" t="s">
        <v>1631</v>
      </c>
      <c r="D84" s="185" t="s">
        <v>957</v>
      </c>
      <c r="E84" s="186">
        <v>1</v>
      </c>
      <c r="F84" s="187"/>
      <c r="G84" s="188">
        <f>ROUND(E84*F84,2)</f>
        <v>0</v>
      </c>
      <c r="H84" s="187"/>
      <c r="I84" s="188">
        <f>ROUND(E84*H84,2)</f>
        <v>0</v>
      </c>
      <c r="J84" s="187"/>
      <c r="K84" s="188">
        <f>ROUND(E84*J84,2)</f>
        <v>0</v>
      </c>
      <c r="L84" s="188">
        <v>21</v>
      </c>
      <c r="M84" s="188">
        <f>G84*(1+L84/100)</f>
        <v>0</v>
      </c>
      <c r="N84" s="186">
        <v>0</v>
      </c>
      <c r="O84" s="186">
        <f>ROUND(E84*N84,2)</f>
        <v>0</v>
      </c>
      <c r="P84" s="186">
        <v>0</v>
      </c>
      <c r="Q84" s="186">
        <f>ROUND(E84*P84,2)</f>
        <v>0</v>
      </c>
      <c r="R84" s="188"/>
      <c r="S84" s="188" t="s">
        <v>250</v>
      </c>
      <c r="T84" s="189" t="s">
        <v>223</v>
      </c>
      <c r="U84" s="157">
        <v>0</v>
      </c>
      <c r="V84" s="157">
        <f>ROUND(E84*U84,2)</f>
        <v>0</v>
      </c>
      <c r="W84" s="157"/>
      <c r="X84" s="157" t="s">
        <v>251</v>
      </c>
      <c r="Y84" s="157" t="s">
        <v>225</v>
      </c>
      <c r="Z84" s="147"/>
      <c r="AA84" s="147"/>
      <c r="AB84" s="147"/>
      <c r="AC84" s="147"/>
      <c r="AD84" s="147"/>
      <c r="AE84" s="147"/>
      <c r="AF84" s="147"/>
      <c r="AG84" s="147" t="s">
        <v>811</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83">
        <v>52</v>
      </c>
      <c r="B85" s="184" t="s">
        <v>1697</v>
      </c>
      <c r="C85" s="191" t="s">
        <v>1633</v>
      </c>
      <c r="D85" s="185" t="s">
        <v>957</v>
      </c>
      <c r="E85" s="186">
        <v>1</v>
      </c>
      <c r="F85" s="187"/>
      <c r="G85" s="188">
        <f>ROUND(E85*F85,2)</f>
        <v>0</v>
      </c>
      <c r="H85" s="187"/>
      <c r="I85" s="188">
        <f>ROUND(E85*H85,2)</f>
        <v>0</v>
      </c>
      <c r="J85" s="187"/>
      <c r="K85" s="188">
        <f>ROUND(E85*J85,2)</f>
        <v>0</v>
      </c>
      <c r="L85" s="188">
        <v>21</v>
      </c>
      <c r="M85" s="188">
        <f>G85*(1+L85/100)</f>
        <v>0</v>
      </c>
      <c r="N85" s="186">
        <v>0</v>
      </c>
      <c r="O85" s="186">
        <f>ROUND(E85*N85,2)</f>
        <v>0</v>
      </c>
      <c r="P85" s="186">
        <v>0</v>
      </c>
      <c r="Q85" s="186">
        <f>ROUND(E85*P85,2)</f>
        <v>0</v>
      </c>
      <c r="R85" s="188"/>
      <c r="S85" s="188" t="s">
        <v>250</v>
      </c>
      <c r="T85" s="189" t="s">
        <v>223</v>
      </c>
      <c r="U85" s="157">
        <v>0</v>
      </c>
      <c r="V85" s="157">
        <f>ROUND(E85*U85,2)</f>
        <v>0</v>
      </c>
      <c r="W85" s="157"/>
      <c r="X85" s="157" t="s">
        <v>251</v>
      </c>
      <c r="Y85" s="157" t="s">
        <v>225</v>
      </c>
      <c r="Z85" s="147"/>
      <c r="AA85" s="147"/>
      <c r="AB85" s="147"/>
      <c r="AC85" s="147"/>
      <c r="AD85" s="147"/>
      <c r="AE85" s="147"/>
      <c r="AF85" s="147"/>
      <c r="AG85" s="147" t="s">
        <v>811</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83">
        <v>53</v>
      </c>
      <c r="B86" s="184" t="s">
        <v>1698</v>
      </c>
      <c r="C86" s="191" t="s">
        <v>1635</v>
      </c>
      <c r="D86" s="185" t="s">
        <v>957</v>
      </c>
      <c r="E86" s="186">
        <v>1</v>
      </c>
      <c r="F86" s="187"/>
      <c r="G86" s="188">
        <f>ROUND(E86*F86,2)</f>
        <v>0</v>
      </c>
      <c r="H86" s="187"/>
      <c r="I86" s="188">
        <f>ROUND(E86*H86,2)</f>
        <v>0</v>
      </c>
      <c r="J86" s="187"/>
      <c r="K86" s="188">
        <f>ROUND(E86*J86,2)</f>
        <v>0</v>
      </c>
      <c r="L86" s="188">
        <v>21</v>
      </c>
      <c r="M86" s="188">
        <f>G86*(1+L86/100)</f>
        <v>0</v>
      </c>
      <c r="N86" s="186">
        <v>0</v>
      </c>
      <c r="O86" s="186">
        <f>ROUND(E86*N86,2)</f>
        <v>0</v>
      </c>
      <c r="P86" s="186">
        <v>0</v>
      </c>
      <c r="Q86" s="186">
        <f>ROUND(E86*P86,2)</f>
        <v>0</v>
      </c>
      <c r="R86" s="188"/>
      <c r="S86" s="188" t="s">
        <v>250</v>
      </c>
      <c r="T86" s="189" t="s">
        <v>223</v>
      </c>
      <c r="U86" s="157">
        <v>0</v>
      </c>
      <c r="V86" s="157">
        <f>ROUND(E86*U86,2)</f>
        <v>0</v>
      </c>
      <c r="W86" s="157"/>
      <c r="X86" s="157" t="s">
        <v>251</v>
      </c>
      <c r="Y86" s="157" t="s">
        <v>225</v>
      </c>
      <c r="Z86" s="147"/>
      <c r="AA86" s="147"/>
      <c r="AB86" s="147"/>
      <c r="AC86" s="147"/>
      <c r="AD86" s="147"/>
      <c r="AE86" s="147"/>
      <c r="AF86" s="147"/>
      <c r="AG86" s="147" t="s">
        <v>811</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83">
        <v>54</v>
      </c>
      <c r="B87" s="184" t="s">
        <v>1699</v>
      </c>
      <c r="C87" s="191" t="s">
        <v>1637</v>
      </c>
      <c r="D87" s="185" t="s">
        <v>957</v>
      </c>
      <c r="E87" s="186">
        <v>1</v>
      </c>
      <c r="F87" s="187"/>
      <c r="G87" s="188">
        <f>ROUND(E87*F87,2)</f>
        <v>0</v>
      </c>
      <c r="H87" s="187"/>
      <c r="I87" s="188">
        <f>ROUND(E87*H87,2)</f>
        <v>0</v>
      </c>
      <c r="J87" s="187"/>
      <c r="K87" s="188">
        <f>ROUND(E87*J87,2)</f>
        <v>0</v>
      </c>
      <c r="L87" s="188">
        <v>21</v>
      </c>
      <c r="M87" s="188">
        <f>G87*(1+L87/100)</f>
        <v>0</v>
      </c>
      <c r="N87" s="186">
        <v>0</v>
      </c>
      <c r="O87" s="186">
        <f>ROUND(E87*N87,2)</f>
        <v>0</v>
      </c>
      <c r="P87" s="186">
        <v>0</v>
      </c>
      <c r="Q87" s="186">
        <f>ROUND(E87*P87,2)</f>
        <v>0</v>
      </c>
      <c r="R87" s="188"/>
      <c r="S87" s="188" t="s">
        <v>250</v>
      </c>
      <c r="T87" s="189" t="s">
        <v>223</v>
      </c>
      <c r="U87" s="157">
        <v>0</v>
      </c>
      <c r="V87" s="157">
        <f>ROUND(E87*U87,2)</f>
        <v>0</v>
      </c>
      <c r="W87" s="157"/>
      <c r="X87" s="157" t="s">
        <v>251</v>
      </c>
      <c r="Y87" s="157" t="s">
        <v>225</v>
      </c>
      <c r="Z87" s="147"/>
      <c r="AA87" s="147"/>
      <c r="AB87" s="147"/>
      <c r="AC87" s="147"/>
      <c r="AD87" s="147"/>
      <c r="AE87" s="147"/>
      <c r="AF87" s="147"/>
      <c r="AG87" s="147" t="s">
        <v>811</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x14ac:dyDescent="0.2">
      <c r="A88" s="159" t="s">
        <v>217</v>
      </c>
      <c r="B88" s="160" t="s">
        <v>137</v>
      </c>
      <c r="C88" s="174" t="s">
        <v>138</v>
      </c>
      <c r="D88" s="161"/>
      <c r="E88" s="162"/>
      <c r="F88" s="163"/>
      <c r="G88" s="163">
        <f>SUMIF(AG89:AG96,"&lt;&gt;NOR",G89:G96)</f>
        <v>0</v>
      </c>
      <c r="H88" s="163"/>
      <c r="I88" s="163">
        <f>SUM(I89:I96)</f>
        <v>0</v>
      </c>
      <c r="J88" s="163"/>
      <c r="K88" s="163">
        <f>SUM(K89:K96)</f>
        <v>0</v>
      </c>
      <c r="L88" s="163"/>
      <c r="M88" s="163">
        <f>SUM(M89:M96)</f>
        <v>0</v>
      </c>
      <c r="N88" s="162"/>
      <c r="O88" s="162">
        <f>SUM(O89:O96)</f>
        <v>0</v>
      </c>
      <c r="P88" s="162"/>
      <c r="Q88" s="162">
        <f>SUM(Q89:Q96)</f>
        <v>0</v>
      </c>
      <c r="R88" s="163"/>
      <c r="S88" s="163"/>
      <c r="T88" s="164"/>
      <c r="U88" s="158"/>
      <c r="V88" s="158">
        <f>SUM(V89:V96)</f>
        <v>0</v>
      </c>
      <c r="W88" s="158"/>
      <c r="X88" s="158"/>
      <c r="Y88" s="158"/>
      <c r="AG88" t="s">
        <v>218</v>
      </c>
    </row>
    <row r="89" spans="1:60" ht="33.75" outlineLevel="1" x14ac:dyDescent="0.2">
      <c r="A89" s="166">
        <v>55</v>
      </c>
      <c r="B89" s="167" t="s">
        <v>1700</v>
      </c>
      <c r="C89" s="175" t="s">
        <v>1625</v>
      </c>
      <c r="D89" s="168" t="s">
        <v>957</v>
      </c>
      <c r="E89" s="169">
        <v>1</v>
      </c>
      <c r="F89" s="170"/>
      <c r="G89" s="171">
        <f>ROUND(E89*F89,2)</f>
        <v>0</v>
      </c>
      <c r="H89" s="170"/>
      <c r="I89" s="171">
        <f>ROUND(E89*H89,2)</f>
        <v>0</v>
      </c>
      <c r="J89" s="170"/>
      <c r="K89" s="171">
        <f>ROUND(E89*J89,2)</f>
        <v>0</v>
      </c>
      <c r="L89" s="171">
        <v>21</v>
      </c>
      <c r="M89" s="171">
        <f>G89*(1+L89/100)</f>
        <v>0</v>
      </c>
      <c r="N89" s="169">
        <v>0</v>
      </c>
      <c r="O89" s="169">
        <f>ROUND(E89*N89,2)</f>
        <v>0</v>
      </c>
      <c r="P89" s="169">
        <v>0</v>
      </c>
      <c r="Q89" s="169">
        <f>ROUND(E89*P89,2)</f>
        <v>0</v>
      </c>
      <c r="R89" s="171"/>
      <c r="S89" s="171" t="s">
        <v>250</v>
      </c>
      <c r="T89" s="172" t="s">
        <v>223</v>
      </c>
      <c r="U89" s="157">
        <v>0</v>
      </c>
      <c r="V89" s="157">
        <f>ROUND(E89*U89,2)</f>
        <v>0</v>
      </c>
      <c r="W89" s="157"/>
      <c r="X89" s="157" t="s">
        <v>251</v>
      </c>
      <c r="Y89" s="157" t="s">
        <v>225</v>
      </c>
      <c r="Z89" s="147"/>
      <c r="AA89" s="147"/>
      <c r="AB89" s="147"/>
      <c r="AC89" s="147"/>
      <c r="AD89" s="147"/>
      <c r="AE89" s="147"/>
      <c r="AF89" s="147"/>
      <c r="AG89" s="147" t="s">
        <v>811</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2" x14ac:dyDescent="0.2">
      <c r="A90" s="154"/>
      <c r="B90" s="155"/>
      <c r="C90" s="249" t="s">
        <v>1626</v>
      </c>
      <c r="D90" s="250"/>
      <c r="E90" s="250"/>
      <c r="F90" s="250"/>
      <c r="G90" s="250"/>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228</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251" t="s">
        <v>1681</v>
      </c>
      <c r="D91" s="252"/>
      <c r="E91" s="252"/>
      <c r="F91" s="252"/>
      <c r="G91" s="252"/>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228</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83">
        <v>56</v>
      </c>
      <c r="B92" s="184" t="s">
        <v>1701</v>
      </c>
      <c r="C92" s="191" t="s">
        <v>1629</v>
      </c>
      <c r="D92" s="185" t="s">
        <v>957</v>
      </c>
      <c r="E92" s="186">
        <v>1</v>
      </c>
      <c r="F92" s="187"/>
      <c r="G92" s="188">
        <f>ROUND(E92*F92,2)</f>
        <v>0</v>
      </c>
      <c r="H92" s="187"/>
      <c r="I92" s="188">
        <f>ROUND(E92*H92,2)</f>
        <v>0</v>
      </c>
      <c r="J92" s="187"/>
      <c r="K92" s="188">
        <f>ROUND(E92*J92,2)</f>
        <v>0</v>
      </c>
      <c r="L92" s="188">
        <v>21</v>
      </c>
      <c r="M92" s="188">
        <f>G92*(1+L92/100)</f>
        <v>0</v>
      </c>
      <c r="N92" s="186">
        <v>0</v>
      </c>
      <c r="O92" s="186">
        <f>ROUND(E92*N92,2)</f>
        <v>0</v>
      </c>
      <c r="P92" s="186">
        <v>0</v>
      </c>
      <c r="Q92" s="186">
        <f>ROUND(E92*P92,2)</f>
        <v>0</v>
      </c>
      <c r="R92" s="188"/>
      <c r="S92" s="188" t="s">
        <v>250</v>
      </c>
      <c r="T92" s="189" t="s">
        <v>223</v>
      </c>
      <c r="U92" s="157">
        <v>0</v>
      </c>
      <c r="V92" s="157">
        <f>ROUND(E92*U92,2)</f>
        <v>0</v>
      </c>
      <c r="W92" s="157"/>
      <c r="X92" s="157" t="s">
        <v>251</v>
      </c>
      <c r="Y92" s="157" t="s">
        <v>225</v>
      </c>
      <c r="Z92" s="147"/>
      <c r="AA92" s="147"/>
      <c r="AB92" s="147"/>
      <c r="AC92" s="147"/>
      <c r="AD92" s="147"/>
      <c r="AE92" s="147"/>
      <c r="AF92" s="147"/>
      <c r="AG92" s="147" t="s">
        <v>811</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83">
        <v>57</v>
      </c>
      <c r="B93" s="184" t="s">
        <v>1702</v>
      </c>
      <c r="C93" s="191" t="s">
        <v>1631</v>
      </c>
      <c r="D93" s="185" t="s">
        <v>957</v>
      </c>
      <c r="E93" s="186">
        <v>1</v>
      </c>
      <c r="F93" s="187"/>
      <c r="G93" s="188">
        <f>ROUND(E93*F93,2)</f>
        <v>0</v>
      </c>
      <c r="H93" s="187"/>
      <c r="I93" s="188">
        <f>ROUND(E93*H93,2)</f>
        <v>0</v>
      </c>
      <c r="J93" s="187"/>
      <c r="K93" s="188">
        <f>ROUND(E93*J93,2)</f>
        <v>0</v>
      </c>
      <c r="L93" s="188">
        <v>21</v>
      </c>
      <c r="M93" s="188">
        <f>G93*(1+L93/100)</f>
        <v>0</v>
      </c>
      <c r="N93" s="186">
        <v>0</v>
      </c>
      <c r="O93" s="186">
        <f>ROUND(E93*N93,2)</f>
        <v>0</v>
      </c>
      <c r="P93" s="186">
        <v>0</v>
      </c>
      <c r="Q93" s="186">
        <f>ROUND(E93*P93,2)</f>
        <v>0</v>
      </c>
      <c r="R93" s="188"/>
      <c r="S93" s="188" t="s">
        <v>250</v>
      </c>
      <c r="T93" s="189" t="s">
        <v>223</v>
      </c>
      <c r="U93" s="157">
        <v>0</v>
      </c>
      <c r="V93" s="157">
        <f>ROUND(E93*U93,2)</f>
        <v>0</v>
      </c>
      <c r="W93" s="157"/>
      <c r="X93" s="157" t="s">
        <v>251</v>
      </c>
      <c r="Y93" s="157" t="s">
        <v>225</v>
      </c>
      <c r="Z93" s="147"/>
      <c r="AA93" s="147"/>
      <c r="AB93" s="147"/>
      <c r="AC93" s="147"/>
      <c r="AD93" s="147"/>
      <c r="AE93" s="147"/>
      <c r="AF93" s="147"/>
      <c r="AG93" s="147" t="s">
        <v>811</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83">
        <v>58</v>
      </c>
      <c r="B94" s="184" t="s">
        <v>1703</v>
      </c>
      <c r="C94" s="191" t="s">
        <v>1633</v>
      </c>
      <c r="D94" s="185" t="s">
        <v>957</v>
      </c>
      <c r="E94" s="186">
        <v>1</v>
      </c>
      <c r="F94" s="187"/>
      <c r="G94" s="188">
        <f>ROUND(E94*F94,2)</f>
        <v>0</v>
      </c>
      <c r="H94" s="187"/>
      <c r="I94" s="188">
        <f>ROUND(E94*H94,2)</f>
        <v>0</v>
      </c>
      <c r="J94" s="187"/>
      <c r="K94" s="188">
        <f>ROUND(E94*J94,2)</f>
        <v>0</v>
      </c>
      <c r="L94" s="188">
        <v>21</v>
      </c>
      <c r="M94" s="188">
        <f>G94*(1+L94/100)</f>
        <v>0</v>
      </c>
      <c r="N94" s="186">
        <v>0</v>
      </c>
      <c r="O94" s="186">
        <f>ROUND(E94*N94,2)</f>
        <v>0</v>
      </c>
      <c r="P94" s="186">
        <v>0</v>
      </c>
      <c r="Q94" s="186">
        <f>ROUND(E94*P94,2)</f>
        <v>0</v>
      </c>
      <c r="R94" s="188"/>
      <c r="S94" s="188" t="s">
        <v>250</v>
      </c>
      <c r="T94" s="189" t="s">
        <v>223</v>
      </c>
      <c r="U94" s="157">
        <v>0</v>
      </c>
      <c r="V94" s="157">
        <f>ROUND(E94*U94,2)</f>
        <v>0</v>
      </c>
      <c r="W94" s="157"/>
      <c r="X94" s="157" t="s">
        <v>251</v>
      </c>
      <c r="Y94" s="157" t="s">
        <v>225</v>
      </c>
      <c r="Z94" s="147"/>
      <c r="AA94" s="147"/>
      <c r="AB94" s="147"/>
      <c r="AC94" s="147"/>
      <c r="AD94" s="147"/>
      <c r="AE94" s="147"/>
      <c r="AF94" s="147"/>
      <c r="AG94" s="147" t="s">
        <v>811</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83">
        <v>59</v>
      </c>
      <c r="B95" s="184" t="s">
        <v>1704</v>
      </c>
      <c r="C95" s="191" t="s">
        <v>1635</v>
      </c>
      <c r="D95" s="185" t="s">
        <v>957</v>
      </c>
      <c r="E95" s="186">
        <v>1</v>
      </c>
      <c r="F95" s="187"/>
      <c r="G95" s="188">
        <f>ROUND(E95*F95,2)</f>
        <v>0</v>
      </c>
      <c r="H95" s="187"/>
      <c r="I95" s="188">
        <f>ROUND(E95*H95,2)</f>
        <v>0</v>
      </c>
      <c r="J95" s="187"/>
      <c r="K95" s="188">
        <f>ROUND(E95*J95,2)</f>
        <v>0</v>
      </c>
      <c r="L95" s="188">
        <v>21</v>
      </c>
      <c r="M95" s="188">
        <f>G95*(1+L95/100)</f>
        <v>0</v>
      </c>
      <c r="N95" s="186">
        <v>0</v>
      </c>
      <c r="O95" s="186">
        <f>ROUND(E95*N95,2)</f>
        <v>0</v>
      </c>
      <c r="P95" s="186">
        <v>0</v>
      </c>
      <c r="Q95" s="186">
        <f>ROUND(E95*P95,2)</f>
        <v>0</v>
      </c>
      <c r="R95" s="188"/>
      <c r="S95" s="188" t="s">
        <v>250</v>
      </c>
      <c r="T95" s="189" t="s">
        <v>223</v>
      </c>
      <c r="U95" s="157">
        <v>0</v>
      </c>
      <c r="V95" s="157">
        <f>ROUND(E95*U95,2)</f>
        <v>0</v>
      </c>
      <c r="W95" s="157"/>
      <c r="X95" s="157" t="s">
        <v>251</v>
      </c>
      <c r="Y95" s="157" t="s">
        <v>225</v>
      </c>
      <c r="Z95" s="147"/>
      <c r="AA95" s="147"/>
      <c r="AB95" s="147"/>
      <c r="AC95" s="147"/>
      <c r="AD95" s="147"/>
      <c r="AE95" s="147"/>
      <c r="AF95" s="147"/>
      <c r="AG95" s="147" t="s">
        <v>811</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83">
        <v>60</v>
      </c>
      <c r="B96" s="184" t="s">
        <v>1705</v>
      </c>
      <c r="C96" s="191" t="s">
        <v>1637</v>
      </c>
      <c r="D96" s="185" t="s">
        <v>957</v>
      </c>
      <c r="E96" s="186">
        <v>1</v>
      </c>
      <c r="F96" s="187"/>
      <c r="G96" s="188">
        <f>ROUND(E96*F96,2)</f>
        <v>0</v>
      </c>
      <c r="H96" s="187"/>
      <c r="I96" s="188">
        <f>ROUND(E96*H96,2)</f>
        <v>0</v>
      </c>
      <c r="J96" s="187"/>
      <c r="K96" s="188">
        <f>ROUND(E96*J96,2)</f>
        <v>0</v>
      </c>
      <c r="L96" s="188">
        <v>21</v>
      </c>
      <c r="M96" s="188">
        <f>G96*(1+L96/100)</f>
        <v>0</v>
      </c>
      <c r="N96" s="186">
        <v>0</v>
      </c>
      <c r="O96" s="186">
        <f>ROUND(E96*N96,2)</f>
        <v>0</v>
      </c>
      <c r="P96" s="186">
        <v>0</v>
      </c>
      <c r="Q96" s="186">
        <f>ROUND(E96*P96,2)</f>
        <v>0</v>
      </c>
      <c r="R96" s="188"/>
      <c r="S96" s="188" t="s">
        <v>250</v>
      </c>
      <c r="T96" s="189" t="s">
        <v>223</v>
      </c>
      <c r="U96" s="157">
        <v>0</v>
      </c>
      <c r="V96" s="157">
        <f>ROUND(E96*U96,2)</f>
        <v>0</v>
      </c>
      <c r="W96" s="157"/>
      <c r="X96" s="157" t="s">
        <v>251</v>
      </c>
      <c r="Y96" s="157" t="s">
        <v>225</v>
      </c>
      <c r="Z96" s="147"/>
      <c r="AA96" s="147"/>
      <c r="AB96" s="147"/>
      <c r="AC96" s="147"/>
      <c r="AD96" s="147"/>
      <c r="AE96" s="147"/>
      <c r="AF96" s="147"/>
      <c r="AG96" s="147" t="s">
        <v>811</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x14ac:dyDescent="0.2">
      <c r="A97" s="159" t="s">
        <v>217</v>
      </c>
      <c r="B97" s="160" t="s">
        <v>139</v>
      </c>
      <c r="C97" s="174" t="s">
        <v>140</v>
      </c>
      <c r="D97" s="161"/>
      <c r="E97" s="162"/>
      <c r="F97" s="163"/>
      <c r="G97" s="163">
        <f>SUMIF(AG98:AG102,"&lt;&gt;NOR",G98:G102)</f>
        <v>0</v>
      </c>
      <c r="H97" s="163"/>
      <c r="I97" s="163">
        <f>SUM(I98:I102)</f>
        <v>0</v>
      </c>
      <c r="J97" s="163"/>
      <c r="K97" s="163">
        <f>SUM(K98:K102)</f>
        <v>0</v>
      </c>
      <c r="L97" s="163"/>
      <c r="M97" s="163">
        <f>SUM(M98:M102)</f>
        <v>0</v>
      </c>
      <c r="N97" s="162"/>
      <c r="O97" s="162">
        <f>SUM(O98:O102)</f>
        <v>0</v>
      </c>
      <c r="P97" s="162"/>
      <c r="Q97" s="162">
        <f>SUM(Q98:Q102)</f>
        <v>0</v>
      </c>
      <c r="R97" s="163"/>
      <c r="S97" s="163"/>
      <c r="T97" s="164"/>
      <c r="U97" s="158"/>
      <c r="V97" s="158">
        <f>SUM(V98:V102)</f>
        <v>0</v>
      </c>
      <c r="W97" s="158"/>
      <c r="X97" s="158"/>
      <c r="Y97" s="158"/>
      <c r="AG97" t="s">
        <v>218</v>
      </c>
    </row>
    <row r="98" spans="1:60" ht="33.75" outlineLevel="1" x14ac:dyDescent="0.2">
      <c r="A98" s="166">
        <v>61</v>
      </c>
      <c r="B98" s="167" t="s">
        <v>1706</v>
      </c>
      <c r="C98" s="175" t="s">
        <v>1707</v>
      </c>
      <c r="D98" s="168" t="s">
        <v>390</v>
      </c>
      <c r="E98" s="169">
        <v>1</v>
      </c>
      <c r="F98" s="170"/>
      <c r="G98" s="171">
        <f>ROUND(E98*F98,2)</f>
        <v>0</v>
      </c>
      <c r="H98" s="170"/>
      <c r="I98" s="171">
        <f>ROUND(E98*H98,2)</f>
        <v>0</v>
      </c>
      <c r="J98" s="170"/>
      <c r="K98" s="171">
        <f>ROUND(E98*J98,2)</f>
        <v>0</v>
      </c>
      <c r="L98" s="171">
        <v>21</v>
      </c>
      <c r="M98" s="171">
        <f>G98*(1+L98/100)</f>
        <v>0</v>
      </c>
      <c r="N98" s="169">
        <v>0</v>
      </c>
      <c r="O98" s="169">
        <f>ROUND(E98*N98,2)</f>
        <v>0</v>
      </c>
      <c r="P98" s="169">
        <v>0</v>
      </c>
      <c r="Q98" s="169">
        <f>ROUND(E98*P98,2)</f>
        <v>0</v>
      </c>
      <c r="R98" s="171"/>
      <c r="S98" s="171" t="s">
        <v>250</v>
      </c>
      <c r="T98" s="172" t="s">
        <v>223</v>
      </c>
      <c r="U98" s="157">
        <v>0</v>
      </c>
      <c r="V98" s="157">
        <f>ROUND(E98*U98,2)</f>
        <v>0</v>
      </c>
      <c r="W98" s="157"/>
      <c r="X98" s="157" t="s">
        <v>251</v>
      </c>
      <c r="Y98" s="157" t="s">
        <v>225</v>
      </c>
      <c r="Z98" s="147"/>
      <c r="AA98" s="147"/>
      <c r="AB98" s="147"/>
      <c r="AC98" s="147"/>
      <c r="AD98" s="147"/>
      <c r="AE98" s="147"/>
      <c r="AF98" s="147"/>
      <c r="AG98" s="147" t="s">
        <v>811</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2" x14ac:dyDescent="0.2">
      <c r="A99" s="154"/>
      <c r="B99" s="155"/>
      <c r="C99" s="249" t="s">
        <v>1674</v>
      </c>
      <c r="D99" s="250"/>
      <c r="E99" s="250"/>
      <c r="F99" s="250"/>
      <c r="G99" s="250"/>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228</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83">
        <v>62</v>
      </c>
      <c r="B100" s="184" t="s">
        <v>1708</v>
      </c>
      <c r="C100" s="191" t="s">
        <v>1668</v>
      </c>
      <c r="D100" s="185" t="s">
        <v>390</v>
      </c>
      <c r="E100" s="186">
        <v>1</v>
      </c>
      <c r="F100" s="187"/>
      <c r="G100" s="188">
        <f>ROUND(E100*F100,2)</f>
        <v>0</v>
      </c>
      <c r="H100" s="187"/>
      <c r="I100" s="188">
        <f>ROUND(E100*H100,2)</f>
        <v>0</v>
      </c>
      <c r="J100" s="187"/>
      <c r="K100" s="188">
        <f>ROUND(E100*J100,2)</f>
        <v>0</v>
      </c>
      <c r="L100" s="188">
        <v>21</v>
      </c>
      <c r="M100" s="188">
        <f>G100*(1+L100/100)</f>
        <v>0</v>
      </c>
      <c r="N100" s="186">
        <v>0</v>
      </c>
      <c r="O100" s="186">
        <f>ROUND(E100*N100,2)</f>
        <v>0</v>
      </c>
      <c r="P100" s="186">
        <v>0</v>
      </c>
      <c r="Q100" s="186">
        <f>ROUND(E100*P100,2)</f>
        <v>0</v>
      </c>
      <c r="R100" s="188"/>
      <c r="S100" s="188" t="s">
        <v>250</v>
      </c>
      <c r="T100" s="189" t="s">
        <v>223</v>
      </c>
      <c r="U100" s="157">
        <v>0</v>
      </c>
      <c r="V100" s="157">
        <f>ROUND(E100*U100,2)</f>
        <v>0</v>
      </c>
      <c r="W100" s="157"/>
      <c r="X100" s="157" t="s">
        <v>251</v>
      </c>
      <c r="Y100" s="157" t="s">
        <v>225</v>
      </c>
      <c r="Z100" s="147"/>
      <c r="AA100" s="147"/>
      <c r="AB100" s="147"/>
      <c r="AC100" s="147"/>
      <c r="AD100" s="147"/>
      <c r="AE100" s="147"/>
      <c r="AF100" s="147"/>
      <c r="AG100" s="147" t="s">
        <v>811</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83">
        <v>63</v>
      </c>
      <c r="B101" s="184" t="s">
        <v>1709</v>
      </c>
      <c r="C101" s="191" t="s">
        <v>1670</v>
      </c>
      <c r="D101" s="185" t="s">
        <v>390</v>
      </c>
      <c r="E101" s="186">
        <v>1</v>
      </c>
      <c r="F101" s="187"/>
      <c r="G101" s="188">
        <f>ROUND(E101*F101,2)</f>
        <v>0</v>
      </c>
      <c r="H101" s="187"/>
      <c r="I101" s="188">
        <f>ROUND(E101*H101,2)</f>
        <v>0</v>
      </c>
      <c r="J101" s="187"/>
      <c r="K101" s="188">
        <f>ROUND(E101*J101,2)</f>
        <v>0</v>
      </c>
      <c r="L101" s="188">
        <v>21</v>
      </c>
      <c r="M101" s="188">
        <f>G101*(1+L101/100)</f>
        <v>0</v>
      </c>
      <c r="N101" s="186">
        <v>0</v>
      </c>
      <c r="O101" s="186">
        <f>ROUND(E101*N101,2)</f>
        <v>0</v>
      </c>
      <c r="P101" s="186">
        <v>0</v>
      </c>
      <c r="Q101" s="186">
        <f>ROUND(E101*P101,2)</f>
        <v>0</v>
      </c>
      <c r="R101" s="188"/>
      <c r="S101" s="188" t="s">
        <v>250</v>
      </c>
      <c r="T101" s="189" t="s">
        <v>223</v>
      </c>
      <c r="U101" s="157">
        <v>0</v>
      </c>
      <c r="V101" s="157">
        <f>ROUND(E101*U101,2)</f>
        <v>0</v>
      </c>
      <c r="W101" s="157"/>
      <c r="X101" s="157" t="s">
        <v>251</v>
      </c>
      <c r="Y101" s="157" t="s">
        <v>225</v>
      </c>
      <c r="Z101" s="147"/>
      <c r="AA101" s="147"/>
      <c r="AB101" s="147"/>
      <c r="AC101" s="147"/>
      <c r="AD101" s="147"/>
      <c r="AE101" s="147"/>
      <c r="AF101" s="147"/>
      <c r="AG101" s="147" t="s">
        <v>811</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83">
        <v>64</v>
      </c>
      <c r="B102" s="184" t="s">
        <v>1710</v>
      </c>
      <c r="C102" s="191" t="s">
        <v>1672</v>
      </c>
      <c r="D102" s="185" t="s">
        <v>390</v>
      </c>
      <c r="E102" s="186">
        <v>1</v>
      </c>
      <c r="F102" s="187"/>
      <c r="G102" s="188">
        <f>ROUND(E102*F102,2)</f>
        <v>0</v>
      </c>
      <c r="H102" s="187"/>
      <c r="I102" s="188">
        <f>ROUND(E102*H102,2)</f>
        <v>0</v>
      </c>
      <c r="J102" s="187"/>
      <c r="K102" s="188">
        <f>ROUND(E102*J102,2)</f>
        <v>0</v>
      </c>
      <c r="L102" s="188">
        <v>21</v>
      </c>
      <c r="M102" s="188">
        <f>G102*(1+L102/100)</f>
        <v>0</v>
      </c>
      <c r="N102" s="186">
        <v>0</v>
      </c>
      <c r="O102" s="186">
        <f>ROUND(E102*N102,2)</f>
        <v>0</v>
      </c>
      <c r="P102" s="186">
        <v>0</v>
      </c>
      <c r="Q102" s="186">
        <f>ROUND(E102*P102,2)</f>
        <v>0</v>
      </c>
      <c r="R102" s="188"/>
      <c r="S102" s="188" t="s">
        <v>250</v>
      </c>
      <c r="T102" s="189" t="s">
        <v>223</v>
      </c>
      <c r="U102" s="157">
        <v>0</v>
      </c>
      <c r="V102" s="157">
        <f>ROUND(E102*U102,2)</f>
        <v>0</v>
      </c>
      <c r="W102" s="157"/>
      <c r="X102" s="157" t="s">
        <v>251</v>
      </c>
      <c r="Y102" s="157" t="s">
        <v>225</v>
      </c>
      <c r="Z102" s="147"/>
      <c r="AA102" s="147"/>
      <c r="AB102" s="147"/>
      <c r="AC102" s="147"/>
      <c r="AD102" s="147"/>
      <c r="AE102" s="147"/>
      <c r="AF102" s="147"/>
      <c r="AG102" s="147" t="s">
        <v>811</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x14ac:dyDescent="0.2">
      <c r="A103" s="159" t="s">
        <v>217</v>
      </c>
      <c r="B103" s="160" t="s">
        <v>141</v>
      </c>
      <c r="C103" s="174" t="s">
        <v>142</v>
      </c>
      <c r="D103" s="161"/>
      <c r="E103" s="162"/>
      <c r="F103" s="163"/>
      <c r="G103" s="163">
        <f>SUMIF(AG104:AG111,"&lt;&gt;NOR",G104:G111)</f>
        <v>0</v>
      </c>
      <c r="H103" s="163"/>
      <c r="I103" s="163">
        <f>SUM(I104:I111)</f>
        <v>0</v>
      </c>
      <c r="J103" s="163"/>
      <c r="K103" s="163">
        <f>SUM(K104:K111)</f>
        <v>0</v>
      </c>
      <c r="L103" s="163"/>
      <c r="M103" s="163">
        <f>SUM(M104:M111)</f>
        <v>0</v>
      </c>
      <c r="N103" s="162"/>
      <c r="O103" s="162">
        <f>SUM(O104:O111)</f>
        <v>0</v>
      </c>
      <c r="P103" s="162"/>
      <c r="Q103" s="162">
        <f>SUM(Q104:Q111)</f>
        <v>0</v>
      </c>
      <c r="R103" s="163"/>
      <c r="S103" s="163"/>
      <c r="T103" s="164"/>
      <c r="U103" s="158"/>
      <c r="V103" s="158">
        <f>SUM(V104:V111)</f>
        <v>0</v>
      </c>
      <c r="W103" s="158"/>
      <c r="X103" s="158"/>
      <c r="Y103" s="158"/>
      <c r="AG103" t="s">
        <v>218</v>
      </c>
    </row>
    <row r="104" spans="1:60" ht="33.75" outlineLevel="1" x14ac:dyDescent="0.2">
      <c r="A104" s="166">
        <v>65</v>
      </c>
      <c r="B104" s="167" t="s">
        <v>1711</v>
      </c>
      <c r="C104" s="175" t="s">
        <v>1625</v>
      </c>
      <c r="D104" s="168" t="s">
        <v>957</v>
      </c>
      <c r="E104" s="169">
        <v>1</v>
      </c>
      <c r="F104" s="170"/>
      <c r="G104" s="171">
        <f>ROUND(E104*F104,2)</f>
        <v>0</v>
      </c>
      <c r="H104" s="170"/>
      <c r="I104" s="171">
        <f>ROUND(E104*H104,2)</f>
        <v>0</v>
      </c>
      <c r="J104" s="170"/>
      <c r="K104" s="171">
        <f>ROUND(E104*J104,2)</f>
        <v>0</v>
      </c>
      <c r="L104" s="171">
        <v>21</v>
      </c>
      <c r="M104" s="171">
        <f>G104*(1+L104/100)</f>
        <v>0</v>
      </c>
      <c r="N104" s="169">
        <v>0</v>
      </c>
      <c r="O104" s="169">
        <f>ROUND(E104*N104,2)</f>
        <v>0</v>
      </c>
      <c r="P104" s="169">
        <v>0</v>
      </c>
      <c r="Q104" s="169">
        <f>ROUND(E104*P104,2)</f>
        <v>0</v>
      </c>
      <c r="R104" s="171"/>
      <c r="S104" s="171" t="s">
        <v>250</v>
      </c>
      <c r="T104" s="172" t="s">
        <v>223</v>
      </c>
      <c r="U104" s="157">
        <v>0</v>
      </c>
      <c r="V104" s="157">
        <f>ROUND(E104*U104,2)</f>
        <v>0</v>
      </c>
      <c r="W104" s="157"/>
      <c r="X104" s="157" t="s">
        <v>251</v>
      </c>
      <c r="Y104" s="157" t="s">
        <v>225</v>
      </c>
      <c r="Z104" s="147"/>
      <c r="AA104" s="147"/>
      <c r="AB104" s="147"/>
      <c r="AC104" s="147"/>
      <c r="AD104" s="147"/>
      <c r="AE104" s="147"/>
      <c r="AF104" s="147"/>
      <c r="AG104" s="147" t="s">
        <v>811</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
      <c r="A105" s="154"/>
      <c r="B105" s="155"/>
      <c r="C105" s="249" t="s">
        <v>1626</v>
      </c>
      <c r="D105" s="250"/>
      <c r="E105" s="250"/>
      <c r="F105" s="250"/>
      <c r="G105" s="250"/>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228</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3" x14ac:dyDescent="0.2">
      <c r="A106" s="154"/>
      <c r="B106" s="155"/>
      <c r="C106" s="251" t="s">
        <v>1688</v>
      </c>
      <c r="D106" s="252"/>
      <c r="E106" s="252"/>
      <c r="F106" s="252"/>
      <c r="G106" s="252"/>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228</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83">
        <v>66</v>
      </c>
      <c r="B107" s="184" t="s">
        <v>1712</v>
      </c>
      <c r="C107" s="191" t="s">
        <v>1629</v>
      </c>
      <c r="D107" s="185" t="s">
        <v>957</v>
      </c>
      <c r="E107" s="186">
        <v>1</v>
      </c>
      <c r="F107" s="187"/>
      <c r="G107" s="188">
        <f>ROUND(E107*F107,2)</f>
        <v>0</v>
      </c>
      <c r="H107" s="187"/>
      <c r="I107" s="188">
        <f>ROUND(E107*H107,2)</f>
        <v>0</v>
      </c>
      <c r="J107" s="187"/>
      <c r="K107" s="188">
        <f>ROUND(E107*J107,2)</f>
        <v>0</v>
      </c>
      <c r="L107" s="188">
        <v>21</v>
      </c>
      <c r="M107" s="188">
        <f>G107*(1+L107/100)</f>
        <v>0</v>
      </c>
      <c r="N107" s="186">
        <v>0</v>
      </c>
      <c r="O107" s="186">
        <f>ROUND(E107*N107,2)</f>
        <v>0</v>
      </c>
      <c r="P107" s="186">
        <v>0</v>
      </c>
      <c r="Q107" s="186">
        <f>ROUND(E107*P107,2)</f>
        <v>0</v>
      </c>
      <c r="R107" s="188"/>
      <c r="S107" s="188" t="s">
        <v>250</v>
      </c>
      <c r="T107" s="189" t="s">
        <v>223</v>
      </c>
      <c r="U107" s="157">
        <v>0</v>
      </c>
      <c r="V107" s="157">
        <f>ROUND(E107*U107,2)</f>
        <v>0</v>
      </c>
      <c r="W107" s="157"/>
      <c r="X107" s="157" t="s">
        <v>251</v>
      </c>
      <c r="Y107" s="157" t="s">
        <v>225</v>
      </c>
      <c r="Z107" s="147"/>
      <c r="AA107" s="147"/>
      <c r="AB107" s="147"/>
      <c r="AC107" s="147"/>
      <c r="AD107" s="147"/>
      <c r="AE107" s="147"/>
      <c r="AF107" s="147"/>
      <c r="AG107" s="147" t="s">
        <v>811</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83">
        <v>67</v>
      </c>
      <c r="B108" s="184" t="s">
        <v>1713</v>
      </c>
      <c r="C108" s="191" t="s">
        <v>1631</v>
      </c>
      <c r="D108" s="185" t="s">
        <v>957</v>
      </c>
      <c r="E108" s="186">
        <v>1</v>
      </c>
      <c r="F108" s="187"/>
      <c r="G108" s="188">
        <f>ROUND(E108*F108,2)</f>
        <v>0</v>
      </c>
      <c r="H108" s="187"/>
      <c r="I108" s="188">
        <f>ROUND(E108*H108,2)</f>
        <v>0</v>
      </c>
      <c r="J108" s="187"/>
      <c r="K108" s="188">
        <f>ROUND(E108*J108,2)</f>
        <v>0</v>
      </c>
      <c r="L108" s="188">
        <v>21</v>
      </c>
      <c r="M108" s="188">
        <f>G108*(1+L108/100)</f>
        <v>0</v>
      </c>
      <c r="N108" s="186">
        <v>0</v>
      </c>
      <c r="O108" s="186">
        <f>ROUND(E108*N108,2)</f>
        <v>0</v>
      </c>
      <c r="P108" s="186">
        <v>0</v>
      </c>
      <c r="Q108" s="186">
        <f>ROUND(E108*P108,2)</f>
        <v>0</v>
      </c>
      <c r="R108" s="188"/>
      <c r="S108" s="188" t="s">
        <v>250</v>
      </c>
      <c r="T108" s="189" t="s">
        <v>223</v>
      </c>
      <c r="U108" s="157">
        <v>0</v>
      </c>
      <c r="V108" s="157">
        <f>ROUND(E108*U108,2)</f>
        <v>0</v>
      </c>
      <c r="W108" s="157"/>
      <c r="X108" s="157" t="s">
        <v>251</v>
      </c>
      <c r="Y108" s="157" t="s">
        <v>225</v>
      </c>
      <c r="Z108" s="147"/>
      <c r="AA108" s="147"/>
      <c r="AB108" s="147"/>
      <c r="AC108" s="147"/>
      <c r="AD108" s="147"/>
      <c r="AE108" s="147"/>
      <c r="AF108" s="147"/>
      <c r="AG108" s="147" t="s">
        <v>811</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83">
        <v>68</v>
      </c>
      <c r="B109" s="184" t="s">
        <v>1714</v>
      </c>
      <c r="C109" s="191" t="s">
        <v>1633</v>
      </c>
      <c r="D109" s="185" t="s">
        <v>957</v>
      </c>
      <c r="E109" s="186">
        <v>1</v>
      </c>
      <c r="F109" s="187"/>
      <c r="G109" s="188">
        <f>ROUND(E109*F109,2)</f>
        <v>0</v>
      </c>
      <c r="H109" s="187"/>
      <c r="I109" s="188">
        <f>ROUND(E109*H109,2)</f>
        <v>0</v>
      </c>
      <c r="J109" s="187"/>
      <c r="K109" s="188">
        <f>ROUND(E109*J109,2)</f>
        <v>0</v>
      </c>
      <c r="L109" s="188">
        <v>21</v>
      </c>
      <c r="M109" s="188">
        <f>G109*(1+L109/100)</f>
        <v>0</v>
      </c>
      <c r="N109" s="186">
        <v>0</v>
      </c>
      <c r="O109" s="186">
        <f>ROUND(E109*N109,2)</f>
        <v>0</v>
      </c>
      <c r="P109" s="186">
        <v>0</v>
      </c>
      <c r="Q109" s="186">
        <f>ROUND(E109*P109,2)</f>
        <v>0</v>
      </c>
      <c r="R109" s="188"/>
      <c r="S109" s="188" t="s">
        <v>250</v>
      </c>
      <c r="T109" s="189" t="s">
        <v>223</v>
      </c>
      <c r="U109" s="157">
        <v>0</v>
      </c>
      <c r="V109" s="157">
        <f>ROUND(E109*U109,2)</f>
        <v>0</v>
      </c>
      <c r="W109" s="157"/>
      <c r="X109" s="157" t="s">
        <v>251</v>
      </c>
      <c r="Y109" s="157" t="s">
        <v>225</v>
      </c>
      <c r="Z109" s="147"/>
      <c r="AA109" s="147"/>
      <c r="AB109" s="147"/>
      <c r="AC109" s="147"/>
      <c r="AD109" s="147"/>
      <c r="AE109" s="147"/>
      <c r="AF109" s="147"/>
      <c r="AG109" s="147" t="s">
        <v>811</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83">
        <v>69</v>
      </c>
      <c r="B110" s="184" t="s">
        <v>1715</v>
      </c>
      <c r="C110" s="191" t="s">
        <v>1635</v>
      </c>
      <c r="D110" s="185" t="s">
        <v>957</v>
      </c>
      <c r="E110" s="186">
        <v>1</v>
      </c>
      <c r="F110" s="187"/>
      <c r="G110" s="188">
        <f>ROUND(E110*F110,2)</f>
        <v>0</v>
      </c>
      <c r="H110" s="187"/>
      <c r="I110" s="188">
        <f>ROUND(E110*H110,2)</f>
        <v>0</v>
      </c>
      <c r="J110" s="187"/>
      <c r="K110" s="188">
        <f>ROUND(E110*J110,2)</f>
        <v>0</v>
      </c>
      <c r="L110" s="188">
        <v>21</v>
      </c>
      <c r="M110" s="188">
        <f>G110*(1+L110/100)</f>
        <v>0</v>
      </c>
      <c r="N110" s="186">
        <v>0</v>
      </c>
      <c r="O110" s="186">
        <f>ROUND(E110*N110,2)</f>
        <v>0</v>
      </c>
      <c r="P110" s="186">
        <v>0</v>
      </c>
      <c r="Q110" s="186">
        <f>ROUND(E110*P110,2)</f>
        <v>0</v>
      </c>
      <c r="R110" s="188"/>
      <c r="S110" s="188" t="s">
        <v>250</v>
      </c>
      <c r="T110" s="189" t="s">
        <v>223</v>
      </c>
      <c r="U110" s="157">
        <v>0</v>
      </c>
      <c r="V110" s="157">
        <f>ROUND(E110*U110,2)</f>
        <v>0</v>
      </c>
      <c r="W110" s="157"/>
      <c r="X110" s="157" t="s">
        <v>251</v>
      </c>
      <c r="Y110" s="157" t="s">
        <v>225</v>
      </c>
      <c r="Z110" s="147"/>
      <c r="AA110" s="147"/>
      <c r="AB110" s="147"/>
      <c r="AC110" s="147"/>
      <c r="AD110" s="147"/>
      <c r="AE110" s="147"/>
      <c r="AF110" s="147"/>
      <c r="AG110" s="147" t="s">
        <v>811</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83">
        <v>70</v>
      </c>
      <c r="B111" s="184" t="s">
        <v>1716</v>
      </c>
      <c r="C111" s="191" t="s">
        <v>1637</v>
      </c>
      <c r="D111" s="185" t="s">
        <v>957</v>
      </c>
      <c r="E111" s="186">
        <v>1</v>
      </c>
      <c r="F111" s="187"/>
      <c r="G111" s="188">
        <f>ROUND(E111*F111,2)</f>
        <v>0</v>
      </c>
      <c r="H111" s="187"/>
      <c r="I111" s="188">
        <f>ROUND(E111*H111,2)</f>
        <v>0</v>
      </c>
      <c r="J111" s="187"/>
      <c r="K111" s="188">
        <f>ROUND(E111*J111,2)</f>
        <v>0</v>
      </c>
      <c r="L111" s="188">
        <v>21</v>
      </c>
      <c r="M111" s="188">
        <f>G111*(1+L111/100)</f>
        <v>0</v>
      </c>
      <c r="N111" s="186">
        <v>0</v>
      </c>
      <c r="O111" s="186">
        <f>ROUND(E111*N111,2)</f>
        <v>0</v>
      </c>
      <c r="P111" s="186">
        <v>0</v>
      </c>
      <c r="Q111" s="186">
        <f>ROUND(E111*P111,2)</f>
        <v>0</v>
      </c>
      <c r="R111" s="188"/>
      <c r="S111" s="188" t="s">
        <v>250</v>
      </c>
      <c r="T111" s="189" t="s">
        <v>223</v>
      </c>
      <c r="U111" s="157">
        <v>0</v>
      </c>
      <c r="V111" s="157">
        <f>ROUND(E111*U111,2)</f>
        <v>0</v>
      </c>
      <c r="W111" s="157"/>
      <c r="X111" s="157" t="s">
        <v>251</v>
      </c>
      <c r="Y111" s="157" t="s">
        <v>225</v>
      </c>
      <c r="Z111" s="147"/>
      <c r="AA111" s="147"/>
      <c r="AB111" s="147"/>
      <c r="AC111" s="147"/>
      <c r="AD111" s="147"/>
      <c r="AE111" s="147"/>
      <c r="AF111" s="147"/>
      <c r="AG111" s="147" t="s">
        <v>811</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x14ac:dyDescent="0.2">
      <c r="A112" s="159" t="s">
        <v>217</v>
      </c>
      <c r="B112" s="160" t="s">
        <v>143</v>
      </c>
      <c r="C112" s="174" t="s">
        <v>144</v>
      </c>
      <c r="D112" s="161"/>
      <c r="E112" s="162"/>
      <c r="F112" s="163"/>
      <c r="G112" s="163">
        <f>SUMIF(AG113:AG120,"&lt;&gt;NOR",G113:G120)</f>
        <v>0</v>
      </c>
      <c r="H112" s="163"/>
      <c r="I112" s="163">
        <f>SUM(I113:I120)</f>
        <v>0</v>
      </c>
      <c r="J112" s="163"/>
      <c r="K112" s="163">
        <f>SUM(K113:K120)</f>
        <v>0</v>
      </c>
      <c r="L112" s="163"/>
      <c r="M112" s="163">
        <f>SUM(M113:M120)</f>
        <v>0</v>
      </c>
      <c r="N112" s="162"/>
      <c r="O112" s="162">
        <f>SUM(O113:O120)</f>
        <v>0</v>
      </c>
      <c r="P112" s="162"/>
      <c r="Q112" s="162">
        <f>SUM(Q113:Q120)</f>
        <v>0</v>
      </c>
      <c r="R112" s="163"/>
      <c r="S112" s="163"/>
      <c r="T112" s="164"/>
      <c r="U112" s="158"/>
      <c r="V112" s="158">
        <f>SUM(V113:V120)</f>
        <v>0</v>
      </c>
      <c r="W112" s="158"/>
      <c r="X112" s="158"/>
      <c r="Y112" s="158"/>
      <c r="AG112" t="s">
        <v>218</v>
      </c>
    </row>
    <row r="113" spans="1:60" ht="33.75" outlineLevel="1" x14ac:dyDescent="0.2">
      <c r="A113" s="166">
        <v>71</v>
      </c>
      <c r="B113" s="167" t="s">
        <v>1717</v>
      </c>
      <c r="C113" s="175" t="s">
        <v>1625</v>
      </c>
      <c r="D113" s="168" t="s">
        <v>957</v>
      </c>
      <c r="E113" s="169">
        <v>1</v>
      </c>
      <c r="F113" s="170"/>
      <c r="G113" s="171">
        <f>ROUND(E113*F113,2)</f>
        <v>0</v>
      </c>
      <c r="H113" s="170"/>
      <c r="I113" s="171">
        <f>ROUND(E113*H113,2)</f>
        <v>0</v>
      </c>
      <c r="J113" s="170"/>
      <c r="K113" s="171">
        <f>ROUND(E113*J113,2)</f>
        <v>0</v>
      </c>
      <c r="L113" s="171">
        <v>21</v>
      </c>
      <c r="M113" s="171">
        <f>G113*(1+L113/100)</f>
        <v>0</v>
      </c>
      <c r="N113" s="169">
        <v>0</v>
      </c>
      <c r="O113" s="169">
        <f>ROUND(E113*N113,2)</f>
        <v>0</v>
      </c>
      <c r="P113" s="169">
        <v>0</v>
      </c>
      <c r="Q113" s="169">
        <f>ROUND(E113*P113,2)</f>
        <v>0</v>
      </c>
      <c r="R113" s="171"/>
      <c r="S113" s="171" t="s">
        <v>250</v>
      </c>
      <c r="T113" s="172" t="s">
        <v>223</v>
      </c>
      <c r="U113" s="157">
        <v>0</v>
      </c>
      <c r="V113" s="157">
        <f>ROUND(E113*U113,2)</f>
        <v>0</v>
      </c>
      <c r="W113" s="157"/>
      <c r="X113" s="157" t="s">
        <v>251</v>
      </c>
      <c r="Y113" s="157" t="s">
        <v>225</v>
      </c>
      <c r="Z113" s="147"/>
      <c r="AA113" s="147"/>
      <c r="AB113" s="147"/>
      <c r="AC113" s="147"/>
      <c r="AD113" s="147"/>
      <c r="AE113" s="147"/>
      <c r="AF113" s="147"/>
      <c r="AG113" s="147" t="s">
        <v>811</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2" x14ac:dyDescent="0.2">
      <c r="A114" s="154"/>
      <c r="B114" s="155"/>
      <c r="C114" s="249" t="s">
        <v>1626</v>
      </c>
      <c r="D114" s="250"/>
      <c r="E114" s="250"/>
      <c r="F114" s="250"/>
      <c r="G114" s="250"/>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228</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3" x14ac:dyDescent="0.2">
      <c r="A115" s="154"/>
      <c r="B115" s="155"/>
      <c r="C115" s="251" t="s">
        <v>1718</v>
      </c>
      <c r="D115" s="252"/>
      <c r="E115" s="252"/>
      <c r="F115" s="252"/>
      <c r="G115" s="252"/>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228</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83">
        <v>72</v>
      </c>
      <c r="B116" s="184" t="s">
        <v>1719</v>
      </c>
      <c r="C116" s="191" t="s">
        <v>1629</v>
      </c>
      <c r="D116" s="185" t="s">
        <v>957</v>
      </c>
      <c r="E116" s="186">
        <v>1</v>
      </c>
      <c r="F116" s="187"/>
      <c r="G116" s="188">
        <f>ROUND(E116*F116,2)</f>
        <v>0</v>
      </c>
      <c r="H116" s="187"/>
      <c r="I116" s="188">
        <f>ROUND(E116*H116,2)</f>
        <v>0</v>
      </c>
      <c r="J116" s="187"/>
      <c r="K116" s="188">
        <f>ROUND(E116*J116,2)</f>
        <v>0</v>
      </c>
      <c r="L116" s="188">
        <v>21</v>
      </c>
      <c r="M116" s="188">
        <f>G116*(1+L116/100)</f>
        <v>0</v>
      </c>
      <c r="N116" s="186">
        <v>0</v>
      </c>
      <c r="O116" s="186">
        <f>ROUND(E116*N116,2)</f>
        <v>0</v>
      </c>
      <c r="P116" s="186">
        <v>0</v>
      </c>
      <c r="Q116" s="186">
        <f>ROUND(E116*P116,2)</f>
        <v>0</v>
      </c>
      <c r="R116" s="188"/>
      <c r="S116" s="188" t="s">
        <v>250</v>
      </c>
      <c r="T116" s="189" t="s">
        <v>223</v>
      </c>
      <c r="U116" s="157">
        <v>0</v>
      </c>
      <c r="V116" s="157">
        <f>ROUND(E116*U116,2)</f>
        <v>0</v>
      </c>
      <c r="W116" s="157"/>
      <c r="X116" s="157" t="s">
        <v>251</v>
      </c>
      <c r="Y116" s="157" t="s">
        <v>225</v>
      </c>
      <c r="Z116" s="147"/>
      <c r="AA116" s="147"/>
      <c r="AB116" s="147"/>
      <c r="AC116" s="147"/>
      <c r="AD116" s="147"/>
      <c r="AE116" s="147"/>
      <c r="AF116" s="147"/>
      <c r="AG116" s="147" t="s">
        <v>811</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83">
        <v>73</v>
      </c>
      <c r="B117" s="184" t="s">
        <v>1720</v>
      </c>
      <c r="C117" s="191" t="s">
        <v>1631</v>
      </c>
      <c r="D117" s="185" t="s">
        <v>957</v>
      </c>
      <c r="E117" s="186">
        <v>1</v>
      </c>
      <c r="F117" s="187"/>
      <c r="G117" s="188">
        <f>ROUND(E117*F117,2)</f>
        <v>0</v>
      </c>
      <c r="H117" s="187"/>
      <c r="I117" s="188">
        <f>ROUND(E117*H117,2)</f>
        <v>0</v>
      </c>
      <c r="J117" s="187"/>
      <c r="K117" s="188">
        <f>ROUND(E117*J117,2)</f>
        <v>0</v>
      </c>
      <c r="L117" s="188">
        <v>21</v>
      </c>
      <c r="M117" s="188">
        <f>G117*(1+L117/100)</f>
        <v>0</v>
      </c>
      <c r="N117" s="186">
        <v>0</v>
      </c>
      <c r="O117" s="186">
        <f>ROUND(E117*N117,2)</f>
        <v>0</v>
      </c>
      <c r="P117" s="186">
        <v>0</v>
      </c>
      <c r="Q117" s="186">
        <f>ROUND(E117*P117,2)</f>
        <v>0</v>
      </c>
      <c r="R117" s="188"/>
      <c r="S117" s="188" t="s">
        <v>250</v>
      </c>
      <c r="T117" s="189" t="s">
        <v>223</v>
      </c>
      <c r="U117" s="157">
        <v>0</v>
      </c>
      <c r="V117" s="157">
        <f>ROUND(E117*U117,2)</f>
        <v>0</v>
      </c>
      <c r="W117" s="157"/>
      <c r="X117" s="157" t="s">
        <v>251</v>
      </c>
      <c r="Y117" s="157" t="s">
        <v>225</v>
      </c>
      <c r="Z117" s="147"/>
      <c r="AA117" s="147"/>
      <c r="AB117" s="147"/>
      <c r="AC117" s="147"/>
      <c r="AD117" s="147"/>
      <c r="AE117" s="147"/>
      <c r="AF117" s="147"/>
      <c r="AG117" s="147" t="s">
        <v>811</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83">
        <v>74</v>
      </c>
      <c r="B118" s="184" t="s">
        <v>1721</v>
      </c>
      <c r="C118" s="191" t="s">
        <v>1633</v>
      </c>
      <c r="D118" s="185" t="s">
        <v>957</v>
      </c>
      <c r="E118" s="186">
        <v>1</v>
      </c>
      <c r="F118" s="187"/>
      <c r="G118" s="188">
        <f>ROUND(E118*F118,2)</f>
        <v>0</v>
      </c>
      <c r="H118" s="187"/>
      <c r="I118" s="188">
        <f>ROUND(E118*H118,2)</f>
        <v>0</v>
      </c>
      <c r="J118" s="187"/>
      <c r="K118" s="188">
        <f>ROUND(E118*J118,2)</f>
        <v>0</v>
      </c>
      <c r="L118" s="188">
        <v>21</v>
      </c>
      <c r="M118" s="188">
        <f>G118*(1+L118/100)</f>
        <v>0</v>
      </c>
      <c r="N118" s="186">
        <v>0</v>
      </c>
      <c r="O118" s="186">
        <f>ROUND(E118*N118,2)</f>
        <v>0</v>
      </c>
      <c r="P118" s="186">
        <v>0</v>
      </c>
      <c r="Q118" s="186">
        <f>ROUND(E118*P118,2)</f>
        <v>0</v>
      </c>
      <c r="R118" s="188"/>
      <c r="S118" s="188" t="s">
        <v>250</v>
      </c>
      <c r="T118" s="189" t="s">
        <v>223</v>
      </c>
      <c r="U118" s="157">
        <v>0</v>
      </c>
      <c r="V118" s="157">
        <f>ROUND(E118*U118,2)</f>
        <v>0</v>
      </c>
      <c r="W118" s="157"/>
      <c r="X118" s="157" t="s">
        <v>251</v>
      </c>
      <c r="Y118" s="157" t="s">
        <v>225</v>
      </c>
      <c r="Z118" s="147"/>
      <c r="AA118" s="147"/>
      <c r="AB118" s="147"/>
      <c r="AC118" s="147"/>
      <c r="AD118" s="147"/>
      <c r="AE118" s="147"/>
      <c r="AF118" s="147"/>
      <c r="AG118" s="147" t="s">
        <v>811</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83">
        <v>75</v>
      </c>
      <c r="B119" s="184" t="s">
        <v>1722</v>
      </c>
      <c r="C119" s="191" t="s">
        <v>1635</v>
      </c>
      <c r="D119" s="185" t="s">
        <v>957</v>
      </c>
      <c r="E119" s="186">
        <v>1</v>
      </c>
      <c r="F119" s="187"/>
      <c r="G119" s="188">
        <f>ROUND(E119*F119,2)</f>
        <v>0</v>
      </c>
      <c r="H119" s="187"/>
      <c r="I119" s="188">
        <f>ROUND(E119*H119,2)</f>
        <v>0</v>
      </c>
      <c r="J119" s="187"/>
      <c r="K119" s="188">
        <f>ROUND(E119*J119,2)</f>
        <v>0</v>
      </c>
      <c r="L119" s="188">
        <v>21</v>
      </c>
      <c r="M119" s="188">
        <f>G119*(1+L119/100)</f>
        <v>0</v>
      </c>
      <c r="N119" s="186">
        <v>0</v>
      </c>
      <c r="O119" s="186">
        <f>ROUND(E119*N119,2)</f>
        <v>0</v>
      </c>
      <c r="P119" s="186">
        <v>0</v>
      </c>
      <c r="Q119" s="186">
        <f>ROUND(E119*P119,2)</f>
        <v>0</v>
      </c>
      <c r="R119" s="188"/>
      <c r="S119" s="188" t="s">
        <v>250</v>
      </c>
      <c r="T119" s="189" t="s">
        <v>223</v>
      </c>
      <c r="U119" s="157">
        <v>0</v>
      </c>
      <c r="V119" s="157">
        <f>ROUND(E119*U119,2)</f>
        <v>0</v>
      </c>
      <c r="W119" s="157"/>
      <c r="X119" s="157" t="s">
        <v>251</v>
      </c>
      <c r="Y119" s="157" t="s">
        <v>225</v>
      </c>
      <c r="Z119" s="147"/>
      <c r="AA119" s="147"/>
      <c r="AB119" s="147"/>
      <c r="AC119" s="147"/>
      <c r="AD119" s="147"/>
      <c r="AE119" s="147"/>
      <c r="AF119" s="147"/>
      <c r="AG119" s="147" t="s">
        <v>811</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83">
        <v>76</v>
      </c>
      <c r="B120" s="184" t="s">
        <v>1723</v>
      </c>
      <c r="C120" s="191" t="s">
        <v>1637</v>
      </c>
      <c r="D120" s="185" t="s">
        <v>957</v>
      </c>
      <c r="E120" s="186">
        <v>1</v>
      </c>
      <c r="F120" s="187"/>
      <c r="G120" s="188">
        <f>ROUND(E120*F120,2)</f>
        <v>0</v>
      </c>
      <c r="H120" s="187"/>
      <c r="I120" s="188">
        <f>ROUND(E120*H120,2)</f>
        <v>0</v>
      </c>
      <c r="J120" s="187"/>
      <c r="K120" s="188">
        <f>ROUND(E120*J120,2)</f>
        <v>0</v>
      </c>
      <c r="L120" s="188">
        <v>21</v>
      </c>
      <c r="M120" s="188">
        <f>G120*(1+L120/100)</f>
        <v>0</v>
      </c>
      <c r="N120" s="186">
        <v>0</v>
      </c>
      <c r="O120" s="186">
        <f>ROUND(E120*N120,2)</f>
        <v>0</v>
      </c>
      <c r="P120" s="186">
        <v>0</v>
      </c>
      <c r="Q120" s="186">
        <f>ROUND(E120*P120,2)</f>
        <v>0</v>
      </c>
      <c r="R120" s="188"/>
      <c r="S120" s="188" t="s">
        <v>250</v>
      </c>
      <c r="T120" s="189" t="s">
        <v>223</v>
      </c>
      <c r="U120" s="157">
        <v>0</v>
      </c>
      <c r="V120" s="157">
        <f>ROUND(E120*U120,2)</f>
        <v>0</v>
      </c>
      <c r="W120" s="157"/>
      <c r="X120" s="157" t="s">
        <v>251</v>
      </c>
      <c r="Y120" s="157" t="s">
        <v>225</v>
      </c>
      <c r="Z120" s="147"/>
      <c r="AA120" s="147"/>
      <c r="AB120" s="147"/>
      <c r="AC120" s="147"/>
      <c r="AD120" s="147"/>
      <c r="AE120" s="147"/>
      <c r="AF120" s="147"/>
      <c r="AG120" s="147" t="s">
        <v>811</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x14ac:dyDescent="0.2">
      <c r="A121" s="159" t="s">
        <v>217</v>
      </c>
      <c r="B121" s="160" t="s">
        <v>145</v>
      </c>
      <c r="C121" s="174" t="s">
        <v>146</v>
      </c>
      <c r="D121" s="161"/>
      <c r="E121" s="162"/>
      <c r="F121" s="163"/>
      <c r="G121" s="163">
        <f>SUMIF(AG122:AG129,"&lt;&gt;NOR",G122:G129)</f>
        <v>0</v>
      </c>
      <c r="H121" s="163"/>
      <c r="I121" s="163">
        <f>SUM(I122:I129)</f>
        <v>0</v>
      </c>
      <c r="J121" s="163"/>
      <c r="K121" s="163">
        <f>SUM(K122:K129)</f>
        <v>0</v>
      </c>
      <c r="L121" s="163"/>
      <c r="M121" s="163">
        <f>SUM(M122:M129)</f>
        <v>0</v>
      </c>
      <c r="N121" s="162"/>
      <c r="O121" s="162">
        <f>SUM(O122:O129)</f>
        <v>0</v>
      </c>
      <c r="P121" s="162"/>
      <c r="Q121" s="162">
        <f>SUM(Q122:Q129)</f>
        <v>0</v>
      </c>
      <c r="R121" s="163"/>
      <c r="S121" s="163"/>
      <c r="T121" s="164"/>
      <c r="U121" s="158"/>
      <c r="V121" s="158">
        <f>SUM(V122:V129)</f>
        <v>0</v>
      </c>
      <c r="W121" s="158"/>
      <c r="X121" s="158"/>
      <c r="Y121" s="158"/>
      <c r="AG121" t="s">
        <v>218</v>
      </c>
    </row>
    <row r="122" spans="1:60" ht="33.75" outlineLevel="1" x14ac:dyDescent="0.2">
      <c r="A122" s="166">
        <v>77</v>
      </c>
      <c r="B122" s="167" t="s">
        <v>1724</v>
      </c>
      <c r="C122" s="175" t="s">
        <v>1625</v>
      </c>
      <c r="D122" s="168" t="s">
        <v>957</v>
      </c>
      <c r="E122" s="169">
        <v>1</v>
      </c>
      <c r="F122" s="170"/>
      <c r="G122" s="171">
        <f>ROUND(E122*F122,2)</f>
        <v>0</v>
      </c>
      <c r="H122" s="170"/>
      <c r="I122" s="171">
        <f>ROUND(E122*H122,2)</f>
        <v>0</v>
      </c>
      <c r="J122" s="170"/>
      <c r="K122" s="171">
        <f>ROUND(E122*J122,2)</f>
        <v>0</v>
      </c>
      <c r="L122" s="171">
        <v>21</v>
      </c>
      <c r="M122" s="171">
        <f>G122*(1+L122/100)</f>
        <v>0</v>
      </c>
      <c r="N122" s="169">
        <v>0</v>
      </c>
      <c r="O122" s="169">
        <f>ROUND(E122*N122,2)</f>
        <v>0</v>
      </c>
      <c r="P122" s="169">
        <v>0</v>
      </c>
      <c r="Q122" s="169">
        <f>ROUND(E122*P122,2)</f>
        <v>0</v>
      </c>
      <c r="R122" s="171"/>
      <c r="S122" s="171" t="s">
        <v>250</v>
      </c>
      <c r="T122" s="172" t="s">
        <v>223</v>
      </c>
      <c r="U122" s="157">
        <v>0</v>
      </c>
      <c r="V122" s="157">
        <f>ROUND(E122*U122,2)</f>
        <v>0</v>
      </c>
      <c r="W122" s="157"/>
      <c r="X122" s="157" t="s">
        <v>251</v>
      </c>
      <c r="Y122" s="157" t="s">
        <v>225</v>
      </c>
      <c r="Z122" s="147"/>
      <c r="AA122" s="147"/>
      <c r="AB122" s="147"/>
      <c r="AC122" s="147"/>
      <c r="AD122" s="147"/>
      <c r="AE122" s="147"/>
      <c r="AF122" s="147"/>
      <c r="AG122" s="147" t="s">
        <v>811</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
      <c r="A123" s="154"/>
      <c r="B123" s="155"/>
      <c r="C123" s="249" t="s">
        <v>1626</v>
      </c>
      <c r="D123" s="250"/>
      <c r="E123" s="250"/>
      <c r="F123" s="250"/>
      <c r="G123" s="250"/>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228</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3" x14ac:dyDescent="0.2">
      <c r="A124" s="154"/>
      <c r="B124" s="155"/>
      <c r="C124" s="251" t="s">
        <v>1725</v>
      </c>
      <c r="D124" s="252"/>
      <c r="E124" s="252"/>
      <c r="F124" s="252"/>
      <c r="G124" s="252"/>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228</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83">
        <v>78</v>
      </c>
      <c r="B125" s="184" t="s">
        <v>1726</v>
      </c>
      <c r="C125" s="191" t="s">
        <v>1629</v>
      </c>
      <c r="D125" s="185" t="s">
        <v>957</v>
      </c>
      <c r="E125" s="186">
        <v>1</v>
      </c>
      <c r="F125" s="187"/>
      <c r="G125" s="188">
        <f>ROUND(E125*F125,2)</f>
        <v>0</v>
      </c>
      <c r="H125" s="187"/>
      <c r="I125" s="188">
        <f>ROUND(E125*H125,2)</f>
        <v>0</v>
      </c>
      <c r="J125" s="187"/>
      <c r="K125" s="188">
        <f>ROUND(E125*J125,2)</f>
        <v>0</v>
      </c>
      <c r="L125" s="188">
        <v>21</v>
      </c>
      <c r="M125" s="188">
        <f>G125*(1+L125/100)</f>
        <v>0</v>
      </c>
      <c r="N125" s="186">
        <v>0</v>
      </c>
      <c r="O125" s="186">
        <f>ROUND(E125*N125,2)</f>
        <v>0</v>
      </c>
      <c r="P125" s="186">
        <v>0</v>
      </c>
      <c r="Q125" s="186">
        <f>ROUND(E125*P125,2)</f>
        <v>0</v>
      </c>
      <c r="R125" s="188"/>
      <c r="S125" s="188" t="s">
        <v>250</v>
      </c>
      <c r="T125" s="189" t="s">
        <v>223</v>
      </c>
      <c r="U125" s="157">
        <v>0</v>
      </c>
      <c r="V125" s="157">
        <f>ROUND(E125*U125,2)</f>
        <v>0</v>
      </c>
      <c r="W125" s="157"/>
      <c r="X125" s="157" t="s">
        <v>251</v>
      </c>
      <c r="Y125" s="157" t="s">
        <v>225</v>
      </c>
      <c r="Z125" s="147"/>
      <c r="AA125" s="147"/>
      <c r="AB125" s="147"/>
      <c r="AC125" s="147"/>
      <c r="AD125" s="147"/>
      <c r="AE125" s="147"/>
      <c r="AF125" s="147"/>
      <c r="AG125" s="147" t="s">
        <v>811</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83">
        <v>79</v>
      </c>
      <c r="B126" s="184" t="s">
        <v>1727</v>
      </c>
      <c r="C126" s="191" t="s">
        <v>1631</v>
      </c>
      <c r="D126" s="185" t="s">
        <v>957</v>
      </c>
      <c r="E126" s="186">
        <v>1</v>
      </c>
      <c r="F126" s="187"/>
      <c r="G126" s="188">
        <f>ROUND(E126*F126,2)</f>
        <v>0</v>
      </c>
      <c r="H126" s="187"/>
      <c r="I126" s="188">
        <f>ROUND(E126*H126,2)</f>
        <v>0</v>
      </c>
      <c r="J126" s="187"/>
      <c r="K126" s="188">
        <f>ROUND(E126*J126,2)</f>
        <v>0</v>
      </c>
      <c r="L126" s="188">
        <v>21</v>
      </c>
      <c r="M126" s="188">
        <f>G126*(1+L126/100)</f>
        <v>0</v>
      </c>
      <c r="N126" s="186">
        <v>0</v>
      </c>
      <c r="O126" s="186">
        <f>ROUND(E126*N126,2)</f>
        <v>0</v>
      </c>
      <c r="P126" s="186">
        <v>0</v>
      </c>
      <c r="Q126" s="186">
        <f>ROUND(E126*P126,2)</f>
        <v>0</v>
      </c>
      <c r="R126" s="188"/>
      <c r="S126" s="188" t="s">
        <v>250</v>
      </c>
      <c r="T126" s="189" t="s">
        <v>223</v>
      </c>
      <c r="U126" s="157">
        <v>0</v>
      </c>
      <c r="V126" s="157">
        <f>ROUND(E126*U126,2)</f>
        <v>0</v>
      </c>
      <c r="W126" s="157"/>
      <c r="X126" s="157" t="s">
        <v>251</v>
      </c>
      <c r="Y126" s="157" t="s">
        <v>225</v>
      </c>
      <c r="Z126" s="147"/>
      <c r="AA126" s="147"/>
      <c r="AB126" s="147"/>
      <c r="AC126" s="147"/>
      <c r="AD126" s="147"/>
      <c r="AE126" s="147"/>
      <c r="AF126" s="147"/>
      <c r="AG126" s="147" t="s">
        <v>811</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83">
        <v>80</v>
      </c>
      <c r="B127" s="184" t="s">
        <v>1728</v>
      </c>
      <c r="C127" s="191" t="s">
        <v>1633</v>
      </c>
      <c r="D127" s="185" t="s">
        <v>957</v>
      </c>
      <c r="E127" s="186">
        <v>1</v>
      </c>
      <c r="F127" s="187"/>
      <c r="G127" s="188">
        <f>ROUND(E127*F127,2)</f>
        <v>0</v>
      </c>
      <c r="H127" s="187"/>
      <c r="I127" s="188">
        <f>ROUND(E127*H127,2)</f>
        <v>0</v>
      </c>
      <c r="J127" s="187"/>
      <c r="K127" s="188">
        <f>ROUND(E127*J127,2)</f>
        <v>0</v>
      </c>
      <c r="L127" s="188">
        <v>21</v>
      </c>
      <c r="M127" s="188">
        <f>G127*(1+L127/100)</f>
        <v>0</v>
      </c>
      <c r="N127" s="186">
        <v>0</v>
      </c>
      <c r="O127" s="186">
        <f>ROUND(E127*N127,2)</f>
        <v>0</v>
      </c>
      <c r="P127" s="186">
        <v>0</v>
      </c>
      <c r="Q127" s="186">
        <f>ROUND(E127*P127,2)</f>
        <v>0</v>
      </c>
      <c r="R127" s="188"/>
      <c r="S127" s="188" t="s">
        <v>250</v>
      </c>
      <c r="T127" s="189" t="s">
        <v>223</v>
      </c>
      <c r="U127" s="157">
        <v>0</v>
      </c>
      <c r="V127" s="157">
        <f>ROUND(E127*U127,2)</f>
        <v>0</v>
      </c>
      <c r="W127" s="157"/>
      <c r="X127" s="157" t="s">
        <v>251</v>
      </c>
      <c r="Y127" s="157" t="s">
        <v>225</v>
      </c>
      <c r="Z127" s="147"/>
      <c r="AA127" s="147"/>
      <c r="AB127" s="147"/>
      <c r="AC127" s="147"/>
      <c r="AD127" s="147"/>
      <c r="AE127" s="147"/>
      <c r="AF127" s="147"/>
      <c r="AG127" s="147" t="s">
        <v>811</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83">
        <v>81</v>
      </c>
      <c r="B128" s="184" t="s">
        <v>1729</v>
      </c>
      <c r="C128" s="191" t="s">
        <v>1635</v>
      </c>
      <c r="D128" s="185" t="s">
        <v>957</v>
      </c>
      <c r="E128" s="186">
        <v>1</v>
      </c>
      <c r="F128" s="187"/>
      <c r="G128" s="188">
        <f>ROUND(E128*F128,2)</f>
        <v>0</v>
      </c>
      <c r="H128" s="187"/>
      <c r="I128" s="188">
        <f>ROUND(E128*H128,2)</f>
        <v>0</v>
      </c>
      <c r="J128" s="187"/>
      <c r="K128" s="188">
        <f>ROUND(E128*J128,2)</f>
        <v>0</v>
      </c>
      <c r="L128" s="188">
        <v>21</v>
      </c>
      <c r="M128" s="188">
        <f>G128*(1+L128/100)</f>
        <v>0</v>
      </c>
      <c r="N128" s="186">
        <v>0</v>
      </c>
      <c r="O128" s="186">
        <f>ROUND(E128*N128,2)</f>
        <v>0</v>
      </c>
      <c r="P128" s="186">
        <v>0</v>
      </c>
      <c r="Q128" s="186">
        <f>ROUND(E128*P128,2)</f>
        <v>0</v>
      </c>
      <c r="R128" s="188"/>
      <c r="S128" s="188" t="s">
        <v>250</v>
      </c>
      <c r="T128" s="189" t="s">
        <v>223</v>
      </c>
      <c r="U128" s="157">
        <v>0</v>
      </c>
      <c r="V128" s="157">
        <f>ROUND(E128*U128,2)</f>
        <v>0</v>
      </c>
      <c r="W128" s="157"/>
      <c r="X128" s="157" t="s">
        <v>251</v>
      </c>
      <c r="Y128" s="157" t="s">
        <v>225</v>
      </c>
      <c r="Z128" s="147"/>
      <c r="AA128" s="147"/>
      <c r="AB128" s="147"/>
      <c r="AC128" s="147"/>
      <c r="AD128" s="147"/>
      <c r="AE128" s="147"/>
      <c r="AF128" s="147"/>
      <c r="AG128" s="147" t="s">
        <v>811</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83">
        <v>82</v>
      </c>
      <c r="B129" s="184" t="s">
        <v>1730</v>
      </c>
      <c r="C129" s="191" t="s">
        <v>1637</v>
      </c>
      <c r="D129" s="185" t="s">
        <v>957</v>
      </c>
      <c r="E129" s="186">
        <v>1</v>
      </c>
      <c r="F129" s="187"/>
      <c r="G129" s="188">
        <f>ROUND(E129*F129,2)</f>
        <v>0</v>
      </c>
      <c r="H129" s="187"/>
      <c r="I129" s="188">
        <f>ROUND(E129*H129,2)</f>
        <v>0</v>
      </c>
      <c r="J129" s="187"/>
      <c r="K129" s="188">
        <f>ROUND(E129*J129,2)</f>
        <v>0</v>
      </c>
      <c r="L129" s="188">
        <v>21</v>
      </c>
      <c r="M129" s="188">
        <f>G129*(1+L129/100)</f>
        <v>0</v>
      </c>
      <c r="N129" s="186">
        <v>0</v>
      </c>
      <c r="O129" s="186">
        <f>ROUND(E129*N129,2)</f>
        <v>0</v>
      </c>
      <c r="P129" s="186">
        <v>0</v>
      </c>
      <c r="Q129" s="186">
        <f>ROUND(E129*P129,2)</f>
        <v>0</v>
      </c>
      <c r="R129" s="188"/>
      <c r="S129" s="188" t="s">
        <v>250</v>
      </c>
      <c r="T129" s="189" t="s">
        <v>223</v>
      </c>
      <c r="U129" s="157">
        <v>0</v>
      </c>
      <c r="V129" s="157">
        <f>ROUND(E129*U129,2)</f>
        <v>0</v>
      </c>
      <c r="W129" s="157"/>
      <c r="X129" s="157" t="s">
        <v>251</v>
      </c>
      <c r="Y129" s="157" t="s">
        <v>225</v>
      </c>
      <c r="Z129" s="147"/>
      <c r="AA129" s="147"/>
      <c r="AB129" s="147"/>
      <c r="AC129" s="147"/>
      <c r="AD129" s="147"/>
      <c r="AE129" s="147"/>
      <c r="AF129" s="147"/>
      <c r="AG129" s="147" t="s">
        <v>811</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x14ac:dyDescent="0.2">
      <c r="A130" s="159" t="s">
        <v>217</v>
      </c>
      <c r="B130" s="160" t="s">
        <v>147</v>
      </c>
      <c r="C130" s="174" t="s">
        <v>148</v>
      </c>
      <c r="D130" s="161"/>
      <c r="E130" s="162"/>
      <c r="F130" s="163"/>
      <c r="G130" s="163">
        <f>SUMIF(AG131:AG138,"&lt;&gt;NOR",G131:G138)</f>
        <v>0</v>
      </c>
      <c r="H130" s="163"/>
      <c r="I130" s="163">
        <f>SUM(I131:I138)</f>
        <v>0</v>
      </c>
      <c r="J130" s="163"/>
      <c r="K130" s="163">
        <f>SUM(K131:K138)</f>
        <v>0</v>
      </c>
      <c r="L130" s="163"/>
      <c r="M130" s="163">
        <f>SUM(M131:M138)</f>
        <v>0</v>
      </c>
      <c r="N130" s="162"/>
      <c r="O130" s="162">
        <f>SUM(O131:O138)</f>
        <v>0</v>
      </c>
      <c r="P130" s="162"/>
      <c r="Q130" s="162">
        <f>SUM(Q131:Q138)</f>
        <v>0</v>
      </c>
      <c r="R130" s="163"/>
      <c r="S130" s="163"/>
      <c r="T130" s="164"/>
      <c r="U130" s="158"/>
      <c r="V130" s="158">
        <f>SUM(V131:V138)</f>
        <v>0</v>
      </c>
      <c r="W130" s="158"/>
      <c r="X130" s="158"/>
      <c r="Y130" s="158"/>
      <c r="AG130" t="s">
        <v>218</v>
      </c>
    </row>
    <row r="131" spans="1:60" ht="33.75" outlineLevel="1" x14ac:dyDescent="0.2">
      <c r="A131" s="166">
        <v>83</v>
      </c>
      <c r="B131" s="167" t="s">
        <v>1731</v>
      </c>
      <c r="C131" s="175" t="s">
        <v>1625</v>
      </c>
      <c r="D131" s="168" t="s">
        <v>957</v>
      </c>
      <c r="E131" s="169">
        <v>1</v>
      </c>
      <c r="F131" s="170"/>
      <c r="G131" s="171">
        <f>ROUND(E131*F131,2)</f>
        <v>0</v>
      </c>
      <c r="H131" s="170"/>
      <c r="I131" s="171">
        <f>ROUND(E131*H131,2)</f>
        <v>0</v>
      </c>
      <c r="J131" s="170"/>
      <c r="K131" s="171">
        <f>ROUND(E131*J131,2)</f>
        <v>0</v>
      </c>
      <c r="L131" s="171">
        <v>21</v>
      </c>
      <c r="M131" s="171">
        <f>G131*(1+L131/100)</f>
        <v>0</v>
      </c>
      <c r="N131" s="169">
        <v>0</v>
      </c>
      <c r="O131" s="169">
        <f>ROUND(E131*N131,2)</f>
        <v>0</v>
      </c>
      <c r="P131" s="169">
        <v>0</v>
      </c>
      <c r="Q131" s="169">
        <f>ROUND(E131*P131,2)</f>
        <v>0</v>
      </c>
      <c r="R131" s="171"/>
      <c r="S131" s="171" t="s">
        <v>250</v>
      </c>
      <c r="T131" s="172" t="s">
        <v>223</v>
      </c>
      <c r="U131" s="157">
        <v>0</v>
      </c>
      <c r="V131" s="157">
        <f>ROUND(E131*U131,2)</f>
        <v>0</v>
      </c>
      <c r="W131" s="157"/>
      <c r="X131" s="157" t="s">
        <v>251</v>
      </c>
      <c r="Y131" s="157" t="s">
        <v>225</v>
      </c>
      <c r="Z131" s="147"/>
      <c r="AA131" s="147"/>
      <c r="AB131" s="147"/>
      <c r="AC131" s="147"/>
      <c r="AD131" s="147"/>
      <c r="AE131" s="147"/>
      <c r="AF131" s="147"/>
      <c r="AG131" s="147" t="s">
        <v>811</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
      <c r="A132" s="154"/>
      <c r="B132" s="155"/>
      <c r="C132" s="249" t="s">
        <v>1626</v>
      </c>
      <c r="D132" s="250"/>
      <c r="E132" s="250"/>
      <c r="F132" s="250"/>
      <c r="G132" s="250"/>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228</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
      <c r="A133" s="154"/>
      <c r="B133" s="155"/>
      <c r="C133" s="251" t="s">
        <v>1718</v>
      </c>
      <c r="D133" s="252"/>
      <c r="E133" s="252"/>
      <c r="F133" s="252"/>
      <c r="G133" s="252"/>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228</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83">
        <v>84</v>
      </c>
      <c r="B134" s="184" t="s">
        <v>1732</v>
      </c>
      <c r="C134" s="191" t="s">
        <v>1629</v>
      </c>
      <c r="D134" s="185" t="s">
        <v>957</v>
      </c>
      <c r="E134" s="186">
        <v>1</v>
      </c>
      <c r="F134" s="187"/>
      <c r="G134" s="188">
        <f>ROUND(E134*F134,2)</f>
        <v>0</v>
      </c>
      <c r="H134" s="187"/>
      <c r="I134" s="188">
        <f>ROUND(E134*H134,2)</f>
        <v>0</v>
      </c>
      <c r="J134" s="187"/>
      <c r="K134" s="188">
        <f>ROUND(E134*J134,2)</f>
        <v>0</v>
      </c>
      <c r="L134" s="188">
        <v>21</v>
      </c>
      <c r="M134" s="188">
        <f>G134*(1+L134/100)</f>
        <v>0</v>
      </c>
      <c r="N134" s="186">
        <v>0</v>
      </c>
      <c r="O134" s="186">
        <f>ROUND(E134*N134,2)</f>
        <v>0</v>
      </c>
      <c r="P134" s="186">
        <v>0</v>
      </c>
      <c r="Q134" s="186">
        <f>ROUND(E134*P134,2)</f>
        <v>0</v>
      </c>
      <c r="R134" s="188"/>
      <c r="S134" s="188" t="s">
        <v>250</v>
      </c>
      <c r="T134" s="189" t="s">
        <v>223</v>
      </c>
      <c r="U134" s="157">
        <v>0</v>
      </c>
      <c r="V134" s="157">
        <f>ROUND(E134*U134,2)</f>
        <v>0</v>
      </c>
      <c r="W134" s="157"/>
      <c r="X134" s="157" t="s">
        <v>251</v>
      </c>
      <c r="Y134" s="157" t="s">
        <v>225</v>
      </c>
      <c r="Z134" s="147"/>
      <c r="AA134" s="147"/>
      <c r="AB134" s="147"/>
      <c r="AC134" s="147"/>
      <c r="AD134" s="147"/>
      <c r="AE134" s="147"/>
      <c r="AF134" s="147"/>
      <c r="AG134" s="147" t="s">
        <v>811</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83">
        <v>85</v>
      </c>
      <c r="B135" s="184" t="s">
        <v>1733</v>
      </c>
      <c r="C135" s="191" t="s">
        <v>1631</v>
      </c>
      <c r="D135" s="185" t="s">
        <v>957</v>
      </c>
      <c r="E135" s="186">
        <v>1</v>
      </c>
      <c r="F135" s="187"/>
      <c r="G135" s="188">
        <f>ROUND(E135*F135,2)</f>
        <v>0</v>
      </c>
      <c r="H135" s="187"/>
      <c r="I135" s="188">
        <f>ROUND(E135*H135,2)</f>
        <v>0</v>
      </c>
      <c r="J135" s="187"/>
      <c r="K135" s="188">
        <f>ROUND(E135*J135,2)</f>
        <v>0</v>
      </c>
      <c r="L135" s="188">
        <v>21</v>
      </c>
      <c r="M135" s="188">
        <f>G135*(1+L135/100)</f>
        <v>0</v>
      </c>
      <c r="N135" s="186">
        <v>0</v>
      </c>
      <c r="O135" s="186">
        <f>ROUND(E135*N135,2)</f>
        <v>0</v>
      </c>
      <c r="P135" s="186">
        <v>0</v>
      </c>
      <c r="Q135" s="186">
        <f>ROUND(E135*P135,2)</f>
        <v>0</v>
      </c>
      <c r="R135" s="188"/>
      <c r="S135" s="188" t="s">
        <v>250</v>
      </c>
      <c r="T135" s="189" t="s">
        <v>223</v>
      </c>
      <c r="U135" s="157">
        <v>0</v>
      </c>
      <c r="V135" s="157">
        <f>ROUND(E135*U135,2)</f>
        <v>0</v>
      </c>
      <c r="W135" s="157"/>
      <c r="X135" s="157" t="s">
        <v>251</v>
      </c>
      <c r="Y135" s="157" t="s">
        <v>225</v>
      </c>
      <c r="Z135" s="147"/>
      <c r="AA135" s="147"/>
      <c r="AB135" s="147"/>
      <c r="AC135" s="147"/>
      <c r="AD135" s="147"/>
      <c r="AE135" s="147"/>
      <c r="AF135" s="147"/>
      <c r="AG135" s="147" t="s">
        <v>811</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83">
        <v>86</v>
      </c>
      <c r="B136" s="184" t="s">
        <v>1734</v>
      </c>
      <c r="C136" s="191" t="s">
        <v>1633</v>
      </c>
      <c r="D136" s="185" t="s">
        <v>957</v>
      </c>
      <c r="E136" s="186">
        <v>1</v>
      </c>
      <c r="F136" s="187"/>
      <c r="G136" s="188">
        <f>ROUND(E136*F136,2)</f>
        <v>0</v>
      </c>
      <c r="H136" s="187"/>
      <c r="I136" s="188">
        <f>ROUND(E136*H136,2)</f>
        <v>0</v>
      </c>
      <c r="J136" s="187"/>
      <c r="K136" s="188">
        <f>ROUND(E136*J136,2)</f>
        <v>0</v>
      </c>
      <c r="L136" s="188">
        <v>21</v>
      </c>
      <c r="M136" s="188">
        <f>G136*(1+L136/100)</f>
        <v>0</v>
      </c>
      <c r="N136" s="186">
        <v>0</v>
      </c>
      <c r="O136" s="186">
        <f>ROUND(E136*N136,2)</f>
        <v>0</v>
      </c>
      <c r="P136" s="186">
        <v>0</v>
      </c>
      <c r="Q136" s="186">
        <f>ROUND(E136*P136,2)</f>
        <v>0</v>
      </c>
      <c r="R136" s="188"/>
      <c r="S136" s="188" t="s">
        <v>250</v>
      </c>
      <c r="T136" s="189" t="s">
        <v>223</v>
      </c>
      <c r="U136" s="157">
        <v>0</v>
      </c>
      <c r="V136" s="157">
        <f>ROUND(E136*U136,2)</f>
        <v>0</v>
      </c>
      <c r="W136" s="157"/>
      <c r="X136" s="157" t="s">
        <v>251</v>
      </c>
      <c r="Y136" s="157" t="s">
        <v>225</v>
      </c>
      <c r="Z136" s="147"/>
      <c r="AA136" s="147"/>
      <c r="AB136" s="147"/>
      <c r="AC136" s="147"/>
      <c r="AD136" s="147"/>
      <c r="AE136" s="147"/>
      <c r="AF136" s="147"/>
      <c r="AG136" s="147" t="s">
        <v>811</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83">
        <v>87</v>
      </c>
      <c r="B137" s="184" t="s">
        <v>1735</v>
      </c>
      <c r="C137" s="191" t="s">
        <v>1635</v>
      </c>
      <c r="D137" s="185" t="s">
        <v>957</v>
      </c>
      <c r="E137" s="186">
        <v>1</v>
      </c>
      <c r="F137" s="187"/>
      <c r="G137" s="188">
        <f>ROUND(E137*F137,2)</f>
        <v>0</v>
      </c>
      <c r="H137" s="187"/>
      <c r="I137" s="188">
        <f>ROUND(E137*H137,2)</f>
        <v>0</v>
      </c>
      <c r="J137" s="187"/>
      <c r="K137" s="188">
        <f>ROUND(E137*J137,2)</f>
        <v>0</v>
      </c>
      <c r="L137" s="188">
        <v>21</v>
      </c>
      <c r="M137" s="188">
        <f>G137*(1+L137/100)</f>
        <v>0</v>
      </c>
      <c r="N137" s="186">
        <v>0</v>
      </c>
      <c r="O137" s="186">
        <f>ROUND(E137*N137,2)</f>
        <v>0</v>
      </c>
      <c r="P137" s="186">
        <v>0</v>
      </c>
      <c r="Q137" s="186">
        <f>ROUND(E137*P137,2)</f>
        <v>0</v>
      </c>
      <c r="R137" s="188"/>
      <c r="S137" s="188" t="s">
        <v>250</v>
      </c>
      <c r="T137" s="189" t="s">
        <v>223</v>
      </c>
      <c r="U137" s="157">
        <v>0</v>
      </c>
      <c r="V137" s="157">
        <f>ROUND(E137*U137,2)</f>
        <v>0</v>
      </c>
      <c r="W137" s="157"/>
      <c r="X137" s="157" t="s">
        <v>251</v>
      </c>
      <c r="Y137" s="157" t="s">
        <v>225</v>
      </c>
      <c r="Z137" s="147"/>
      <c r="AA137" s="147"/>
      <c r="AB137" s="147"/>
      <c r="AC137" s="147"/>
      <c r="AD137" s="147"/>
      <c r="AE137" s="147"/>
      <c r="AF137" s="147"/>
      <c r="AG137" s="147" t="s">
        <v>811</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83">
        <v>88</v>
      </c>
      <c r="B138" s="184" t="s">
        <v>1736</v>
      </c>
      <c r="C138" s="191" t="s">
        <v>1637</v>
      </c>
      <c r="D138" s="185" t="s">
        <v>957</v>
      </c>
      <c r="E138" s="186">
        <v>1</v>
      </c>
      <c r="F138" s="187"/>
      <c r="G138" s="188">
        <f>ROUND(E138*F138,2)</f>
        <v>0</v>
      </c>
      <c r="H138" s="187"/>
      <c r="I138" s="188">
        <f>ROUND(E138*H138,2)</f>
        <v>0</v>
      </c>
      <c r="J138" s="187"/>
      <c r="K138" s="188">
        <f>ROUND(E138*J138,2)</f>
        <v>0</v>
      </c>
      <c r="L138" s="188">
        <v>21</v>
      </c>
      <c r="M138" s="188">
        <f>G138*(1+L138/100)</f>
        <v>0</v>
      </c>
      <c r="N138" s="186">
        <v>0</v>
      </c>
      <c r="O138" s="186">
        <f>ROUND(E138*N138,2)</f>
        <v>0</v>
      </c>
      <c r="P138" s="186">
        <v>0</v>
      </c>
      <c r="Q138" s="186">
        <f>ROUND(E138*P138,2)</f>
        <v>0</v>
      </c>
      <c r="R138" s="188"/>
      <c r="S138" s="188" t="s">
        <v>250</v>
      </c>
      <c r="T138" s="189" t="s">
        <v>223</v>
      </c>
      <c r="U138" s="157">
        <v>0</v>
      </c>
      <c r="V138" s="157">
        <f>ROUND(E138*U138,2)</f>
        <v>0</v>
      </c>
      <c r="W138" s="157"/>
      <c r="X138" s="157" t="s">
        <v>251</v>
      </c>
      <c r="Y138" s="157" t="s">
        <v>225</v>
      </c>
      <c r="Z138" s="147"/>
      <c r="AA138" s="147"/>
      <c r="AB138" s="147"/>
      <c r="AC138" s="147"/>
      <c r="AD138" s="147"/>
      <c r="AE138" s="147"/>
      <c r="AF138" s="147"/>
      <c r="AG138" s="147" t="s">
        <v>811</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x14ac:dyDescent="0.2">
      <c r="A139" s="159" t="s">
        <v>217</v>
      </c>
      <c r="B139" s="160" t="s">
        <v>149</v>
      </c>
      <c r="C139" s="174" t="s">
        <v>150</v>
      </c>
      <c r="D139" s="161"/>
      <c r="E139" s="162"/>
      <c r="F139" s="163"/>
      <c r="G139" s="163">
        <f>SUMIF(AG140:AG147,"&lt;&gt;NOR",G140:G147)</f>
        <v>0</v>
      </c>
      <c r="H139" s="163"/>
      <c r="I139" s="163">
        <f>SUM(I140:I147)</f>
        <v>0</v>
      </c>
      <c r="J139" s="163"/>
      <c r="K139" s="163">
        <f>SUM(K140:K147)</f>
        <v>0</v>
      </c>
      <c r="L139" s="163"/>
      <c r="M139" s="163">
        <f>SUM(M140:M147)</f>
        <v>0</v>
      </c>
      <c r="N139" s="162"/>
      <c r="O139" s="162">
        <f>SUM(O140:O147)</f>
        <v>0</v>
      </c>
      <c r="P139" s="162"/>
      <c r="Q139" s="162">
        <f>SUM(Q140:Q147)</f>
        <v>0</v>
      </c>
      <c r="R139" s="163"/>
      <c r="S139" s="163"/>
      <c r="T139" s="164"/>
      <c r="U139" s="158"/>
      <c r="V139" s="158">
        <f>SUM(V140:V147)</f>
        <v>0</v>
      </c>
      <c r="W139" s="158"/>
      <c r="X139" s="158"/>
      <c r="Y139" s="158"/>
      <c r="AG139" t="s">
        <v>218</v>
      </c>
    </row>
    <row r="140" spans="1:60" ht="33.75" outlineLevel="1" x14ac:dyDescent="0.2">
      <c r="A140" s="166">
        <v>89</v>
      </c>
      <c r="B140" s="167" t="s">
        <v>1737</v>
      </c>
      <c r="C140" s="175" t="s">
        <v>1625</v>
      </c>
      <c r="D140" s="168" t="s">
        <v>957</v>
      </c>
      <c r="E140" s="169">
        <v>1</v>
      </c>
      <c r="F140" s="170"/>
      <c r="G140" s="171">
        <f>ROUND(E140*F140,2)</f>
        <v>0</v>
      </c>
      <c r="H140" s="170"/>
      <c r="I140" s="171">
        <f>ROUND(E140*H140,2)</f>
        <v>0</v>
      </c>
      <c r="J140" s="170"/>
      <c r="K140" s="171">
        <f>ROUND(E140*J140,2)</f>
        <v>0</v>
      </c>
      <c r="L140" s="171">
        <v>21</v>
      </c>
      <c r="M140" s="171">
        <f>G140*(1+L140/100)</f>
        <v>0</v>
      </c>
      <c r="N140" s="169">
        <v>0</v>
      </c>
      <c r="O140" s="169">
        <f>ROUND(E140*N140,2)</f>
        <v>0</v>
      </c>
      <c r="P140" s="169">
        <v>0</v>
      </c>
      <c r="Q140" s="169">
        <f>ROUND(E140*P140,2)</f>
        <v>0</v>
      </c>
      <c r="R140" s="171"/>
      <c r="S140" s="171" t="s">
        <v>250</v>
      </c>
      <c r="T140" s="172" t="s">
        <v>223</v>
      </c>
      <c r="U140" s="157">
        <v>0</v>
      </c>
      <c r="V140" s="157">
        <f>ROUND(E140*U140,2)</f>
        <v>0</v>
      </c>
      <c r="W140" s="157"/>
      <c r="X140" s="157" t="s">
        <v>251</v>
      </c>
      <c r="Y140" s="157" t="s">
        <v>225</v>
      </c>
      <c r="Z140" s="147"/>
      <c r="AA140" s="147"/>
      <c r="AB140" s="147"/>
      <c r="AC140" s="147"/>
      <c r="AD140" s="147"/>
      <c r="AE140" s="147"/>
      <c r="AF140" s="147"/>
      <c r="AG140" s="147" t="s">
        <v>811</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2" x14ac:dyDescent="0.2">
      <c r="A141" s="154"/>
      <c r="B141" s="155"/>
      <c r="C141" s="249" t="s">
        <v>1626</v>
      </c>
      <c r="D141" s="250"/>
      <c r="E141" s="250"/>
      <c r="F141" s="250"/>
      <c r="G141" s="250"/>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228</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
      <c r="A142" s="154"/>
      <c r="B142" s="155"/>
      <c r="C142" s="251" t="s">
        <v>1738</v>
      </c>
      <c r="D142" s="252"/>
      <c r="E142" s="252"/>
      <c r="F142" s="252"/>
      <c r="G142" s="252"/>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228</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83">
        <v>90</v>
      </c>
      <c r="B143" s="184" t="s">
        <v>1739</v>
      </c>
      <c r="C143" s="191" t="s">
        <v>1629</v>
      </c>
      <c r="D143" s="185" t="s">
        <v>957</v>
      </c>
      <c r="E143" s="186">
        <v>1</v>
      </c>
      <c r="F143" s="187"/>
      <c r="G143" s="188">
        <f>ROUND(E143*F143,2)</f>
        <v>0</v>
      </c>
      <c r="H143" s="187"/>
      <c r="I143" s="188">
        <f>ROUND(E143*H143,2)</f>
        <v>0</v>
      </c>
      <c r="J143" s="187"/>
      <c r="K143" s="188">
        <f>ROUND(E143*J143,2)</f>
        <v>0</v>
      </c>
      <c r="L143" s="188">
        <v>21</v>
      </c>
      <c r="M143" s="188">
        <f>G143*(1+L143/100)</f>
        <v>0</v>
      </c>
      <c r="N143" s="186">
        <v>0</v>
      </c>
      <c r="O143" s="186">
        <f>ROUND(E143*N143,2)</f>
        <v>0</v>
      </c>
      <c r="P143" s="186">
        <v>0</v>
      </c>
      <c r="Q143" s="186">
        <f>ROUND(E143*P143,2)</f>
        <v>0</v>
      </c>
      <c r="R143" s="188"/>
      <c r="S143" s="188" t="s">
        <v>250</v>
      </c>
      <c r="T143" s="189" t="s">
        <v>223</v>
      </c>
      <c r="U143" s="157">
        <v>0</v>
      </c>
      <c r="V143" s="157">
        <f>ROUND(E143*U143,2)</f>
        <v>0</v>
      </c>
      <c r="W143" s="157"/>
      <c r="X143" s="157" t="s">
        <v>251</v>
      </c>
      <c r="Y143" s="157" t="s">
        <v>225</v>
      </c>
      <c r="Z143" s="147"/>
      <c r="AA143" s="147"/>
      <c r="AB143" s="147"/>
      <c r="AC143" s="147"/>
      <c r="AD143" s="147"/>
      <c r="AE143" s="147"/>
      <c r="AF143" s="147"/>
      <c r="AG143" s="147" t="s">
        <v>811</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83">
        <v>91</v>
      </c>
      <c r="B144" s="184" t="s">
        <v>1740</v>
      </c>
      <c r="C144" s="191" t="s">
        <v>1631</v>
      </c>
      <c r="D144" s="185" t="s">
        <v>957</v>
      </c>
      <c r="E144" s="186">
        <v>1</v>
      </c>
      <c r="F144" s="187"/>
      <c r="G144" s="188">
        <f>ROUND(E144*F144,2)</f>
        <v>0</v>
      </c>
      <c r="H144" s="187"/>
      <c r="I144" s="188">
        <f>ROUND(E144*H144,2)</f>
        <v>0</v>
      </c>
      <c r="J144" s="187"/>
      <c r="K144" s="188">
        <f>ROUND(E144*J144,2)</f>
        <v>0</v>
      </c>
      <c r="L144" s="188">
        <v>21</v>
      </c>
      <c r="M144" s="188">
        <f>G144*(1+L144/100)</f>
        <v>0</v>
      </c>
      <c r="N144" s="186">
        <v>0</v>
      </c>
      <c r="O144" s="186">
        <f>ROUND(E144*N144,2)</f>
        <v>0</v>
      </c>
      <c r="P144" s="186">
        <v>0</v>
      </c>
      <c r="Q144" s="186">
        <f>ROUND(E144*P144,2)</f>
        <v>0</v>
      </c>
      <c r="R144" s="188"/>
      <c r="S144" s="188" t="s">
        <v>250</v>
      </c>
      <c r="T144" s="189" t="s">
        <v>223</v>
      </c>
      <c r="U144" s="157">
        <v>0</v>
      </c>
      <c r="V144" s="157">
        <f>ROUND(E144*U144,2)</f>
        <v>0</v>
      </c>
      <c r="W144" s="157"/>
      <c r="X144" s="157" t="s">
        <v>251</v>
      </c>
      <c r="Y144" s="157" t="s">
        <v>225</v>
      </c>
      <c r="Z144" s="147"/>
      <c r="AA144" s="147"/>
      <c r="AB144" s="147"/>
      <c r="AC144" s="147"/>
      <c r="AD144" s="147"/>
      <c r="AE144" s="147"/>
      <c r="AF144" s="147"/>
      <c r="AG144" s="147" t="s">
        <v>811</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83">
        <v>92</v>
      </c>
      <c r="B145" s="184" t="s">
        <v>1741</v>
      </c>
      <c r="C145" s="191" t="s">
        <v>1633</v>
      </c>
      <c r="D145" s="185" t="s">
        <v>957</v>
      </c>
      <c r="E145" s="186">
        <v>1</v>
      </c>
      <c r="F145" s="187"/>
      <c r="G145" s="188">
        <f>ROUND(E145*F145,2)</f>
        <v>0</v>
      </c>
      <c r="H145" s="187"/>
      <c r="I145" s="188">
        <f>ROUND(E145*H145,2)</f>
        <v>0</v>
      </c>
      <c r="J145" s="187"/>
      <c r="K145" s="188">
        <f>ROUND(E145*J145,2)</f>
        <v>0</v>
      </c>
      <c r="L145" s="188">
        <v>21</v>
      </c>
      <c r="M145" s="188">
        <f>G145*(1+L145/100)</f>
        <v>0</v>
      </c>
      <c r="N145" s="186">
        <v>0</v>
      </c>
      <c r="O145" s="186">
        <f>ROUND(E145*N145,2)</f>
        <v>0</v>
      </c>
      <c r="P145" s="186">
        <v>0</v>
      </c>
      <c r="Q145" s="186">
        <f>ROUND(E145*P145,2)</f>
        <v>0</v>
      </c>
      <c r="R145" s="188"/>
      <c r="S145" s="188" t="s">
        <v>250</v>
      </c>
      <c r="T145" s="189" t="s">
        <v>223</v>
      </c>
      <c r="U145" s="157">
        <v>0</v>
      </c>
      <c r="V145" s="157">
        <f>ROUND(E145*U145,2)</f>
        <v>0</v>
      </c>
      <c r="W145" s="157"/>
      <c r="X145" s="157" t="s">
        <v>251</v>
      </c>
      <c r="Y145" s="157" t="s">
        <v>225</v>
      </c>
      <c r="Z145" s="147"/>
      <c r="AA145" s="147"/>
      <c r="AB145" s="147"/>
      <c r="AC145" s="147"/>
      <c r="AD145" s="147"/>
      <c r="AE145" s="147"/>
      <c r="AF145" s="147"/>
      <c r="AG145" s="147" t="s">
        <v>811</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83">
        <v>93</v>
      </c>
      <c r="B146" s="184" t="s">
        <v>1742</v>
      </c>
      <c r="C146" s="191" t="s">
        <v>1635</v>
      </c>
      <c r="D146" s="185" t="s">
        <v>957</v>
      </c>
      <c r="E146" s="186">
        <v>1</v>
      </c>
      <c r="F146" s="187"/>
      <c r="G146" s="188">
        <f>ROUND(E146*F146,2)</f>
        <v>0</v>
      </c>
      <c r="H146" s="187"/>
      <c r="I146" s="188">
        <f>ROUND(E146*H146,2)</f>
        <v>0</v>
      </c>
      <c r="J146" s="187"/>
      <c r="K146" s="188">
        <f>ROUND(E146*J146,2)</f>
        <v>0</v>
      </c>
      <c r="L146" s="188">
        <v>21</v>
      </c>
      <c r="M146" s="188">
        <f>G146*(1+L146/100)</f>
        <v>0</v>
      </c>
      <c r="N146" s="186">
        <v>0</v>
      </c>
      <c r="O146" s="186">
        <f>ROUND(E146*N146,2)</f>
        <v>0</v>
      </c>
      <c r="P146" s="186">
        <v>0</v>
      </c>
      <c r="Q146" s="186">
        <f>ROUND(E146*P146,2)</f>
        <v>0</v>
      </c>
      <c r="R146" s="188"/>
      <c r="S146" s="188" t="s">
        <v>250</v>
      </c>
      <c r="T146" s="189" t="s">
        <v>223</v>
      </c>
      <c r="U146" s="157">
        <v>0</v>
      </c>
      <c r="V146" s="157">
        <f>ROUND(E146*U146,2)</f>
        <v>0</v>
      </c>
      <c r="W146" s="157"/>
      <c r="X146" s="157" t="s">
        <v>251</v>
      </c>
      <c r="Y146" s="157" t="s">
        <v>225</v>
      </c>
      <c r="Z146" s="147"/>
      <c r="AA146" s="147"/>
      <c r="AB146" s="147"/>
      <c r="AC146" s="147"/>
      <c r="AD146" s="147"/>
      <c r="AE146" s="147"/>
      <c r="AF146" s="147"/>
      <c r="AG146" s="147" t="s">
        <v>811</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83">
        <v>94</v>
      </c>
      <c r="B147" s="184" t="s">
        <v>1743</v>
      </c>
      <c r="C147" s="191" t="s">
        <v>1637</v>
      </c>
      <c r="D147" s="185" t="s">
        <v>957</v>
      </c>
      <c r="E147" s="186">
        <v>1</v>
      </c>
      <c r="F147" s="187"/>
      <c r="G147" s="188">
        <f>ROUND(E147*F147,2)</f>
        <v>0</v>
      </c>
      <c r="H147" s="187"/>
      <c r="I147" s="188">
        <f>ROUND(E147*H147,2)</f>
        <v>0</v>
      </c>
      <c r="J147" s="187"/>
      <c r="K147" s="188">
        <f>ROUND(E147*J147,2)</f>
        <v>0</v>
      </c>
      <c r="L147" s="188">
        <v>21</v>
      </c>
      <c r="M147" s="188">
        <f>G147*(1+L147/100)</f>
        <v>0</v>
      </c>
      <c r="N147" s="186">
        <v>0</v>
      </c>
      <c r="O147" s="186">
        <f>ROUND(E147*N147,2)</f>
        <v>0</v>
      </c>
      <c r="P147" s="186">
        <v>0</v>
      </c>
      <c r="Q147" s="186">
        <f>ROUND(E147*P147,2)</f>
        <v>0</v>
      </c>
      <c r="R147" s="188"/>
      <c r="S147" s="188" t="s">
        <v>250</v>
      </c>
      <c r="T147" s="189" t="s">
        <v>223</v>
      </c>
      <c r="U147" s="157">
        <v>0</v>
      </c>
      <c r="V147" s="157">
        <f>ROUND(E147*U147,2)</f>
        <v>0</v>
      </c>
      <c r="W147" s="157"/>
      <c r="X147" s="157" t="s">
        <v>251</v>
      </c>
      <c r="Y147" s="157" t="s">
        <v>225</v>
      </c>
      <c r="Z147" s="147"/>
      <c r="AA147" s="147"/>
      <c r="AB147" s="147"/>
      <c r="AC147" s="147"/>
      <c r="AD147" s="147"/>
      <c r="AE147" s="147"/>
      <c r="AF147" s="147"/>
      <c r="AG147" s="147" t="s">
        <v>811</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x14ac:dyDescent="0.2">
      <c r="A148" s="159" t="s">
        <v>217</v>
      </c>
      <c r="B148" s="160" t="s">
        <v>151</v>
      </c>
      <c r="C148" s="174" t="s">
        <v>152</v>
      </c>
      <c r="D148" s="161"/>
      <c r="E148" s="162"/>
      <c r="F148" s="163"/>
      <c r="G148" s="163">
        <f>SUMIF(AG149:AG156,"&lt;&gt;NOR",G149:G156)</f>
        <v>0</v>
      </c>
      <c r="H148" s="163"/>
      <c r="I148" s="163">
        <f>SUM(I149:I156)</f>
        <v>0</v>
      </c>
      <c r="J148" s="163"/>
      <c r="K148" s="163">
        <f>SUM(K149:K156)</f>
        <v>0</v>
      </c>
      <c r="L148" s="163"/>
      <c r="M148" s="163">
        <f>SUM(M149:M156)</f>
        <v>0</v>
      </c>
      <c r="N148" s="162"/>
      <c r="O148" s="162">
        <f>SUM(O149:O156)</f>
        <v>0</v>
      </c>
      <c r="P148" s="162"/>
      <c r="Q148" s="162">
        <f>SUM(Q149:Q156)</f>
        <v>0</v>
      </c>
      <c r="R148" s="163"/>
      <c r="S148" s="163"/>
      <c r="T148" s="164"/>
      <c r="U148" s="158"/>
      <c r="V148" s="158">
        <f>SUM(V149:V156)</f>
        <v>0</v>
      </c>
      <c r="W148" s="158"/>
      <c r="X148" s="158"/>
      <c r="Y148" s="158"/>
      <c r="AG148" t="s">
        <v>218</v>
      </c>
    </row>
    <row r="149" spans="1:60" ht="33.75" outlineLevel="1" x14ac:dyDescent="0.2">
      <c r="A149" s="166">
        <v>95</v>
      </c>
      <c r="B149" s="167" t="s">
        <v>1744</v>
      </c>
      <c r="C149" s="175" t="s">
        <v>1625</v>
      </c>
      <c r="D149" s="168" t="s">
        <v>957</v>
      </c>
      <c r="E149" s="169">
        <v>1</v>
      </c>
      <c r="F149" s="170"/>
      <c r="G149" s="171">
        <f>ROUND(E149*F149,2)</f>
        <v>0</v>
      </c>
      <c r="H149" s="170"/>
      <c r="I149" s="171">
        <f>ROUND(E149*H149,2)</f>
        <v>0</v>
      </c>
      <c r="J149" s="170"/>
      <c r="K149" s="171">
        <f>ROUND(E149*J149,2)</f>
        <v>0</v>
      </c>
      <c r="L149" s="171">
        <v>21</v>
      </c>
      <c r="M149" s="171">
        <f>G149*(1+L149/100)</f>
        <v>0</v>
      </c>
      <c r="N149" s="169">
        <v>0</v>
      </c>
      <c r="O149" s="169">
        <f>ROUND(E149*N149,2)</f>
        <v>0</v>
      </c>
      <c r="P149" s="169">
        <v>0</v>
      </c>
      <c r="Q149" s="169">
        <f>ROUND(E149*P149,2)</f>
        <v>0</v>
      </c>
      <c r="R149" s="171"/>
      <c r="S149" s="171" t="s">
        <v>250</v>
      </c>
      <c r="T149" s="172" t="s">
        <v>223</v>
      </c>
      <c r="U149" s="157">
        <v>0</v>
      </c>
      <c r="V149" s="157">
        <f>ROUND(E149*U149,2)</f>
        <v>0</v>
      </c>
      <c r="W149" s="157"/>
      <c r="X149" s="157" t="s">
        <v>251</v>
      </c>
      <c r="Y149" s="157" t="s">
        <v>225</v>
      </c>
      <c r="Z149" s="147"/>
      <c r="AA149" s="147"/>
      <c r="AB149" s="147"/>
      <c r="AC149" s="147"/>
      <c r="AD149" s="147"/>
      <c r="AE149" s="147"/>
      <c r="AF149" s="147"/>
      <c r="AG149" s="147" t="s">
        <v>811</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2" x14ac:dyDescent="0.2">
      <c r="A150" s="154"/>
      <c r="B150" s="155"/>
      <c r="C150" s="249" t="s">
        <v>1626</v>
      </c>
      <c r="D150" s="250"/>
      <c r="E150" s="250"/>
      <c r="F150" s="250"/>
      <c r="G150" s="250"/>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228</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
      <c r="A151" s="154"/>
      <c r="B151" s="155"/>
      <c r="C151" s="251" t="s">
        <v>1718</v>
      </c>
      <c r="D151" s="252"/>
      <c r="E151" s="252"/>
      <c r="F151" s="252"/>
      <c r="G151" s="252"/>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228</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83">
        <v>96</v>
      </c>
      <c r="B152" s="184" t="s">
        <v>1745</v>
      </c>
      <c r="C152" s="191" t="s">
        <v>1629</v>
      </c>
      <c r="D152" s="185" t="s">
        <v>957</v>
      </c>
      <c r="E152" s="186">
        <v>1</v>
      </c>
      <c r="F152" s="187"/>
      <c r="G152" s="188">
        <f>ROUND(E152*F152,2)</f>
        <v>0</v>
      </c>
      <c r="H152" s="187"/>
      <c r="I152" s="188">
        <f>ROUND(E152*H152,2)</f>
        <v>0</v>
      </c>
      <c r="J152" s="187"/>
      <c r="K152" s="188">
        <f>ROUND(E152*J152,2)</f>
        <v>0</v>
      </c>
      <c r="L152" s="188">
        <v>21</v>
      </c>
      <c r="M152" s="188">
        <f>G152*(1+L152/100)</f>
        <v>0</v>
      </c>
      <c r="N152" s="186">
        <v>0</v>
      </c>
      <c r="O152" s="186">
        <f>ROUND(E152*N152,2)</f>
        <v>0</v>
      </c>
      <c r="P152" s="186">
        <v>0</v>
      </c>
      <c r="Q152" s="186">
        <f>ROUND(E152*P152,2)</f>
        <v>0</v>
      </c>
      <c r="R152" s="188"/>
      <c r="S152" s="188" t="s">
        <v>250</v>
      </c>
      <c r="T152" s="189" t="s">
        <v>223</v>
      </c>
      <c r="U152" s="157">
        <v>0</v>
      </c>
      <c r="V152" s="157">
        <f>ROUND(E152*U152,2)</f>
        <v>0</v>
      </c>
      <c r="W152" s="157"/>
      <c r="X152" s="157" t="s">
        <v>251</v>
      </c>
      <c r="Y152" s="157" t="s">
        <v>225</v>
      </c>
      <c r="Z152" s="147"/>
      <c r="AA152" s="147"/>
      <c r="AB152" s="147"/>
      <c r="AC152" s="147"/>
      <c r="AD152" s="147"/>
      <c r="AE152" s="147"/>
      <c r="AF152" s="147"/>
      <c r="AG152" s="147" t="s">
        <v>811</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83">
        <v>97</v>
      </c>
      <c r="B153" s="184" t="s">
        <v>1746</v>
      </c>
      <c r="C153" s="191" t="s">
        <v>1631</v>
      </c>
      <c r="D153" s="185" t="s">
        <v>957</v>
      </c>
      <c r="E153" s="186">
        <v>1</v>
      </c>
      <c r="F153" s="187"/>
      <c r="G153" s="188">
        <f>ROUND(E153*F153,2)</f>
        <v>0</v>
      </c>
      <c r="H153" s="187"/>
      <c r="I153" s="188">
        <f>ROUND(E153*H153,2)</f>
        <v>0</v>
      </c>
      <c r="J153" s="187"/>
      <c r="K153" s="188">
        <f>ROUND(E153*J153,2)</f>
        <v>0</v>
      </c>
      <c r="L153" s="188">
        <v>21</v>
      </c>
      <c r="M153" s="188">
        <f>G153*(1+L153/100)</f>
        <v>0</v>
      </c>
      <c r="N153" s="186">
        <v>0</v>
      </c>
      <c r="O153" s="186">
        <f>ROUND(E153*N153,2)</f>
        <v>0</v>
      </c>
      <c r="P153" s="186">
        <v>0</v>
      </c>
      <c r="Q153" s="186">
        <f>ROUND(E153*P153,2)</f>
        <v>0</v>
      </c>
      <c r="R153" s="188"/>
      <c r="S153" s="188" t="s">
        <v>250</v>
      </c>
      <c r="T153" s="189" t="s">
        <v>223</v>
      </c>
      <c r="U153" s="157">
        <v>0</v>
      </c>
      <c r="V153" s="157">
        <f>ROUND(E153*U153,2)</f>
        <v>0</v>
      </c>
      <c r="W153" s="157"/>
      <c r="X153" s="157" t="s">
        <v>251</v>
      </c>
      <c r="Y153" s="157" t="s">
        <v>225</v>
      </c>
      <c r="Z153" s="147"/>
      <c r="AA153" s="147"/>
      <c r="AB153" s="147"/>
      <c r="AC153" s="147"/>
      <c r="AD153" s="147"/>
      <c r="AE153" s="147"/>
      <c r="AF153" s="147"/>
      <c r="AG153" s="147" t="s">
        <v>811</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83">
        <v>98</v>
      </c>
      <c r="B154" s="184" t="s">
        <v>1747</v>
      </c>
      <c r="C154" s="191" t="s">
        <v>1633</v>
      </c>
      <c r="D154" s="185" t="s">
        <v>957</v>
      </c>
      <c r="E154" s="186">
        <v>1</v>
      </c>
      <c r="F154" s="187"/>
      <c r="G154" s="188">
        <f>ROUND(E154*F154,2)</f>
        <v>0</v>
      </c>
      <c r="H154" s="187"/>
      <c r="I154" s="188">
        <f>ROUND(E154*H154,2)</f>
        <v>0</v>
      </c>
      <c r="J154" s="187"/>
      <c r="K154" s="188">
        <f>ROUND(E154*J154,2)</f>
        <v>0</v>
      </c>
      <c r="L154" s="188">
        <v>21</v>
      </c>
      <c r="M154" s="188">
        <f>G154*(1+L154/100)</f>
        <v>0</v>
      </c>
      <c r="N154" s="186">
        <v>0</v>
      </c>
      <c r="O154" s="186">
        <f>ROUND(E154*N154,2)</f>
        <v>0</v>
      </c>
      <c r="P154" s="186">
        <v>0</v>
      </c>
      <c r="Q154" s="186">
        <f>ROUND(E154*P154,2)</f>
        <v>0</v>
      </c>
      <c r="R154" s="188"/>
      <c r="S154" s="188" t="s">
        <v>250</v>
      </c>
      <c r="T154" s="189" t="s">
        <v>223</v>
      </c>
      <c r="U154" s="157">
        <v>0</v>
      </c>
      <c r="V154" s="157">
        <f>ROUND(E154*U154,2)</f>
        <v>0</v>
      </c>
      <c r="W154" s="157"/>
      <c r="X154" s="157" t="s">
        <v>251</v>
      </c>
      <c r="Y154" s="157" t="s">
        <v>225</v>
      </c>
      <c r="Z154" s="147"/>
      <c r="AA154" s="147"/>
      <c r="AB154" s="147"/>
      <c r="AC154" s="147"/>
      <c r="AD154" s="147"/>
      <c r="AE154" s="147"/>
      <c r="AF154" s="147"/>
      <c r="AG154" s="147" t="s">
        <v>811</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83">
        <v>99</v>
      </c>
      <c r="B155" s="184" t="s">
        <v>1748</v>
      </c>
      <c r="C155" s="191" t="s">
        <v>1635</v>
      </c>
      <c r="D155" s="185" t="s">
        <v>957</v>
      </c>
      <c r="E155" s="186">
        <v>1</v>
      </c>
      <c r="F155" s="187"/>
      <c r="G155" s="188">
        <f>ROUND(E155*F155,2)</f>
        <v>0</v>
      </c>
      <c r="H155" s="187"/>
      <c r="I155" s="188">
        <f>ROUND(E155*H155,2)</f>
        <v>0</v>
      </c>
      <c r="J155" s="187"/>
      <c r="K155" s="188">
        <f>ROUND(E155*J155,2)</f>
        <v>0</v>
      </c>
      <c r="L155" s="188">
        <v>21</v>
      </c>
      <c r="M155" s="188">
        <f>G155*(1+L155/100)</f>
        <v>0</v>
      </c>
      <c r="N155" s="186">
        <v>0</v>
      </c>
      <c r="O155" s="186">
        <f>ROUND(E155*N155,2)</f>
        <v>0</v>
      </c>
      <c r="P155" s="186">
        <v>0</v>
      </c>
      <c r="Q155" s="186">
        <f>ROUND(E155*P155,2)</f>
        <v>0</v>
      </c>
      <c r="R155" s="188"/>
      <c r="S155" s="188" t="s">
        <v>250</v>
      </c>
      <c r="T155" s="189" t="s">
        <v>223</v>
      </c>
      <c r="U155" s="157">
        <v>0</v>
      </c>
      <c r="V155" s="157">
        <f>ROUND(E155*U155,2)</f>
        <v>0</v>
      </c>
      <c r="W155" s="157"/>
      <c r="X155" s="157" t="s">
        <v>251</v>
      </c>
      <c r="Y155" s="157" t="s">
        <v>225</v>
      </c>
      <c r="Z155" s="147"/>
      <c r="AA155" s="147"/>
      <c r="AB155" s="147"/>
      <c r="AC155" s="147"/>
      <c r="AD155" s="147"/>
      <c r="AE155" s="147"/>
      <c r="AF155" s="147"/>
      <c r="AG155" s="147" t="s">
        <v>811</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83">
        <v>100</v>
      </c>
      <c r="B156" s="184" t="s">
        <v>1749</v>
      </c>
      <c r="C156" s="191" t="s">
        <v>1637</v>
      </c>
      <c r="D156" s="185" t="s">
        <v>957</v>
      </c>
      <c r="E156" s="186">
        <v>1</v>
      </c>
      <c r="F156" s="187"/>
      <c r="G156" s="188">
        <f>ROUND(E156*F156,2)</f>
        <v>0</v>
      </c>
      <c r="H156" s="187"/>
      <c r="I156" s="188">
        <f>ROUND(E156*H156,2)</f>
        <v>0</v>
      </c>
      <c r="J156" s="187"/>
      <c r="K156" s="188">
        <f>ROUND(E156*J156,2)</f>
        <v>0</v>
      </c>
      <c r="L156" s="188">
        <v>21</v>
      </c>
      <c r="M156" s="188">
        <f>G156*(1+L156/100)</f>
        <v>0</v>
      </c>
      <c r="N156" s="186">
        <v>0</v>
      </c>
      <c r="O156" s="186">
        <f>ROUND(E156*N156,2)</f>
        <v>0</v>
      </c>
      <c r="P156" s="186">
        <v>0</v>
      </c>
      <c r="Q156" s="186">
        <f>ROUND(E156*P156,2)</f>
        <v>0</v>
      </c>
      <c r="R156" s="188"/>
      <c r="S156" s="188" t="s">
        <v>250</v>
      </c>
      <c r="T156" s="189" t="s">
        <v>223</v>
      </c>
      <c r="U156" s="157">
        <v>0</v>
      </c>
      <c r="V156" s="157">
        <f>ROUND(E156*U156,2)</f>
        <v>0</v>
      </c>
      <c r="W156" s="157"/>
      <c r="X156" s="157" t="s">
        <v>251</v>
      </c>
      <c r="Y156" s="157" t="s">
        <v>225</v>
      </c>
      <c r="Z156" s="147"/>
      <c r="AA156" s="147"/>
      <c r="AB156" s="147"/>
      <c r="AC156" s="147"/>
      <c r="AD156" s="147"/>
      <c r="AE156" s="147"/>
      <c r="AF156" s="147"/>
      <c r="AG156" s="147" t="s">
        <v>811</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x14ac:dyDescent="0.2">
      <c r="A157" s="159" t="s">
        <v>217</v>
      </c>
      <c r="B157" s="160" t="s">
        <v>153</v>
      </c>
      <c r="C157" s="174" t="s">
        <v>154</v>
      </c>
      <c r="D157" s="161"/>
      <c r="E157" s="162"/>
      <c r="F157" s="163"/>
      <c r="G157" s="163">
        <f>SUMIF(AG158:AG162,"&lt;&gt;NOR",G158:G162)</f>
        <v>0</v>
      </c>
      <c r="H157" s="163"/>
      <c r="I157" s="163">
        <f>SUM(I158:I162)</f>
        <v>0</v>
      </c>
      <c r="J157" s="163"/>
      <c r="K157" s="163">
        <f>SUM(K158:K162)</f>
        <v>0</v>
      </c>
      <c r="L157" s="163"/>
      <c r="M157" s="163">
        <f>SUM(M158:M162)</f>
        <v>0</v>
      </c>
      <c r="N157" s="162"/>
      <c r="O157" s="162">
        <f>SUM(O158:O162)</f>
        <v>0</v>
      </c>
      <c r="P157" s="162"/>
      <c r="Q157" s="162">
        <f>SUM(Q158:Q162)</f>
        <v>0</v>
      </c>
      <c r="R157" s="163"/>
      <c r="S157" s="163"/>
      <c r="T157" s="164"/>
      <c r="U157" s="158"/>
      <c r="V157" s="158">
        <f>SUM(V158:V162)</f>
        <v>0</v>
      </c>
      <c r="W157" s="158"/>
      <c r="X157" s="158"/>
      <c r="Y157" s="158"/>
      <c r="AG157" t="s">
        <v>218</v>
      </c>
    </row>
    <row r="158" spans="1:60" ht="33.75" outlineLevel="1" x14ac:dyDescent="0.2">
      <c r="A158" s="166">
        <v>101</v>
      </c>
      <c r="B158" s="167" t="s">
        <v>1750</v>
      </c>
      <c r="C158" s="175" t="s">
        <v>1751</v>
      </c>
      <c r="D158" s="168" t="s">
        <v>390</v>
      </c>
      <c r="E158" s="169">
        <v>1</v>
      </c>
      <c r="F158" s="170"/>
      <c r="G158" s="171">
        <f>ROUND(E158*F158,2)</f>
        <v>0</v>
      </c>
      <c r="H158" s="170"/>
      <c r="I158" s="171">
        <f>ROUND(E158*H158,2)</f>
        <v>0</v>
      </c>
      <c r="J158" s="170"/>
      <c r="K158" s="171">
        <f>ROUND(E158*J158,2)</f>
        <v>0</v>
      </c>
      <c r="L158" s="171">
        <v>21</v>
      </c>
      <c r="M158" s="171">
        <f>G158*(1+L158/100)</f>
        <v>0</v>
      </c>
      <c r="N158" s="169">
        <v>0</v>
      </c>
      <c r="O158" s="169">
        <f>ROUND(E158*N158,2)</f>
        <v>0</v>
      </c>
      <c r="P158" s="169">
        <v>0</v>
      </c>
      <c r="Q158" s="169">
        <f>ROUND(E158*P158,2)</f>
        <v>0</v>
      </c>
      <c r="R158" s="171"/>
      <c r="S158" s="171" t="s">
        <v>250</v>
      </c>
      <c r="T158" s="172" t="s">
        <v>223</v>
      </c>
      <c r="U158" s="157">
        <v>0</v>
      </c>
      <c r="V158" s="157">
        <f>ROUND(E158*U158,2)</f>
        <v>0</v>
      </c>
      <c r="W158" s="157"/>
      <c r="X158" s="157" t="s">
        <v>251</v>
      </c>
      <c r="Y158" s="157" t="s">
        <v>225</v>
      </c>
      <c r="Z158" s="147"/>
      <c r="AA158" s="147"/>
      <c r="AB158" s="147"/>
      <c r="AC158" s="147"/>
      <c r="AD158" s="147"/>
      <c r="AE158" s="147"/>
      <c r="AF158" s="147"/>
      <c r="AG158" s="147" t="s">
        <v>811</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2" x14ac:dyDescent="0.2">
      <c r="A159" s="154"/>
      <c r="B159" s="155"/>
      <c r="C159" s="249" t="s">
        <v>1725</v>
      </c>
      <c r="D159" s="250"/>
      <c r="E159" s="250"/>
      <c r="F159" s="250"/>
      <c r="G159" s="250"/>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228</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83">
        <v>102</v>
      </c>
      <c r="B160" s="184" t="s">
        <v>1752</v>
      </c>
      <c r="C160" s="191" t="s">
        <v>1668</v>
      </c>
      <c r="D160" s="185" t="s">
        <v>390</v>
      </c>
      <c r="E160" s="186">
        <v>1</v>
      </c>
      <c r="F160" s="187"/>
      <c r="G160" s="188">
        <f>ROUND(E160*F160,2)</f>
        <v>0</v>
      </c>
      <c r="H160" s="187"/>
      <c r="I160" s="188">
        <f>ROUND(E160*H160,2)</f>
        <v>0</v>
      </c>
      <c r="J160" s="187"/>
      <c r="K160" s="188">
        <f>ROUND(E160*J160,2)</f>
        <v>0</v>
      </c>
      <c r="L160" s="188">
        <v>21</v>
      </c>
      <c r="M160" s="188">
        <f>G160*(1+L160/100)</f>
        <v>0</v>
      </c>
      <c r="N160" s="186">
        <v>0</v>
      </c>
      <c r="O160" s="186">
        <f>ROUND(E160*N160,2)</f>
        <v>0</v>
      </c>
      <c r="P160" s="186">
        <v>0</v>
      </c>
      <c r="Q160" s="186">
        <f>ROUND(E160*P160,2)</f>
        <v>0</v>
      </c>
      <c r="R160" s="188"/>
      <c r="S160" s="188" t="s">
        <v>250</v>
      </c>
      <c r="T160" s="189" t="s">
        <v>223</v>
      </c>
      <c r="U160" s="157">
        <v>0</v>
      </c>
      <c r="V160" s="157">
        <f>ROUND(E160*U160,2)</f>
        <v>0</v>
      </c>
      <c r="W160" s="157"/>
      <c r="X160" s="157" t="s">
        <v>251</v>
      </c>
      <c r="Y160" s="157" t="s">
        <v>225</v>
      </c>
      <c r="Z160" s="147"/>
      <c r="AA160" s="147"/>
      <c r="AB160" s="147"/>
      <c r="AC160" s="147"/>
      <c r="AD160" s="147"/>
      <c r="AE160" s="147"/>
      <c r="AF160" s="147"/>
      <c r="AG160" s="147" t="s">
        <v>811</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83">
        <v>103</v>
      </c>
      <c r="B161" s="184" t="s">
        <v>1753</v>
      </c>
      <c r="C161" s="191" t="s">
        <v>1670</v>
      </c>
      <c r="D161" s="185" t="s">
        <v>390</v>
      </c>
      <c r="E161" s="186">
        <v>1</v>
      </c>
      <c r="F161" s="187"/>
      <c r="G161" s="188">
        <f>ROUND(E161*F161,2)</f>
        <v>0</v>
      </c>
      <c r="H161" s="187"/>
      <c r="I161" s="188">
        <f>ROUND(E161*H161,2)</f>
        <v>0</v>
      </c>
      <c r="J161" s="187"/>
      <c r="K161" s="188">
        <f>ROUND(E161*J161,2)</f>
        <v>0</v>
      </c>
      <c r="L161" s="188">
        <v>21</v>
      </c>
      <c r="M161" s="188">
        <f>G161*(1+L161/100)</f>
        <v>0</v>
      </c>
      <c r="N161" s="186">
        <v>0</v>
      </c>
      <c r="O161" s="186">
        <f>ROUND(E161*N161,2)</f>
        <v>0</v>
      </c>
      <c r="P161" s="186">
        <v>0</v>
      </c>
      <c r="Q161" s="186">
        <f>ROUND(E161*P161,2)</f>
        <v>0</v>
      </c>
      <c r="R161" s="188"/>
      <c r="S161" s="188" t="s">
        <v>250</v>
      </c>
      <c r="T161" s="189" t="s">
        <v>223</v>
      </c>
      <c r="U161" s="157">
        <v>0</v>
      </c>
      <c r="V161" s="157">
        <f>ROUND(E161*U161,2)</f>
        <v>0</v>
      </c>
      <c r="W161" s="157"/>
      <c r="X161" s="157" t="s">
        <v>251</v>
      </c>
      <c r="Y161" s="157" t="s">
        <v>225</v>
      </c>
      <c r="Z161" s="147"/>
      <c r="AA161" s="147"/>
      <c r="AB161" s="147"/>
      <c r="AC161" s="147"/>
      <c r="AD161" s="147"/>
      <c r="AE161" s="147"/>
      <c r="AF161" s="147"/>
      <c r="AG161" s="147" t="s">
        <v>811</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83">
        <v>104</v>
      </c>
      <c r="B162" s="184" t="s">
        <v>1754</v>
      </c>
      <c r="C162" s="191" t="s">
        <v>1672</v>
      </c>
      <c r="D162" s="185" t="s">
        <v>390</v>
      </c>
      <c r="E162" s="186">
        <v>1</v>
      </c>
      <c r="F162" s="187"/>
      <c r="G162" s="188">
        <f>ROUND(E162*F162,2)</f>
        <v>0</v>
      </c>
      <c r="H162" s="187"/>
      <c r="I162" s="188">
        <f>ROUND(E162*H162,2)</f>
        <v>0</v>
      </c>
      <c r="J162" s="187"/>
      <c r="K162" s="188">
        <f>ROUND(E162*J162,2)</f>
        <v>0</v>
      </c>
      <c r="L162" s="188">
        <v>21</v>
      </c>
      <c r="M162" s="188">
        <f>G162*(1+L162/100)</f>
        <v>0</v>
      </c>
      <c r="N162" s="186">
        <v>0</v>
      </c>
      <c r="O162" s="186">
        <f>ROUND(E162*N162,2)</f>
        <v>0</v>
      </c>
      <c r="P162" s="186">
        <v>0</v>
      </c>
      <c r="Q162" s="186">
        <f>ROUND(E162*P162,2)</f>
        <v>0</v>
      </c>
      <c r="R162" s="188"/>
      <c r="S162" s="188" t="s">
        <v>250</v>
      </c>
      <c r="T162" s="189" t="s">
        <v>223</v>
      </c>
      <c r="U162" s="157">
        <v>0</v>
      </c>
      <c r="V162" s="157">
        <f>ROUND(E162*U162,2)</f>
        <v>0</v>
      </c>
      <c r="W162" s="157"/>
      <c r="X162" s="157" t="s">
        <v>251</v>
      </c>
      <c r="Y162" s="157" t="s">
        <v>225</v>
      </c>
      <c r="Z162" s="147"/>
      <c r="AA162" s="147"/>
      <c r="AB162" s="147"/>
      <c r="AC162" s="147"/>
      <c r="AD162" s="147"/>
      <c r="AE162" s="147"/>
      <c r="AF162" s="147"/>
      <c r="AG162" s="147" t="s">
        <v>811</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x14ac:dyDescent="0.2">
      <c r="A163" s="159" t="s">
        <v>217</v>
      </c>
      <c r="B163" s="160" t="s">
        <v>155</v>
      </c>
      <c r="C163" s="174" t="s">
        <v>156</v>
      </c>
      <c r="D163" s="161"/>
      <c r="E163" s="162"/>
      <c r="F163" s="163"/>
      <c r="G163" s="163">
        <f>SUMIF(AG164:AG171,"&lt;&gt;NOR",G164:G171)</f>
        <v>0</v>
      </c>
      <c r="H163" s="163"/>
      <c r="I163" s="163">
        <f>SUM(I164:I171)</f>
        <v>0</v>
      </c>
      <c r="J163" s="163"/>
      <c r="K163" s="163">
        <f>SUM(K164:K171)</f>
        <v>0</v>
      </c>
      <c r="L163" s="163"/>
      <c r="M163" s="163">
        <f>SUM(M164:M171)</f>
        <v>0</v>
      </c>
      <c r="N163" s="162"/>
      <c r="O163" s="162">
        <f>SUM(O164:O171)</f>
        <v>0</v>
      </c>
      <c r="P163" s="162"/>
      <c r="Q163" s="162">
        <f>SUM(Q164:Q171)</f>
        <v>0</v>
      </c>
      <c r="R163" s="163"/>
      <c r="S163" s="163"/>
      <c r="T163" s="164"/>
      <c r="U163" s="158"/>
      <c r="V163" s="158">
        <f>SUM(V164:V171)</f>
        <v>0</v>
      </c>
      <c r="W163" s="158"/>
      <c r="X163" s="158"/>
      <c r="Y163" s="158"/>
      <c r="AG163" t="s">
        <v>218</v>
      </c>
    </row>
    <row r="164" spans="1:60" ht="33.75" outlineLevel="1" x14ac:dyDescent="0.2">
      <c r="A164" s="166">
        <v>105</v>
      </c>
      <c r="B164" s="167" t="s">
        <v>1755</v>
      </c>
      <c r="C164" s="175" t="s">
        <v>1625</v>
      </c>
      <c r="D164" s="168" t="s">
        <v>957</v>
      </c>
      <c r="E164" s="169">
        <v>1</v>
      </c>
      <c r="F164" s="170"/>
      <c r="G164" s="171">
        <f>ROUND(E164*F164,2)</f>
        <v>0</v>
      </c>
      <c r="H164" s="170"/>
      <c r="I164" s="171">
        <f>ROUND(E164*H164,2)</f>
        <v>0</v>
      </c>
      <c r="J164" s="170"/>
      <c r="K164" s="171">
        <f>ROUND(E164*J164,2)</f>
        <v>0</v>
      </c>
      <c r="L164" s="171">
        <v>21</v>
      </c>
      <c r="M164" s="171">
        <f>G164*(1+L164/100)</f>
        <v>0</v>
      </c>
      <c r="N164" s="169">
        <v>0</v>
      </c>
      <c r="O164" s="169">
        <f>ROUND(E164*N164,2)</f>
        <v>0</v>
      </c>
      <c r="P164" s="169">
        <v>0</v>
      </c>
      <c r="Q164" s="169">
        <f>ROUND(E164*P164,2)</f>
        <v>0</v>
      </c>
      <c r="R164" s="171"/>
      <c r="S164" s="171" t="s">
        <v>250</v>
      </c>
      <c r="T164" s="172" t="s">
        <v>223</v>
      </c>
      <c r="U164" s="157">
        <v>0</v>
      </c>
      <c r="V164" s="157">
        <f>ROUND(E164*U164,2)</f>
        <v>0</v>
      </c>
      <c r="W164" s="157"/>
      <c r="X164" s="157" t="s">
        <v>251</v>
      </c>
      <c r="Y164" s="157" t="s">
        <v>225</v>
      </c>
      <c r="Z164" s="147"/>
      <c r="AA164" s="147"/>
      <c r="AB164" s="147"/>
      <c r="AC164" s="147"/>
      <c r="AD164" s="147"/>
      <c r="AE164" s="147"/>
      <c r="AF164" s="147"/>
      <c r="AG164" s="147" t="s">
        <v>811</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2" x14ac:dyDescent="0.2">
      <c r="A165" s="154"/>
      <c r="B165" s="155"/>
      <c r="C165" s="249" t="s">
        <v>1626</v>
      </c>
      <c r="D165" s="250"/>
      <c r="E165" s="250"/>
      <c r="F165" s="250"/>
      <c r="G165" s="250"/>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228</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
      <c r="A166" s="154"/>
      <c r="B166" s="155"/>
      <c r="C166" s="251" t="s">
        <v>1718</v>
      </c>
      <c r="D166" s="252"/>
      <c r="E166" s="252"/>
      <c r="F166" s="252"/>
      <c r="G166" s="252"/>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228</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83">
        <v>106</v>
      </c>
      <c r="B167" s="184" t="s">
        <v>1756</v>
      </c>
      <c r="C167" s="191" t="s">
        <v>1629</v>
      </c>
      <c r="D167" s="185" t="s">
        <v>957</v>
      </c>
      <c r="E167" s="186">
        <v>1</v>
      </c>
      <c r="F167" s="187"/>
      <c r="G167" s="188">
        <f>ROUND(E167*F167,2)</f>
        <v>0</v>
      </c>
      <c r="H167" s="187"/>
      <c r="I167" s="188">
        <f>ROUND(E167*H167,2)</f>
        <v>0</v>
      </c>
      <c r="J167" s="187"/>
      <c r="K167" s="188">
        <f>ROUND(E167*J167,2)</f>
        <v>0</v>
      </c>
      <c r="L167" s="188">
        <v>21</v>
      </c>
      <c r="M167" s="188">
        <f>G167*(1+L167/100)</f>
        <v>0</v>
      </c>
      <c r="N167" s="186">
        <v>0</v>
      </c>
      <c r="O167" s="186">
        <f>ROUND(E167*N167,2)</f>
        <v>0</v>
      </c>
      <c r="P167" s="186">
        <v>0</v>
      </c>
      <c r="Q167" s="186">
        <f>ROUND(E167*P167,2)</f>
        <v>0</v>
      </c>
      <c r="R167" s="188"/>
      <c r="S167" s="188" t="s">
        <v>250</v>
      </c>
      <c r="T167" s="189" t="s">
        <v>223</v>
      </c>
      <c r="U167" s="157">
        <v>0</v>
      </c>
      <c r="V167" s="157">
        <f>ROUND(E167*U167,2)</f>
        <v>0</v>
      </c>
      <c r="W167" s="157"/>
      <c r="X167" s="157" t="s">
        <v>251</v>
      </c>
      <c r="Y167" s="157" t="s">
        <v>225</v>
      </c>
      <c r="Z167" s="147"/>
      <c r="AA167" s="147"/>
      <c r="AB167" s="147"/>
      <c r="AC167" s="147"/>
      <c r="AD167" s="147"/>
      <c r="AE167" s="147"/>
      <c r="AF167" s="147"/>
      <c r="AG167" s="147" t="s">
        <v>811</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83">
        <v>107</v>
      </c>
      <c r="B168" s="184" t="s">
        <v>1757</v>
      </c>
      <c r="C168" s="191" t="s">
        <v>1631</v>
      </c>
      <c r="D168" s="185" t="s">
        <v>957</v>
      </c>
      <c r="E168" s="186">
        <v>1</v>
      </c>
      <c r="F168" s="187"/>
      <c r="G168" s="188">
        <f>ROUND(E168*F168,2)</f>
        <v>0</v>
      </c>
      <c r="H168" s="187"/>
      <c r="I168" s="188">
        <f>ROUND(E168*H168,2)</f>
        <v>0</v>
      </c>
      <c r="J168" s="187"/>
      <c r="K168" s="188">
        <f>ROUND(E168*J168,2)</f>
        <v>0</v>
      </c>
      <c r="L168" s="188">
        <v>21</v>
      </c>
      <c r="M168" s="188">
        <f>G168*(1+L168/100)</f>
        <v>0</v>
      </c>
      <c r="N168" s="186">
        <v>0</v>
      </c>
      <c r="O168" s="186">
        <f>ROUND(E168*N168,2)</f>
        <v>0</v>
      </c>
      <c r="P168" s="186">
        <v>0</v>
      </c>
      <c r="Q168" s="186">
        <f>ROUND(E168*P168,2)</f>
        <v>0</v>
      </c>
      <c r="R168" s="188"/>
      <c r="S168" s="188" t="s">
        <v>250</v>
      </c>
      <c r="T168" s="189" t="s">
        <v>223</v>
      </c>
      <c r="U168" s="157">
        <v>0</v>
      </c>
      <c r="V168" s="157">
        <f>ROUND(E168*U168,2)</f>
        <v>0</v>
      </c>
      <c r="W168" s="157"/>
      <c r="X168" s="157" t="s">
        <v>251</v>
      </c>
      <c r="Y168" s="157" t="s">
        <v>225</v>
      </c>
      <c r="Z168" s="147"/>
      <c r="AA168" s="147"/>
      <c r="AB168" s="147"/>
      <c r="AC168" s="147"/>
      <c r="AD168" s="147"/>
      <c r="AE168" s="147"/>
      <c r="AF168" s="147"/>
      <c r="AG168" s="147" t="s">
        <v>811</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83">
        <v>108</v>
      </c>
      <c r="B169" s="184" t="s">
        <v>1758</v>
      </c>
      <c r="C169" s="191" t="s">
        <v>1633</v>
      </c>
      <c r="D169" s="185" t="s">
        <v>957</v>
      </c>
      <c r="E169" s="186">
        <v>1</v>
      </c>
      <c r="F169" s="187"/>
      <c r="G169" s="188">
        <f>ROUND(E169*F169,2)</f>
        <v>0</v>
      </c>
      <c r="H169" s="187"/>
      <c r="I169" s="188">
        <f>ROUND(E169*H169,2)</f>
        <v>0</v>
      </c>
      <c r="J169" s="187"/>
      <c r="K169" s="188">
        <f>ROUND(E169*J169,2)</f>
        <v>0</v>
      </c>
      <c r="L169" s="188">
        <v>21</v>
      </c>
      <c r="M169" s="188">
        <f>G169*(1+L169/100)</f>
        <v>0</v>
      </c>
      <c r="N169" s="186">
        <v>0</v>
      </c>
      <c r="O169" s="186">
        <f>ROUND(E169*N169,2)</f>
        <v>0</v>
      </c>
      <c r="P169" s="186">
        <v>0</v>
      </c>
      <c r="Q169" s="186">
        <f>ROUND(E169*P169,2)</f>
        <v>0</v>
      </c>
      <c r="R169" s="188"/>
      <c r="S169" s="188" t="s">
        <v>250</v>
      </c>
      <c r="T169" s="189" t="s">
        <v>223</v>
      </c>
      <c r="U169" s="157">
        <v>0</v>
      </c>
      <c r="V169" s="157">
        <f>ROUND(E169*U169,2)</f>
        <v>0</v>
      </c>
      <c r="W169" s="157"/>
      <c r="X169" s="157" t="s">
        <v>251</v>
      </c>
      <c r="Y169" s="157" t="s">
        <v>225</v>
      </c>
      <c r="Z169" s="147"/>
      <c r="AA169" s="147"/>
      <c r="AB169" s="147"/>
      <c r="AC169" s="147"/>
      <c r="AD169" s="147"/>
      <c r="AE169" s="147"/>
      <c r="AF169" s="147"/>
      <c r="AG169" s="147" t="s">
        <v>811</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83">
        <v>109</v>
      </c>
      <c r="B170" s="184" t="s">
        <v>1759</v>
      </c>
      <c r="C170" s="191" t="s">
        <v>1635</v>
      </c>
      <c r="D170" s="185" t="s">
        <v>957</v>
      </c>
      <c r="E170" s="186">
        <v>1</v>
      </c>
      <c r="F170" s="187"/>
      <c r="G170" s="188">
        <f>ROUND(E170*F170,2)</f>
        <v>0</v>
      </c>
      <c r="H170" s="187"/>
      <c r="I170" s="188">
        <f>ROUND(E170*H170,2)</f>
        <v>0</v>
      </c>
      <c r="J170" s="187"/>
      <c r="K170" s="188">
        <f>ROUND(E170*J170,2)</f>
        <v>0</v>
      </c>
      <c r="L170" s="188">
        <v>21</v>
      </c>
      <c r="M170" s="188">
        <f>G170*(1+L170/100)</f>
        <v>0</v>
      </c>
      <c r="N170" s="186">
        <v>0</v>
      </c>
      <c r="O170" s="186">
        <f>ROUND(E170*N170,2)</f>
        <v>0</v>
      </c>
      <c r="P170" s="186">
        <v>0</v>
      </c>
      <c r="Q170" s="186">
        <f>ROUND(E170*P170,2)</f>
        <v>0</v>
      </c>
      <c r="R170" s="188"/>
      <c r="S170" s="188" t="s">
        <v>250</v>
      </c>
      <c r="T170" s="189" t="s">
        <v>223</v>
      </c>
      <c r="U170" s="157">
        <v>0</v>
      </c>
      <c r="V170" s="157">
        <f>ROUND(E170*U170,2)</f>
        <v>0</v>
      </c>
      <c r="W170" s="157"/>
      <c r="X170" s="157" t="s">
        <v>251</v>
      </c>
      <c r="Y170" s="157" t="s">
        <v>225</v>
      </c>
      <c r="Z170" s="147"/>
      <c r="AA170" s="147"/>
      <c r="AB170" s="147"/>
      <c r="AC170" s="147"/>
      <c r="AD170" s="147"/>
      <c r="AE170" s="147"/>
      <c r="AF170" s="147"/>
      <c r="AG170" s="147" t="s">
        <v>811</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83">
        <v>110</v>
      </c>
      <c r="B171" s="184" t="s">
        <v>1760</v>
      </c>
      <c r="C171" s="191" t="s">
        <v>1637</v>
      </c>
      <c r="D171" s="185" t="s">
        <v>957</v>
      </c>
      <c r="E171" s="186">
        <v>1</v>
      </c>
      <c r="F171" s="187"/>
      <c r="G171" s="188">
        <f>ROUND(E171*F171,2)</f>
        <v>0</v>
      </c>
      <c r="H171" s="187"/>
      <c r="I171" s="188">
        <f>ROUND(E171*H171,2)</f>
        <v>0</v>
      </c>
      <c r="J171" s="187"/>
      <c r="K171" s="188">
        <f>ROUND(E171*J171,2)</f>
        <v>0</v>
      </c>
      <c r="L171" s="188">
        <v>21</v>
      </c>
      <c r="M171" s="188">
        <f>G171*(1+L171/100)</f>
        <v>0</v>
      </c>
      <c r="N171" s="186">
        <v>0</v>
      </c>
      <c r="O171" s="186">
        <f>ROUND(E171*N171,2)</f>
        <v>0</v>
      </c>
      <c r="P171" s="186">
        <v>0</v>
      </c>
      <c r="Q171" s="186">
        <f>ROUND(E171*P171,2)</f>
        <v>0</v>
      </c>
      <c r="R171" s="188"/>
      <c r="S171" s="188" t="s">
        <v>250</v>
      </c>
      <c r="T171" s="189" t="s">
        <v>223</v>
      </c>
      <c r="U171" s="157">
        <v>0</v>
      </c>
      <c r="V171" s="157">
        <f>ROUND(E171*U171,2)</f>
        <v>0</v>
      </c>
      <c r="W171" s="157"/>
      <c r="X171" s="157" t="s">
        <v>251</v>
      </c>
      <c r="Y171" s="157" t="s">
        <v>225</v>
      </c>
      <c r="Z171" s="147"/>
      <c r="AA171" s="147"/>
      <c r="AB171" s="147"/>
      <c r="AC171" s="147"/>
      <c r="AD171" s="147"/>
      <c r="AE171" s="147"/>
      <c r="AF171" s="147"/>
      <c r="AG171" s="147" t="s">
        <v>811</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x14ac:dyDescent="0.2">
      <c r="A172" s="159" t="s">
        <v>217</v>
      </c>
      <c r="B172" s="160" t="s">
        <v>157</v>
      </c>
      <c r="C172" s="174" t="s">
        <v>158</v>
      </c>
      <c r="D172" s="161"/>
      <c r="E172" s="162"/>
      <c r="F172" s="163"/>
      <c r="G172" s="163">
        <f>SUMIF(AG173:AG177,"&lt;&gt;NOR",G173:G177)</f>
        <v>0</v>
      </c>
      <c r="H172" s="163"/>
      <c r="I172" s="163">
        <f>SUM(I173:I177)</f>
        <v>0</v>
      </c>
      <c r="J172" s="163"/>
      <c r="K172" s="163">
        <f>SUM(K173:K177)</f>
        <v>0</v>
      </c>
      <c r="L172" s="163"/>
      <c r="M172" s="163">
        <f>SUM(M173:M177)</f>
        <v>0</v>
      </c>
      <c r="N172" s="162"/>
      <c r="O172" s="162">
        <f>SUM(O173:O177)</f>
        <v>0</v>
      </c>
      <c r="P172" s="162"/>
      <c r="Q172" s="162">
        <f>SUM(Q173:Q177)</f>
        <v>0</v>
      </c>
      <c r="R172" s="163"/>
      <c r="S172" s="163"/>
      <c r="T172" s="164"/>
      <c r="U172" s="158"/>
      <c r="V172" s="158">
        <f>SUM(V173:V177)</f>
        <v>0</v>
      </c>
      <c r="W172" s="158"/>
      <c r="X172" s="158"/>
      <c r="Y172" s="158"/>
      <c r="AG172" t="s">
        <v>218</v>
      </c>
    </row>
    <row r="173" spans="1:60" ht="33.75" outlineLevel="1" x14ac:dyDescent="0.2">
      <c r="A173" s="166">
        <v>111</v>
      </c>
      <c r="B173" s="167" t="s">
        <v>1761</v>
      </c>
      <c r="C173" s="175" t="s">
        <v>1762</v>
      </c>
      <c r="D173" s="168" t="s">
        <v>390</v>
      </c>
      <c r="E173" s="169">
        <v>2</v>
      </c>
      <c r="F173" s="170"/>
      <c r="G173" s="171">
        <f>ROUND(E173*F173,2)</f>
        <v>0</v>
      </c>
      <c r="H173" s="170"/>
      <c r="I173" s="171">
        <f>ROUND(E173*H173,2)</f>
        <v>0</v>
      </c>
      <c r="J173" s="170"/>
      <c r="K173" s="171">
        <f>ROUND(E173*J173,2)</f>
        <v>0</v>
      </c>
      <c r="L173" s="171">
        <v>21</v>
      </c>
      <c r="M173" s="171">
        <f>G173*(1+L173/100)</f>
        <v>0</v>
      </c>
      <c r="N173" s="169">
        <v>0</v>
      </c>
      <c r="O173" s="169">
        <f>ROUND(E173*N173,2)</f>
        <v>0</v>
      </c>
      <c r="P173" s="169">
        <v>0</v>
      </c>
      <c r="Q173" s="169">
        <f>ROUND(E173*P173,2)</f>
        <v>0</v>
      </c>
      <c r="R173" s="171"/>
      <c r="S173" s="171" t="s">
        <v>250</v>
      </c>
      <c r="T173" s="172" t="s">
        <v>223</v>
      </c>
      <c r="U173" s="157">
        <v>0</v>
      </c>
      <c r="V173" s="157">
        <f>ROUND(E173*U173,2)</f>
        <v>0</v>
      </c>
      <c r="W173" s="157"/>
      <c r="X173" s="157" t="s">
        <v>251</v>
      </c>
      <c r="Y173" s="157" t="s">
        <v>225</v>
      </c>
      <c r="Z173" s="147"/>
      <c r="AA173" s="147"/>
      <c r="AB173" s="147"/>
      <c r="AC173" s="147"/>
      <c r="AD173" s="147"/>
      <c r="AE173" s="147"/>
      <c r="AF173" s="147"/>
      <c r="AG173" s="147" t="s">
        <v>811</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2" x14ac:dyDescent="0.2">
      <c r="A174" s="154"/>
      <c r="B174" s="155"/>
      <c r="C174" s="249" t="s">
        <v>1725</v>
      </c>
      <c r="D174" s="250"/>
      <c r="E174" s="250"/>
      <c r="F174" s="250"/>
      <c r="G174" s="250"/>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228</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83">
        <v>112</v>
      </c>
      <c r="B175" s="184" t="s">
        <v>1763</v>
      </c>
      <c r="C175" s="191" t="s">
        <v>1668</v>
      </c>
      <c r="D175" s="185" t="s">
        <v>390</v>
      </c>
      <c r="E175" s="186">
        <v>2</v>
      </c>
      <c r="F175" s="187"/>
      <c r="G175" s="188">
        <f>ROUND(E175*F175,2)</f>
        <v>0</v>
      </c>
      <c r="H175" s="187"/>
      <c r="I175" s="188">
        <f>ROUND(E175*H175,2)</f>
        <v>0</v>
      </c>
      <c r="J175" s="187"/>
      <c r="K175" s="188">
        <f>ROUND(E175*J175,2)</f>
        <v>0</v>
      </c>
      <c r="L175" s="188">
        <v>21</v>
      </c>
      <c r="M175" s="188">
        <f>G175*(1+L175/100)</f>
        <v>0</v>
      </c>
      <c r="N175" s="186">
        <v>0</v>
      </c>
      <c r="O175" s="186">
        <f>ROUND(E175*N175,2)</f>
        <v>0</v>
      </c>
      <c r="P175" s="186">
        <v>0</v>
      </c>
      <c r="Q175" s="186">
        <f>ROUND(E175*P175,2)</f>
        <v>0</v>
      </c>
      <c r="R175" s="188"/>
      <c r="S175" s="188" t="s">
        <v>250</v>
      </c>
      <c r="T175" s="189" t="s">
        <v>223</v>
      </c>
      <c r="U175" s="157">
        <v>0</v>
      </c>
      <c r="V175" s="157">
        <f>ROUND(E175*U175,2)</f>
        <v>0</v>
      </c>
      <c r="W175" s="157"/>
      <c r="X175" s="157" t="s">
        <v>251</v>
      </c>
      <c r="Y175" s="157" t="s">
        <v>225</v>
      </c>
      <c r="Z175" s="147"/>
      <c r="AA175" s="147"/>
      <c r="AB175" s="147"/>
      <c r="AC175" s="147"/>
      <c r="AD175" s="147"/>
      <c r="AE175" s="147"/>
      <c r="AF175" s="147"/>
      <c r="AG175" s="147" t="s">
        <v>811</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83">
        <v>113</v>
      </c>
      <c r="B176" s="184" t="s">
        <v>1764</v>
      </c>
      <c r="C176" s="191" t="s">
        <v>1670</v>
      </c>
      <c r="D176" s="185" t="s">
        <v>390</v>
      </c>
      <c r="E176" s="186">
        <v>2</v>
      </c>
      <c r="F176" s="187"/>
      <c r="G176" s="188">
        <f>ROUND(E176*F176,2)</f>
        <v>0</v>
      </c>
      <c r="H176" s="187"/>
      <c r="I176" s="188">
        <f>ROUND(E176*H176,2)</f>
        <v>0</v>
      </c>
      <c r="J176" s="187"/>
      <c r="K176" s="188">
        <f>ROUND(E176*J176,2)</f>
        <v>0</v>
      </c>
      <c r="L176" s="188">
        <v>21</v>
      </c>
      <c r="M176" s="188">
        <f>G176*(1+L176/100)</f>
        <v>0</v>
      </c>
      <c r="N176" s="186">
        <v>0</v>
      </c>
      <c r="O176" s="186">
        <f>ROUND(E176*N176,2)</f>
        <v>0</v>
      </c>
      <c r="P176" s="186">
        <v>0</v>
      </c>
      <c r="Q176" s="186">
        <f>ROUND(E176*P176,2)</f>
        <v>0</v>
      </c>
      <c r="R176" s="188"/>
      <c r="S176" s="188" t="s">
        <v>250</v>
      </c>
      <c r="T176" s="189" t="s">
        <v>223</v>
      </c>
      <c r="U176" s="157">
        <v>0</v>
      </c>
      <c r="V176" s="157">
        <f>ROUND(E176*U176,2)</f>
        <v>0</v>
      </c>
      <c r="W176" s="157"/>
      <c r="X176" s="157" t="s">
        <v>251</v>
      </c>
      <c r="Y176" s="157" t="s">
        <v>225</v>
      </c>
      <c r="Z176" s="147"/>
      <c r="AA176" s="147"/>
      <c r="AB176" s="147"/>
      <c r="AC176" s="147"/>
      <c r="AD176" s="147"/>
      <c r="AE176" s="147"/>
      <c r="AF176" s="147"/>
      <c r="AG176" s="147" t="s">
        <v>811</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83">
        <v>114</v>
      </c>
      <c r="B177" s="184" t="s">
        <v>1765</v>
      </c>
      <c r="C177" s="191" t="s">
        <v>1672</v>
      </c>
      <c r="D177" s="185" t="s">
        <v>390</v>
      </c>
      <c r="E177" s="186">
        <v>2</v>
      </c>
      <c r="F177" s="187"/>
      <c r="G177" s="188">
        <f>ROUND(E177*F177,2)</f>
        <v>0</v>
      </c>
      <c r="H177" s="187"/>
      <c r="I177" s="188">
        <f>ROUND(E177*H177,2)</f>
        <v>0</v>
      </c>
      <c r="J177" s="187"/>
      <c r="K177" s="188">
        <f>ROUND(E177*J177,2)</f>
        <v>0</v>
      </c>
      <c r="L177" s="188">
        <v>21</v>
      </c>
      <c r="M177" s="188">
        <f>G177*(1+L177/100)</f>
        <v>0</v>
      </c>
      <c r="N177" s="186">
        <v>0</v>
      </c>
      <c r="O177" s="186">
        <f>ROUND(E177*N177,2)</f>
        <v>0</v>
      </c>
      <c r="P177" s="186">
        <v>0</v>
      </c>
      <c r="Q177" s="186">
        <f>ROUND(E177*P177,2)</f>
        <v>0</v>
      </c>
      <c r="R177" s="188"/>
      <c r="S177" s="188" t="s">
        <v>250</v>
      </c>
      <c r="T177" s="189" t="s">
        <v>223</v>
      </c>
      <c r="U177" s="157">
        <v>0</v>
      </c>
      <c r="V177" s="157">
        <f>ROUND(E177*U177,2)</f>
        <v>0</v>
      </c>
      <c r="W177" s="157"/>
      <c r="X177" s="157" t="s">
        <v>251</v>
      </c>
      <c r="Y177" s="157" t="s">
        <v>225</v>
      </c>
      <c r="Z177" s="147"/>
      <c r="AA177" s="147"/>
      <c r="AB177" s="147"/>
      <c r="AC177" s="147"/>
      <c r="AD177" s="147"/>
      <c r="AE177" s="147"/>
      <c r="AF177" s="147"/>
      <c r="AG177" s="147" t="s">
        <v>811</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x14ac:dyDescent="0.2">
      <c r="A178" s="159" t="s">
        <v>217</v>
      </c>
      <c r="B178" s="160" t="s">
        <v>177</v>
      </c>
      <c r="C178" s="174" t="s">
        <v>178</v>
      </c>
      <c r="D178" s="161"/>
      <c r="E178" s="162"/>
      <c r="F178" s="163"/>
      <c r="G178" s="163">
        <f>SUMIF(AG179:AG185,"&lt;&gt;NOR",G179:G185)</f>
        <v>0</v>
      </c>
      <c r="H178" s="163"/>
      <c r="I178" s="163">
        <f>SUM(I179:I185)</f>
        <v>0</v>
      </c>
      <c r="J178" s="163"/>
      <c r="K178" s="163">
        <f>SUM(K179:K185)</f>
        <v>0</v>
      </c>
      <c r="L178" s="163"/>
      <c r="M178" s="163">
        <f>SUM(M179:M185)</f>
        <v>0</v>
      </c>
      <c r="N178" s="162"/>
      <c r="O178" s="162">
        <f>SUM(O179:O185)</f>
        <v>0</v>
      </c>
      <c r="P178" s="162"/>
      <c r="Q178" s="162">
        <f>SUM(Q179:Q185)</f>
        <v>0</v>
      </c>
      <c r="R178" s="163"/>
      <c r="S178" s="163"/>
      <c r="T178" s="164"/>
      <c r="U178" s="158"/>
      <c r="V178" s="158">
        <f>SUM(V179:V185)</f>
        <v>0</v>
      </c>
      <c r="W178" s="158"/>
      <c r="X178" s="158"/>
      <c r="Y178" s="158"/>
      <c r="AG178" t="s">
        <v>218</v>
      </c>
    </row>
    <row r="179" spans="1:60" outlineLevel="1" x14ac:dyDescent="0.2">
      <c r="A179" s="183">
        <v>115</v>
      </c>
      <c r="B179" s="184" t="s">
        <v>1766</v>
      </c>
      <c r="C179" s="191" t="s">
        <v>1767</v>
      </c>
      <c r="D179" s="185" t="s">
        <v>249</v>
      </c>
      <c r="E179" s="186">
        <v>16</v>
      </c>
      <c r="F179" s="187"/>
      <c r="G179" s="188">
        <f t="shared" ref="G179:G185" si="7">ROUND(E179*F179,2)</f>
        <v>0</v>
      </c>
      <c r="H179" s="187"/>
      <c r="I179" s="188">
        <f t="shared" ref="I179:I185" si="8">ROUND(E179*H179,2)</f>
        <v>0</v>
      </c>
      <c r="J179" s="187"/>
      <c r="K179" s="188">
        <f t="shared" ref="K179:K185" si="9">ROUND(E179*J179,2)</f>
        <v>0</v>
      </c>
      <c r="L179" s="188">
        <v>21</v>
      </c>
      <c r="M179" s="188">
        <f t="shared" ref="M179:M185" si="10">G179*(1+L179/100)</f>
        <v>0</v>
      </c>
      <c r="N179" s="186">
        <v>0</v>
      </c>
      <c r="O179" s="186">
        <f t="shared" ref="O179:O185" si="11">ROUND(E179*N179,2)</f>
        <v>0</v>
      </c>
      <c r="P179" s="186">
        <v>0</v>
      </c>
      <c r="Q179" s="186">
        <f t="shared" ref="Q179:Q185" si="12">ROUND(E179*P179,2)</f>
        <v>0</v>
      </c>
      <c r="R179" s="188"/>
      <c r="S179" s="188" t="s">
        <v>250</v>
      </c>
      <c r="T179" s="189" t="s">
        <v>223</v>
      </c>
      <c r="U179" s="157">
        <v>0</v>
      </c>
      <c r="V179" s="157">
        <f t="shared" ref="V179:V185" si="13">ROUND(E179*U179,2)</f>
        <v>0</v>
      </c>
      <c r="W179" s="157"/>
      <c r="X179" s="157" t="s">
        <v>348</v>
      </c>
      <c r="Y179" s="157" t="s">
        <v>225</v>
      </c>
      <c r="Z179" s="147"/>
      <c r="AA179" s="147"/>
      <c r="AB179" s="147"/>
      <c r="AC179" s="147"/>
      <c r="AD179" s="147"/>
      <c r="AE179" s="147"/>
      <c r="AF179" s="147"/>
      <c r="AG179" s="147" t="s">
        <v>1127</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83">
        <v>116</v>
      </c>
      <c r="B180" s="184" t="s">
        <v>1768</v>
      </c>
      <c r="C180" s="191" t="s">
        <v>1769</v>
      </c>
      <c r="D180" s="185" t="s">
        <v>249</v>
      </c>
      <c r="E180" s="186">
        <v>1</v>
      </c>
      <c r="F180" s="187"/>
      <c r="G180" s="188">
        <f t="shared" si="7"/>
        <v>0</v>
      </c>
      <c r="H180" s="187"/>
      <c r="I180" s="188">
        <f t="shared" si="8"/>
        <v>0</v>
      </c>
      <c r="J180" s="187"/>
      <c r="K180" s="188">
        <f t="shared" si="9"/>
        <v>0</v>
      </c>
      <c r="L180" s="188">
        <v>21</v>
      </c>
      <c r="M180" s="188">
        <f t="shared" si="10"/>
        <v>0</v>
      </c>
      <c r="N180" s="186">
        <v>0</v>
      </c>
      <c r="O180" s="186">
        <f t="shared" si="11"/>
        <v>0</v>
      </c>
      <c r="P180" s="186">
        <v>0</v>
      </c>
      <c r="Q180" s="186">
        <f t="shared" si="12"/>
        <v>0</v>
      </c>
      <c r="R180" s="188"/>
      <c r="S180" s="188" t="s">
        <v>250</v>
      </c>
      <c r="T180" s="189" t="s">
        <v>223</v>
      </c>
      <c r="U180" s="157">
        <v>0</v>
      </c>
      <c r="V180" s="157">
        <f t="shared" si="13"/>
        <v>0</v>
      </c>
      <c r="W180" s="157"/>
      <c r="X180" s="157" t="s">
        <v>348</v>
      </c>
      <c r="Y180" s="157" t="s">
        <v>225</v>
      </c>
      <c r="Z180" s="147"/>
      <c r="AA180" s="147"/>
      <c r="AB180" s="147"/>
      <c r="AC180" s="147"/>
      <c r="AD180" s="147"/>
      <c r="AE180" s="147"/>
      <c r="AF180" s="147"/>
      <c r="AG180" s="147" t="s">
        <v>1127</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83">
        <v>117</v>
      </c>
      <c r="B181" s="184" t="s">
        <v>1770</v>
      </c>
      <c r="C181" s="191" t="s">
        <v>1771</v>
      </c>
      <c r="D181" s="185" t="s">
        <v>390</v>
      </c>
      <c r="E181" s="186">
        <v>1</v>
      </c>
      <c r="F181" s="187"/>
      <c r="G181" s="188">
        <f t="shared" si="7"/>
        <v>0</v>
      </c>
      <c r="H181" s="187"/>
      <c r="I181" s="188">
        <f t="shared" si="8"/>
        <v>0</v>
      </c>
      <c r="J181" s="187"/>
      <c r="K181" s="188">
        <f t="shared" si="9"/>
        <v>0</v>
      </c>
      <c r="L181" s="188">
        <v>21</v>
      </c>
      <c r="M181" s="188">
        <f t="shared" si="10"/>
        <v>0</v>
      </c>
      <c r="N181" s="186">
        <v>0</v>
      </c>
      <c r="O181" s="186">
        <f t="shared" si="11"/>
        <v>0</v>
      </c>
      <c r="P181" s="186">
        <v>0</v>
      </c>
      <c r="Q181" s="186">
        <f t="shared" si="12"/>
        <v>0</v>
      </c>
      <c r="R181" s="188"/>
      <c r="S181" s="188" t="s">
        <v>250</v>
      </c>
      <c r="T181" s="189" t="s">
        <v>223</v>
      </c>
      <c r="U181" s="157">
        <v>0</v>
      </c>
      <c r="V181" s="157">
        <f t="shared" si="13"/>
        <v>0</v>
      </c>
      <c r="W181" s="157"/>
      <c r="X181" s="157" t="s">
        <v>348</v>
      </c>
      <c r="Y181" s="157" t="s">
        <v>225</v>
      </c>
      <c r="Z181" s="147"/>
      <c r="AA181" s="147"/>
      <c r="AB181" s="147"/>
      <c r="AC181" s="147"/>
      <c r="AD181" s="147"/>
      <c r="AE181" s="147"/>
      <c r="AF181" s="147"/>
      <c r="AG181" s="147" t="s">
        <v>1127</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83">
        <v>118</v>
      </c>
      <c r="B182" s="184" t="s">
        <v>1772</v>
      </c>
      <c r="C182" s="191" t="s">
        <v>1773</v>
      </c>
      <c r="D182" s="185" t="s">
        <v>390</v>
      </c>
      <c r="E182" s="186">
        <v>1</v>
      </c>
      <c r="F182" s="187"/>
      <c r="G182" s="188">
        <f t="shared" si="7"/>
        <v>0</v>
      </c>
      <c r="H182" s="187"/>
      <c r="I182" s="188">
        <f t="shared" si="8"/>
        <v>0</v>
      </c>
      <c r="J182" s="187"/>
      <c r="K182" s="188">
        <f t="shared" si="9"/>
        <v>0</v>
      </c>
      <c r="L182" s="188">
        <v>21</v>
      </c>
      <c r="M182" s="188">
        <f t="shared" si="10"/>
        <v>0</v>
      </c>
      <c r="N182" s="186">
        <v>0</v>
      </c>
      <c r="O182" s="186">
        <f t="shared" si="11"/>
        <v>0</v>
      </c>
      <c r="P182" s="186">
        <v>0</v>
      </c>
      <c r="Q182" s="186">
        <f t="shared" si="12"/>
        <v>0</v>
      </c>
      <c r="R182" s="188"/>
      <c r="S182" s="188" t="s">
        <v>250</v>
      </c>
      <c r="T182" s="189" t="s">
        <v>223</v>
      </c>
      <c r="U182" s="157">
        <v>0</v>
      </c>
      <c r="V182" s="157">
        <f t="shared" si="13"/>
        <v>0</v>
      </c>
      <c r="W182" s="157"/>
      <c r="X182" s="157" t="s">
        <v>348</v>
      </c>
      <c r="Y182" s="157" t="s">
        <v>225</v>
      </c>
      <c r="Z182" s="147"/>
      <c r="AA182" s="147"/>
      <c r="AB182" s="147"/>
      <c r="AC182" s="147"/>
      <c r="AD182" s="147"/>
      <c r="AE182" s="147"/>
      <c r="AF182" s="147"/>
      <c r="AG182" s="147" t="s">
        <v>1127</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83">
        <v>119</v>
      </c>
      <c r="B183" s="184" t="s">
        <v>1774</v>
      </c>
      <c r="C183" s="191" t="s">
        <v>1775</v>
      </c>
      <c r="D183" s="185" t="s">
        <v>390</v>
      </c>
      <c r="E183" s="186">
        <v>1</v>
      </c>
      <c r="F183" s="187"/>
      <c r="G183" s="188">
        <f t="shared" si="7"/>
        <v>0</v>
      </c>
      <c r="H183" s="187"/>
      <c r="I183" s="188">
        <f t="shared" si="8"/>
        <v>0</v>
      </c>
      <c r="J183" s="187"/>
      <c r="K183" s="188">
        <f t="shared" si="9"/>
        <v>0</v>
      </c>
      <c r="L183" s="188">
        <v>21</v>
      </c>
      <c r="M183" s="188">
        <f t="shared" si="10"/>
        <v>0</v>
      </c>
      <c r="N183" s="186">
        <v>0</v>
      </c>
      <c r="O183" s="186">
        <f t="shared" si="11"/>
        <v>0</v>
      </c>
      <c r="P183" s="186">
        <v>0</v>
      </c>
      <c r="Q183" s="186">
        <f t="shared" si="12"/>
        <v>0</v>
      </c>
      <c r="R183" s="188"/>
      <c r="S183" s="188" t="s">
        <v>250</v>
      </c>
      <c r="T183" s="189" t="s">
        <v>223</v>
      </c>
      <c r="U183" s="157">
        <v>0</v>
      </c>
      <c r="V183" s="157">
        <f t="shared" si="13"/>
        <v>0</v>
      </c>
      <c r="W183" s="157"/>
      <c r="X183" s="157" t="s">
        <v>348</v>
      </c>
      <c r="Y183" s="157" t="s">
        <v>225</v>
      </c>
      <c r="Z183" s="147"/>
      <c r="AA183" s="147"/>
      <c r="AB183" s="147"/>
      <c r="AC183" s="147"/>
      <c r="AD183" s="147"/>
      <c r="AE183" s="147"/>
      <c r="AF183" s="147"/>
      <c r="AG183" s="147" t="s">
        <v>1127</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83">
        <v>120</v>
      </c>
      <c r="B184" s="184" t="s">
        <v>1776</v>
      </c>
      <c r="C184" s="191" t="s">
        <v>1777</v>
      </c>
      <c r="D184" s="185" t="s">
        <v>390</v>
      </c>
      <c r="E184" s="186">
        <v>1</v>
      </c>
      <c r="F184" s="187"/>
      <c r="G184" s="188">
        <f t="shared" si="7"/>
        <v>0</v>
      </c>
      <c r="H184" s="187"/>
      <c r="I184" s="188">
        <f t="shared" si="8"/>
        <v>0</v>
      </c>
      <c r="J184" s="187"/>
      <c r="K184" s="188">
        <f t="shared" si="9"/>
        <v>0</v>
      </c>
      <c r="L184" s="188">
        <v>21</v>
      </c>
      <c r="M184" s="188">
        <f t="shared" si="10"/>
        <v>0</v>
      </c>
      <c r="N184" s="186">
        <v>0</v>
      </c>
      <c r="O184" s="186">
        <f t="shared" si="11"/>
        <v>0</v>
      </c>
      <c r="P184" s="186">
        <v>0</v>
      </c>
      <c r="Q184" s="186">
        <f t="shared" si="12"/>
        <v>0</v>
      </c>
      <c r="R184" s="188"/>
      <c r="S184" s="188" t="s">
        <v>250</v>
      </c>
      <c r="T184" s="189" t="s">
        <v>223</v>
      </c>
      <c r="U184" s="157">
        <v>0</v>
      </c>
      <c r="V184" s="157">
        <f t="shared" si="13"/>
        <v>0</v>
      </c>
      <c r="W184" s="157"/>
      <c r="X184" s="157" t="s">
        <v>348</v>
      </c>
      <c r="Y184" s="157" t="s">
        <v>225</v>
      </c>
      <c r="Z184" s="147"/>
      <c r="AA184" s="147"/>
      <c r="AB184" s="147"/>
      <c r="AC184" s="147"/>
      <c r="AD184" s="147"/>
      <c r="AE184" s="147"/>
      <c r="AF184" s="147"/>
      <c r="AG184" s="147" t="s">
        <v>1127</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66">
        <v>121</v>
      </c>
      <c r="B185" s="167" t="s">
        <v>1778</v>
      </c>
      <c r="C185" s="175" t="s">
        <v>1779</v>
      </c>
      <c r="D185" s="168" t="s">
        <v>390</v>
      </c>
      <c r="E185" s="169">
        <v>1</v>
      </c>
      <c r="F185" s="170"/>
      <c r="G185" s="171">
        <f t="shared" si="7"/>
        <v>0</v>
      </c>
      <c r="H185" s="170"/>
      <c r="I185" s="171">
        <f t="shared" si="8"/>
        <v>0</v>
      </c>
      <c r="J185" s="170"/>
      <c r="K185" s="171">
        <f t="shared" si="9"/>
        <v>0</v>
      </c>
      <c r="L185" s="171">
        <v>21</v>
      </c>
      <c r="M185" s="171">
        <f t="shared" si="10"/>
        <v>0</v>
      </c>
      <c r="N185" s="169">
        <v>0</v>
      </c>
      <c r="O185" s="169">
        <f t="shared" si="11"/>
        <v>0</v>
      </c>
      <c r="P185" s="169">
        <v>0</v>
      </c>
      <c r="Q185" s="169">
        <f t="shared" si="12"/>
        <v>0</v>
      </c>
      <c r="R185" s="171"/>
      <c r="S185" s="171" t="s">
        <v>250</v>
      </c>
      <c r="T185" s="172" t="s">
        <v>223</v>
      </c>
      <c r="U185" s="157">
        <v>0</v>
      </c>
      <c r="V185" s="157">
        <f t="shared" si="13"/>
        <v>0</v>
      </c>
      <c r="W185" s="157"/>
      <c r="X185" s="157" t="s">
        <v>348</v>
      </c>
      <c r="Y185" s="157" t="s">
        <v>225</v>
      </c>
      <c r="Z185" s="147"/>
      <c r="AA185" s="147"/>
      <c r="AB185" s="147"/>
      <c r="AC185" s="147"/>
      <c r="AD185" s="147"/>
      <c r="AE185" s="147"/>
      <c r="AF185" s="147"/>
      <c r="AG185" s="147" t="s">
        <v>1127</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x14ac:dyDescent="0.2">
      <c r="A186" s="3"/>
      <c r="B186" s="4"/>
      <c r="C186" s="176"/>
      <c r="D186" s="6"/>
      <c r="E186" s="3"/>
      <c r="F186" s="3"/>
      <c r="G186" s="3"/>
      <c r="H186" s="3"/>
      <c r="I186" s="3"/>
      <c r="J186" s="3"/>
      <c r="K186" s="3"/>
      <c r="L186" s="3"/>
      <c r="M186" s="3"/>
      <c r="N186" s="3"/>
      <c r="O186" s="3"/>
      <c r="P186" s="3"/>
      <c r="Q186" s="3"/>
      <c r="R186" s="3"/>
      <c r="S186" s="3"/>
      <c r="T186" s="3"/>
      <c r="U186" s="3"/>
      <c r="V186" s="3"/>
      <c r="W186" s="3"/>
      <c r="X186" s="3"/>
      <c r="Y186" s="3"/>
      <c r="AE186">
        <v>15</v>
      </c>
      <c r="AF186">
        <v>21</v>
      </c>
      <c r="AG186" t="s">
        <v>203</v>
      </c>
    </row>
    <row r="187" spans="1:60" x14ac:dyDescent="0.2">
      <c r="A187" s="150"/>
      <c r="B187" s="151" t="s">
        <v>29</v>
      </c>
      <c r="C187" s="177"/>
      <c r="D187" s="152"/>
      <c r="E187" s="153"/>
      <c r="F187" s="153"/>
      <c r="G187" s="165">
        <f>G8+G19+G28+G37+G46+G52+G61+G70+G79+G88+G97+G103+G112+G121+G130+G139+G148+G157+G163+G172+G178</f>
        <v>0</v>
      </c>
      <c r="H187" s="3"/>
      <c r="I187" s="3"/>
      <c r="J187" s="3"/>
      <c r="K187" s="3"/>
      <c r="L187" s="3"/>
      <c r="M187" s="3"/>
      <c r="N187" s="3"/>
      <c r="O187" s="3"/>
      <c r="P187" s="3"/>
      <c r="Q187" s="3"/>
      <c r="R187" s="3"/>
      <c r="S187" s="3"/>
      <c r="T187" s="3"/>
      <c r="U187" s="3"/>
      <c r="V187" s="3"/>
      <c r="W187" s="3"/>
      <c r="X187" s="3"/>
      <c r="Y187" s="3"/>
      <c r="AE187">
        <f>SUMIF(L7:L185,AE186,G7:G185)</f>
        <v>0</v>
      </c>
      <c r="AF187">
        <f>SUMIF(L7:L185,AF186,G7:G185)</f>
        <v>0</v>
      </c>
      <c r="AG187" t="s">
        <v>260</v>
      </c>
    </row>
    <row r="188" spans="1:60" x14ac:dyDescent="0.2">
      <c r="C188" s="178"/>
      <c r="D188" s="10"/>
      <c r="AG188" t="s">
        <v>261</v>
      </c>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Rs6cw5hbYeT/wqG/iy/OuDingHl8JV/q1wIYoAuNuailJjulAnh07eDFfEafuC/zkQaBiBAu5W9lOcNhuNYJw==" saltValue="ApWfYBwfF6XtCga4MjvLfw==" spinCount="100000" sheet="1" formatRows="0"/>
  <mergeCells count="40">
    <mergeCell ref="C11:G11"/>
    <mergeCell ref="A1:G1"/>
    <mergeCell ref="C2:G2"/>
    <mergeCell ref="C3:G3"/>
    <mergeCell ref="C4:G4"/>
    <mergeCell ref="C10:G10"/>
    <mergeCell ref="C72:G72"/>
    <mergeCell ref="C21:G21"/>
    <mergeCell ref="C22:G22"/>
    <mergeCell ref="C30:G30"/>
    <mergeCell ref="C31:G31"/>
    <mergeCell ref="C39:G39"/>
    <mergeCell ref="C40:G40"/>
    <mergeCell ref="C48:G48"/>
    <mergeCell ref="C54:G54"/>
    <mergeCell ref="C55:G55"/>
    <mergeCell ref="C63:G63"/>
    <mergeCell ref="C64:G64"/>
    <mergeCell ref="C124:G124"/>
    <mergeCell ref="C73:G73"/>
    <mergeCell ref="C81:G81"/>
    <mergeCell ref="C82:G82"/>
    <mergeCell ref="C90:G90"/>
    <mergeCell ref="C91:G91"/>
    <mergeCell ref="C99:G99"/>
    <mergeCell ref="C105:G105"/>
    <mergeCell ref="C106:G106"/>
    <mergeCell ref="C114:G114"/>
    <mergeCell ref="C115:G115"/>
    <mergeCell ref="C123:G123"/>
    <mergeCell ref="C159:G159"/>
    <mergeCell ref="C165:G165"/>
    <mergeCell ref="C166:G166"/>
    <mergeCell ref="C174:G174"/>
    <mergeCell ref="C132:G132"/>
    <mergeCell ref="C133:G133"/>
    <mergeCell ref="C141:G141"/>
    <mergeCell ref="C142:G142"/>
    <mergeCell ref="C150:G150"/>
    <mergeCell ref="C151:G15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OVN 01 Naklady</vt:lpstr>
      <vt:lpstr>SO 01.1 01 Pol</vt:lpstr>
      <vt:lpstr>SO 01.1 03 Pol</vt:lpstr>
      <vt:lpstr>SO 01.1 041 Pol</vt:lpstr>
      <vt:lpstr>SO 01.1 042 Pol</vt:lpstr>
      <vt:lpstr>SO 01.2 01 Pol</vt:lpstr>
      <vt:lpstr>TZB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'OVN 01 Naklady'!Názvy_tisku</vt:lpstr>
      <vt:lpstr>'SO 01.1 01 Pol'!Názvy_tisku</vt:lpstr>
      <vt:lpstr>'SO 01.1 03 Pol'!Názvy_tisku</vt:lpstr>
      <vt:lpstr>'SO 01.1 041 Pol'!Názvy_tisku</vt:lpstr>
      <vt:lpstr>'SO 01.1 042 Pol'!Názvy_tisku</vt:lpstr>
      <vt:lpstr>'SO 01.2 01 Pol'!Názvy_tisku</vt:lpstr>
      <vt:lpstr>'TZB 01 Pol'!Názvy_tisku</vt:lpstr>
      <vt:lpstr>oadresa</vt:lpstr>
      <vt:lpstr>Stavba!Objednatel</vt:lpstr>
      <vt:lpstr>Stavba!Objekt</vt:lpstr>
      <vt:lpstr>'OVN 01 Naklady'!Oblast_tisku</vt:lpstr>
      <vt:lpstr>'SO 01.1 01 Pol'!Oblast_tisku</vt:lpstr>
      <vt:lpstr>'SO 01.1 03 Pol'!Oblast_tisku</vt:lpstr>
      <vt:lpstr>'SO 01.1 041 Pol'!Oblast_tisku</vt:lpstr>
      <vt:lpstr>'SO 01.1 042 Pol'!Oblast_tisku</vt:lpstr>
      <vt:lpstr>'SO 01.2 01 Pol'!Oblast_tisku</vt:lpstr>
      <vt:lpstr>Stavba!Oblast_tisku</vt:lpstr>
      <vt:lpstr>'TZB 01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Drahoslav Koura</cp:lastModifiedBy>
  <cp:lastPrinted>2019-03-19T12:27:02Z</cp:lastPrinted>
  <dcterms:created xsi:type="dcterms:W3CDTF">2009-04-08T07:15:50Z</dcterms:created>
  <dcterms:modified xsi:type="dcterms:W3CDTF">2022-12-20T09:46:47Z</dcterms:modified>
</cp:coreProperties>
</file>