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7485" activeTab="0"/>
  </bookViews>
  <sheets>
    <sheet name="Rekapitulace stavby" sheetId="1" r:id="rId1"/>
    <sheet name="SKA1901 - Přestavba mostu..." sheetId="2" r:id="rId2"/>
    <sheet name="SKA1902 - SO 101 Provizor..." sheetId="3" r:id="rId3"/>
    <sheet name="SKA1903 - SO 101a Zřízení..." sheetId="4" r:id="rId4"/>
    <sheet name="SKA1904 - VON" sheetId="5" r:id="rId5"/>
    <sheet name="Pokyny pro vyplnění" sheetId="6" r:id="rId6"/>
  </sheets>
  <definedNames>
    <definedName name="_xlnm._FilterDatabase" localSheetId="1" hidden="1">'SKA1901 - Přestavba mostu...'!$C$92:$K$963</definedName>
    <definedName name="_xlnm._FilterDatabase" localSheetId="2" hidden="1">'SKA1902 - SO 101 Provizor...'!$C$85:$K$184</definedName>
    <definedName name="_xlnm._FilterDatabase" localSheetId="3" hidden="1">'SKA1903 - SO 101a Zřízení...'!$C$89:$K$251</definedName>
    <definedName name="_xlnm._FilterDatabase" localSheetId="4" hidden="1">'SKA1904 - VON'!$C$82:$K$107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1">'SKA1901 - Přestavba mostu...'!$C$4:$J$39,'SKA1901 - Přestavba mostu...'!$C$45:$J$74,'SKA1901 - Přestavba mostu...'!$C$80:$K$963</definedName>
    <definedName name="_xlnm.Print_Area" localSheetId="2">'SKA1902 - SO 101 Provizor...'!$C$4:$J$39,'SKA1902 - SO 101 Provizor...'!$C$45:$J$67,'SKA1902 - SO 101 Provizor...'!$C$73:$K$184</definedName>
    <definedName name="_xlnm.Print_Area" localSheetId="3">'SKA1903 - SO 101a Zřízení...'!$C$4:$J$39,'SKA1903 - SO 101a Zřízení...'!$C$45:$J$71,'SKA1903 - SO 101a Zřízení...'!$C$77:$K$251</definedName>
    <definedName name="_xlnm.Print_Area" localSheetId="4">'SKA1904 - VON'!$C$4:$J$39,'SKA1904 - VON'!$C$45:$J$64,'SKA1904 - VON'!$C$70:$K$107</definedName>
    <definedName name="_xlnm.Print_Titles" localSheetId="0">'Rekapitulace stavby'!$52:$52</definedName>
    <definedName name="_xlnm.Print_Titles" localSheetId="1">'SKA1901 - Přestavba mostu...'!$92:$92</definedName>
    <definedName name="_xlnm.Print_Titles" localSheetId="2">'SKA1902 - SO 101 Provizor...'!$85:$85</definedName>
    <definedName name="_xlnm.Print_Titles" localSheetId="3">'SKA1903 - SO 101a Zřízení...'!$89:$89</definedName>
    <definedName name="_xlnm.Print_Titles" localSheetId="4">'SKA1904 - VON'!$82:$82</definedName>
  </definedNames>
  <calcPr calcId="162913"/>
</workbook>
</file>

<file path=xl/sharedStrings.xml><?xml version="1.0" encoding="utf-8"?>
<sst xmlns="http://schemas.openxmlformats.org/spreadsheetml/2006/main" count="12194" uniqueCount="1783">
  <si>
    <t>Export Komplet</t>
  </si>
  <si>
    <t>VZ</t>
  </si>
  <si>
    <t>2.0</t>
  </si>
  <si>
    <t>ZAMOK</t>
  </si>
  <si>
    <t>False</t>
  </si>
  <si>
    <t>{161080fc-1eb1-47d0-872a-9acbfb1a8f2f}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</si>
  <si>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</si>
  <si>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</si>
  <si>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</si>
  <si>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</si>
  <si>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</si>
  <si>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</si>
  <si>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</si>
  <si>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</si>
  <si>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SKA19B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</si>
  <si>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</si>
  <si>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</si>
  <si>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Přestavba mostu ev.č.2033-4, Tlučná</t>
  </si>
  <si>
    <t>KSO:</t>
  </si>
  <si>
    <t>821</t>
  </si>
  <si>
    <t>CC-CZ:</t>
  </si>
  <si>
    <t>2</t>
  </si>
  <si>
    <t>Místo:</t>
  </si>
  <si>
    <t xml:space="preserve"> </t>
  </si>
  <si>
    <t>Datum:</t>
  </si>
  <si>
    <t>16. 10. 2022</t>
  </si>
  <si>
    <t>CZ-CPV:</t>
  </si>
  <si>
    <t>45000000-7</t>
  </si>
  <si>
    <t>CZ-CPA:</t>
  </si>
  <si>
    <t>42</t>
  </si>
  <si>
    <t>Zadavatel:</t>
  </si>
  <si>
    <t>IČ:</t>
  </si>
  <si>
    <t>IČ72053119</t>
  </si>
  <si>
    <t>SÚS Plzeňského kraje</t>
  </si>
  <si>
    <t>DIČ:</t>
  </si>
  <si>
    <t>DIČCZ72053119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</si>
  <si>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</si>
  <si>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</si>
  <si>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</si>
  <si>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</si>
  <si>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</si>
  <si>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</si>
  <si>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</si>
  <si>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</si>
  <si>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</si>
  <si>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</si>
  <si>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</si>
  <si>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</si>
  <si>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</si>
  <si>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</si>
  <si>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</si>
  <si>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</si>
  <si>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</si>
  <si>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</si>
  <si>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</si>
  <si>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</si>
  <si>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</si>
  <si>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</si>
  <si>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</si>
  <si>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</si>
  <si>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</si>
  <si>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</si>
  <si>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</si>
  <si>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</si>
  <si>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</si>
  <si>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</si>
  <si>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</si>
  <si>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</si>
  <si>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</si>
  <si>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</si>
  <si>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</si>
  <si>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</si>
  <si>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</si>
  <si>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</si>
  <si>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</si>
  <si>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</si>
  <si>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</si>
  <si>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</si>
  <si>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</si>
  <si>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</si>
  <si>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</si>
  <si>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</si>
  <si>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</si>
  <si>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</si>
  <si>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</si>
  <si>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</si>
  <si>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</si>
  <si>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</si>
  <si>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</si>
  <si>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SKA1901</t>
  </si>
  <si>
    <t>Přestavba mostu ev.č.2033-4</t>
  </si>
  <si>
    <t>STA</t>
  </si>
  <si>
    <t>1</t>
  </si>
  <si>
    <t>{f4ed6984-09d8-40ff-841f-1ddf1643b947}</t>
  </si>
  <si>
    <t>SKA1902</t>
  </si>
  <si>
    <t>SO 101 Provizorní objízdná trasa - odstranění</t>
  </si>
  <si>
    <t>{2ca9a6a9-caf2-48b8-8e7f-2561e5d60373}</t>
  </si>
  <si>
    <t>SKA1903</t>
  </si>
  <si>
    <t>SO 101a Zřízení  provizorní objízdné trasy</t>
  </si>
  <si>
    <t>{429f9506-d212-405f-880c-8c057b7403d1}</t>
  </si>
  <si>
    <t>SKA1904</t>
  </si>
  <si>
    <t>VON</t>
  </si>
  <si>
    <t>{f007c3e8-8de9-4e96-a8ea-b3321d80fcf5}</t>
  </si>
  <si>
    <t>KRYCÍ LIST SOUPISU PRACÍ</t>
  </si>
  <si>
    <t>Objekt:</t>
  </si>
  <si>
    <t>SKA1901 - Přestavba mostu ev.č.2033-4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</si>
  <si>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</si>
  <si>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</si>
  <si>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</si>
  <si>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</si>
  <si>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</si>
  <si>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</si>
  <si>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</si>
  <si>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</si>
  <si>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</si>
  <si>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</si>
  <si>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</si>
  <si>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</si>
  <si>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</si>
  <si>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</si>
  <si>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</si>
  <si>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</si>
  <si>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</si>
  <si>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</si>
  <si>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</si>
  <si>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</si>
  <si>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</si>
  <si>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</si>
  <si>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</si>
  <si>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</si>
  <si>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</si>
  <si>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</si>
  <si>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</si>
  <si>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</si>
  <si>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</si>
  <si>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</si>
  <si>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</si>
  <si>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</si>
  <si>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</si>
  <si>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</si>
  <si>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</si>
  <si>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</si>
  <si>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</si>
  <si>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</si>
  <si>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</si>
  <si>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2022 02</t>
  </si>
  <si>
    <t>4</t>
  </si>
  <si>
    <t>-1963996604</t>
  </si>
  <si>
    <t>Online PSC</t>
  </si>
  <si>
    <t>https://podminky.urs.cz/item/CS_URS_2022_02/111251101</t>
  </si>
  <si>
    <t>VV</t>
  </si>
  <si>
    <t>40</t>
  </si>
  <si>
    <t>dle výpisu hl.výměr</t>
  </si>
  <si>
    <t>Součet</t>
  </si>
  <si>
    <t>113105113</t>
  </si>
  <si>
    <t>Rozebrání dlažeb z lomového kamene s přemístěním hmot na skládku na vzdálenost do 3 m nebo s naložením na dopravní prostředek, kladených do cementové malty se spárami zalitými cementovou maltou</t>
  </si>
  <si>
    <t>1324159040</t>
  </si>
  <si>
    <t>https://podminky.urs.cz/item/CS_URS_2022_02/113105113</t>
  </si>
  <si>
    <t>15*8+2*5*15</t>
  </si>
  <si>
    <t>3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</si>
  <si>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</si>
  <si>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</si>
  <si>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-1726975554</t>
  </si>
  <si>
    <t>https://podminky.urs.cz/item/CS_URS_2022_02/113106144</t>
  </si>
  <si>
    <t>98</t>
  </si>
  <si>
    <t>113106187</t>
  </si>
  <si>
    <t>Rozebrání dlažeb vozovek a ploch s přemístěním hmot na skládku na vzdálenost do 3 m nebo s naložením na dopravní prostředek, s jakoukoliv výplní spár strojně plochy jednotlivě do 50 m2 ze zámkové dlažby s ložem z kameniva</t>
  </si>
  <si>
    <t>-427276361</t>
  </si>
  <si>
    <t>https://podminky.urs.cz/item/CS_URS_2022_02/113106187</t>
  </si>
  <si>
    <t>38,71</t>
  </si>
  <si>
    <t>5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</si>
  <si>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</si>
  <si>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</si>
  <si>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71746890</t>
  </si>
  <si>
    <t>https://podminky.urs.cz/item/CS_URS_2022_02/113107162</t>
  </si>
  <si>
    <t>98+38,71</t>
  </si>
  <si>
    <t>chodník , dle výpisu hl.výměr</t>
  </si>
  <si>
    <t>6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</si>
  <si>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</si>
  <si>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</si>
  <si>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-1736627394</t>
  </si>
  <si>
    <t>https://podminky.urs.cz/item/CS_URS_2022_02/113107223</t>
  </si>
  <si>
    <t>551,475+51,8+41,75</t>
  </si>
  <si>
    <t>7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</si>
  <si>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</si>
  <si>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</si>
  <si>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1438460363</t>
  </si>
  <si>
    <t>https://podminky.urs.cz/item/CS_URS_2022_02/113107242</t>
  </si>
  <si>
    <t>645,03</t>
  </si>
  <si>
    <t>8</t>
  </si>
  <si>
    <t>113154234</t>
  </si>
  <si>
    <t>Frézování živičného podkladu nebo krytu s naložením na dopravní prostředek plochy přes 500 do 1 000 m2 bez překážek v trase pruhu šířky přes 1 m do 2 m, tloušťky vrstvy 100 mm</t>
  </si>
  <si>
    <t>1991806023</t>
  </si>
  <si>
    <t>https://podminky.urs.cz/item/CS_URS_2022_02/113154234</t>
  </si>
  <si>
    <t>645,03+109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</si>
  <si>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</si>
  <si>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</si>
  <si>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</si>
  <si>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</si>
  <si>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-868416524</t>
  </si>
  <si>
    <t>https://podminky.urs.cz/item/CS_URS_2022_02/113202111</t>
  </si>
  <si>
    <t>160</t>
  </si>
  <si>
    <t>10</t>
  </si>
  <si>
    <t>11500110R</t>
  </si>
  <si>
    <t>Převedení vody potrubím průměru DN 1200 , zřízení , odswtranění</t>
  </si>
  <si>
    <t>2032006588</t>
  </si>
  <si>
    <t>11</t>
  </si>
  <si>
    <t>115101201</t>
  </si>
  <si>
    <t>Čerpání vody na dopravní výšku do 10 m s uvažovaným průměrným přítokem do 500 l/min</t>
  </si>
  <si>
    <t>hod</t>
  </si>
  <si>
    <t>-1874735878</t>
  </si>
  <si>
    <t>https://podminky.urs.cz/item/CS_URS_2022_02/115101201</t>
  </si>
  <si>
    <t>1080</t>
  </si>
  <si>
    <t>12</t>
  </si>
  <si>
    <t>115101301</t>
  </si>
  <si>
    <t>Pohotovost záložní čerpací soupravy pro dopravní výšku do 10 m s uvažovaným průměrným přítokem do 500 l/min</t>
  </si>
  <si>
    <t>den</t>
  </si>
  <si>
    <t>-72302769</t>
  </si>
  <si>
    <t>https://podminky.urs.cz/item/CS_URS_2022_02/115101301</t>
  </si>
  <si>
    <t>90</t>
  </si>
  <si>
    <t>13</t>
  </si>
  <si>
    <t>121151103</t>
  </si>
  <si>
    <t>Sejmutí ornice strojně při souvislé ploše do 100 m2, tl. vrstvy do 200 mm</t>
  </si>
  <si>
    <t>-1986909765</t>
  </si>
  <si>
    <t>https://podminky.urs.cz/item/CS_URS_2022_02/121151103</t>
  </si>
  <si>
    <t>45</t>
  </si>
  <si>
    <t>14</t>
  </si>
  <si>
    <t>122452204</t>
  </si>
  <si>
    <t>Odkopávky a prokopávky nezapažené pro silnice a dálnice strojně v hornině třídy těžitelnosti II přes 100 do 500 m3</t>
  </si>
  <si>
    <t>m3</t>
  </si>
  <si>
    <t>-1601917867</t>
  </si>
  <si>
    <t>https://podminky.urs.cz/item/CS_URS_2022_02/122452204</t>
  </si>
  <si>
    <t>563,82*(0,48-0,4)</t>
  </si>
  <si>
    <t>41,75*(0,52-0,4)+38,71*(0,51-0,4)</t>
  </si>
  <si>
    <t>98,8*(0,24+0,23)</t>
  </si>
  <si>
    <t>563,82*0,5</t>
  </si>
  <si>
    <t>124353100</t>
  </si>
  <si>
    <t>Vykopávky pro koryta vodotečí strojně v hornině třídy těžitelnosti II skupiny 4 do 100 m3</t>
  </si>
  <si>
    <t>-1935662879</t>
  </si>
  <si>
    <t>https://podminky.urs.cz/item/CS_URS_2022_02/124353100</t>
  </si>
  <si>
    <t>6,5*22*0,4</t>
  </si>
  <si>
    <t>16</t>
  </si>
  <si>
    <t>131351105</t>
  </si>
  <si>
    <t>Hloubení nezapažených jam a zářezů strojně s urovnáním dna do předepsaného profilu a spádu v hornině třídy těžitelnosti II skupiny 4 přes 500 do 1 000 m3</t>
  </si>
  <si>
    <t>594717360</t>
  </si>
  <si>
    <t>https://podminky.urs.cz/item/CS_URS_2022_02/131351105</t>
  </si>
  <si>
    <t>2*2,5*0,7*13+(2,5+5)*1/2*2,8*13</t>
  </si>
  <si>
    <t>opěry</t>
  </si>
  <si>
    <t>3*10*2,5*3,9+6*2,5*3,5</t>
  </si>
  <si>
    <t>křídla</t>
  </si>
  <si>
    <t>2*(15*2,3)*1/2*12</t>
  </si>
  <si>
    <t>sjezd pro vrtnou soupravu , dle výpisu hl.výměr</t>
  </si>
  <si>
    <t>17</t>
  </si>
  <si>
    <t>132351102</t>
  </si>
  <si>
    <t>Hloubení nezapažených rýh šířky do 800 mm strojně s urovnáním dna do předepsaného profilu a spádu v hornině třídy těžitelnosti II skupiny 4 přes 20 do 50 m3</t>
  </si>
  <si>
    <t>-283988460</t>
  </si>
  <si>
    <t>https://podminky.urs.cz/item/CS_URS_2022_02/132351102</t>
  </si>
  <si>
    <t>(57+12)*0,5*0,4</t>
  </si>
  <si>
    <t>18</t>
  </si>
  <si>
    <t>132351254</t>
  </si>
  <si>
    <t>Hloubení nezapažených rýh šířky přes 800 do 2 000 mm strojně s urovnáním dna do předepsaného profilu a spádu v hornině třídy těžitelnosti II skupiny 4 přes 100 do 500 m3</t>
  </si>
  <si>
    <t>-931167654</t>
  </si>
  <si>
    <t>https://podminky.urs.cz/item/CS_URS_2022_02/132351254</t>
  </si>
  <si>
    <t>25*1,0*3+3*1,5*1,5</t>
  </si>
  <si>
    <t>19</t>
  </si>
  <si>
    <t>153124111</t>
  </si>
  <si>
    <t>Zřízení dřevěných stěn nasazených nebo tabulových jakékoliv výšky a tloušťky stěny, s dodáním spojovacího materiálu z terénu mezi zaberaněné vodicí piloty</t>
  </si>
  <si>
    <t>-1608154646</t>
  </si>
  <si>
    <t>https://podminky.urs.cz/item/CS_URS_2022_02/153124111</t>
  </si>
  <si>
    <t>20</t>
  </si>
  <si>
    <t>M</t>
  </si>
  <si>
    <t>60511125</t>
  </si>
  <si>
    <t>řezivo stavební fošny prismované středové š do 160mm dl 2-5m</t>
  </si>
  <si>
    <t>-2074099500</t>
  </si>
  <si>
    <t>157,5*0,06*1,1</t>
  </si>
  <si>
    <t>153125111</t>
  </si>
  <si>
    <t>Odstranění dřevěných stěn nasazených nebo tabulových jakékoliv výšky a tloušťky stěny z terénu mezi zaberaněnými vodícími pilotami</t>
  </si>
  <si>
    <t>1163556378</t>
  </si>
  <si>
    <t>https://podminky.urs.cz/item/CS_URS_2022_02/153125111</t>
  </si>
  <si>
    <t>157,5</t>
  </si>
  <si>
    <t>22</t>
  </si>
  <si>
    <t>162301501</t>
  </si>
  <si>
    <t>Vodorovné přemístění smýcených křovin do průměru kmene 100 mm na vzdálenost do 5 000 m</t>
  </si>
  <si>
    <t>593294493</t>
  </si>
  <si>
    <t>https://podminky.urs.cz/item/CS_URS_2022_02/162301501</t>
  </si>
  <si>
    <t>23</t>
  </si>
  <si>
    <t>162301981</t>
  </si>
  <si>
    <t>Vodorovné přemístění smýcených křovin Příplatek k ceně za každých dalších i započatých 1 000 m</t>
  </si>
  <si>
    <t>1962440855</t>
  </si>
  <si>
    <t>https://podminky.urs.cz/item/CS_URS_2022_02/162301981</t>
  </si>
  <si>
    <t>40*2</t>
  </si>
  <si>
    <t>24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</si>
  <si>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</si>
  <si>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</si>
  <si>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-1967084866</t>
  </si>
  <si>
    <t>https://podminky.urs.cz/item/CS_URS_2022_02/162351103</t>
  </si>
  <si>
    <t>50*0,15</t>
  </si>
  <si>
    <t>ornice,dle výpisu  hl.výměr</t>
  </si>
  <si>
    <t>25</t>
  </si>
  <si>
    <t>1220717155</t>
  </si>
  <si>
    <t>65,1</t>
  </si>
  <si>
    <t>zásyp z vykop.materiálu</t>
  </si>
  <si>
    <t>26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</si>
  <si>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</si>
  <si>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</si>
  <si>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-1826154508</t>
  </si>
  <si>
    <t>https://podminky.urs.cz/item/CS_URS_2022_02/162751137</t>
  </si>
  <si>
    <t>382,17+941</t>
  </si>
  <si>
    <t>odkop + jáma</t>
  </si>
  <si>
    <t>57,2+13,8+81,75+492*3,14*0,12*0,12</t>
  </si>
  <si>
    <t>koryto,rýhy, zemina z vrtů</t>
  </si>
  <si>
    <t>27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</si>
  <si>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</si>
  <si>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</si>
  <si>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1983274033</t>
  </si>
  <si>
    <t>https://podminky.urs.cz/item/CS_URS_2022_02/162751139</t>
  </si>
  <si>
    <t>1498,17*5</t>
  </si>
  <si>
    <t>28</t>
  </si>
  <si>
    <t>167151101</t>
  </si>
  <si>
    <t>Nakládání, skládání a překládání neulehlého výkopku nebo sypaniny strojně nakládání, množství do 100 m3, z horniny třídy těžitelnosti I, skupiny 1 až 3</t>
  </si>
  <si>
    <t>697563761</t>
  </si>
  <si>
    <t>https://podminky.urs.cz/item/CS_URS_2022_02/167151101</t>
  </si>
  <si>
    <t>ornice</t>
  </si>
  <si>
    <t>29</t>
  </si>
  <si>
    <t>-2014790879</t>
  </si>
  <si>
    <t>65,5</t>
  </si>
  <si>
    <t>zásyp</t>
  </si>
  <si>
    <t>30</t>
  </si>
  <si>
    <t>171153101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</si>
  <si>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</si>
  <si>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353171200</t>
  </si>
  <si>
    <t>https://podminky.urs.cz/item/CS_URS_2022_02/171153101</t>
  </si>
  <si>
    <t>2*(2+1)*1/2*1,2*10</t>
  </si>
  <si>
    <t>31</t>
  </si>
  <si>
    <t>171201231</t>
  </si>
  <si>
    <t>Poplatek za uložení stavebního odpadu na recyklační skládce (skládkovné) zeminy a kamení zatříděného do Katalogu odpadů pod kódem 17 05 04</t>
  </si>
  <si>
    <t>t</t>
  </si>
  <si>
    <t>241824156</t>
  </si>
  <si>
    <t>https://podminky.urs.cz/item/CS_URS_2022_02/171201231</t>
  </si>
  <si>
    <t>1498,17*1,8</t>
  </si>
  <si>
    <t>32</t>
  </si>
  <si>
    <t>171251201</t>
  </si>
  <si>
    <t>Uložení sypaniny na skládky nebo meziskládky bez hutnění s upravením uložené sypaniny do předepsaného tvaru</t>
  </si>
  <si>
    <t>-1986929284</t>
  </si>
  <si>
    <t>https://podminky.urs.cz/item/CS_URS_2022_02/171251201</t>
  </si>
  <si>
    <t>1498,17</t>
  </si>
  <si>
    <t>33</t>
  </si>
  <si>
    <t>174151101</t>
  </si>
  <si>
    <t>Zásyp sypaninou z jakékoliv horniny strojně s uložením výkopku ve vrstvách se zhutněním jam, šachet, rýh nebo kolem objektů v těchto vykopávkách</t>
  </si>
  <si>
    <t>-1080793913</t>
  </si>
  <si>
    <t>https://podminky.urs.cz/item/CS_URS_2022_02/174151101</t>
  </si>
  <si>
    <t>zásyp z výkopku</t>
  </si>
  <si>
    <t>2*13*1,5*0,7+3*10*1,5*0,7+6*1,5*0,7</t>
  </si>
  <si>
    <t>34</t>
  </si>
  <si>
    <t>17415110R</t>
  </si>
  <si>
    <t>Zásyp z nakup.materiálu strojně s uložením výkopku ve vrstvách se zhutněním jam, šachet, rýh nebo kolem objektů v těchto vykopávkách</t>
  </si>
  <si>
    <t>-1941576727</t>
  </si>
  <si>
    <t>25*1*2,7</t>
  </si>
  <si>
    <t>35</t>
  </si>
  <si>
    <t>58331200</t>
  </si>
  <si>
    <t>štěrkopísek netříděný</t>
  </si>
  <si>
    <t>229989835</t>
  </si>
  <si>
    <t>67,5*2 'Přepočtené koeficientem množství</t>
  </si>
  <si>
    <t>36</t>
  </si>
  <si>
    <t>-626614038</t>
  </si>
  <si>
    <t>414</t>
  </si>
  <si>
    <t>sjezd pro vrt.spoupravu</t>
  </si>
  <si>
    <t>2*13*(1+4)/2*1,5</t>
  </si>
  <si>
    <t>3*10*1*3,9+6*1*3,5</t>
  </si>
  <si>
    <t>opěry a křídla</t>
  </si>
  <si>
    <t>37</t>
  </si>
  <si>
    <t>58344197</t>
  </si>
  <si>
    <t>štěrkodrť frakce 0/63</t>
  </si>
  <si>
    <t>46537143</t>
  </si>
  <si>
    <t>649,5*2 'Přepočtené koeficientem množství</t>
  </si>
  <si>
    <t>38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</si>
  <si>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</si>
  <si>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</si>
  <si>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200357072</t>
  </si>
  <si>
    <t>https://podminky.urs.cz/item/CS_URS_2022_02/175151101</t>
  </si>
  <si>
    <t>23*1,5*0,3</t>
  </si>
  <si>
    <t>39</t>
  </si>
  <si>
    <t>-1424751699</t>
  </si>
  <si>
    <t>10,35*2 'Přepočtené koeficientem množství</t>
  </si>
  <si>
    <t>181351003</t>
  </si>
  <si>
    <t>Rozprostření a urovnání ornice v rovině nebo ve svahu sklonu do 1:5 strojně při souvislé ploše do 100 m2, tl. vrstvy do 200 mm</t>
  </si>
  <si>
    <t>-1553543665</t>
  </si>
  <si>
    <t>https://podminky.urs.cz/item/CS_URS_2022_02/181351003</t>
  </si>
  <si>
    <t>50</t>
  </si>
  <si>
    <t>41</t>
  </si>
  <si>
    <t>181411131</t>
  </si>
  <si>
    <t>Založení trávníku na půdě předem připravené plochy do 1000 m2 výsevem včetně utažení parkového v rovině nebo na svahu do 1:5</t>
  </si>
  <si>
    <t>906454645</t>
  </si>
  <si>
    <t>https://podminky.urs.cz/item/CS_URS_2022_02/181411131</t>
  </si>
  <si>
    <t>00572410</t>
  </si>
  <si>
    <t>osivo směs travní parková</t>
  </si>
  <si>
    <t>kg</t>
  </si>
  <si>
    <t>-737083431</t>
  </si>
  <si>
    <t>50*0,02 'Přepočtené koeficientem množství</t>
  </si>
  <si>
    <t>43</t>
  </si>
  <si>
    <t>181951111</t>
  </si>
  <si>
    <t>Úprava pláně vyrovnáním výškových rozdílů strojně v hornině třídy těžitelnosti I, skupiny 1 až 3 bez zhutnění</t>
  </si>
  <si>
    <t>-2143042923</t>
  </si>
  <si>
    <t>https://podminky.urs.cz/item/CS_URS_2022_02/181951111</t>
  </si>
  <si>
    <t>44</t>
  </si>
  <si>
    <t>181951112</t>
  </si>
  <si>
    <t>Úprava pláně vyrovnáním výškových rozdílů strojně v hornině třídy těžitelnosti I, skupiny 1 až 3 se zhutněním</t>
  </si>
  <si>
    <t>-1664680259</t>
  </si>
  <si>
    <t>https://podminky.urs.cz/item/CS_URS_2022_02/181951112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</si>
  <si>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</si>
  <si>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</si>
  <si>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</si>
  <si>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-520743236</t>
  </si>
  <si>
    <t>https://podminky.urs.cz/item/CS_URS_2022_02/211531111</t>
  </si>
  <si>
    <t>(53,5+8)*0,5*0,5</t>
  </si>
  <si>
    <t>46</t>
  </si>
  <si>
    <t>212792212</t>
  </si>
  <si>
    <t>Odvodnění mostní opěry z plastových trub drenážní potrubí flexibilní DN 160</t>
  </si>
  <si>
    <t>-93784764</t>
  </si>
  <si>
    <t>https://podminky.urs.cz/item/CS_URS_2022_02/212792212</t>
  </si>
  <si>
    <t>2*11,4+3*8,5+5,2</t>
  </si>
  <si>
    <t>47</t>
  </si>
  <si>
    <t>212972113</t>
  </si>
  <si>
    <t>Opláštění drenážních trub filtrační textilií DN 160</t>
  </si>
  <si>
    <t>1779604863</t>
  </si>
  <si>
    <t>https://podminky.urs.cz/item/CS_URS_2022_02/212972113</t>
  </si>
  <si>
    <t>48</t>
  </si>
  <si>
    <t>213141111</t>
  </si>
  <si>
    <t>Zřízení vrstvy z geotextilie filtrační, separační, odvodňovací, ochranné, výztužné nebo protierozní v rovině nebo ve sklonu do 1:5, šířky do 3 m</t>
  </si>
  <si>
    <t>-267548047</t>
  </si>
  <si>
    <t>https://podminky.urs.cz/item/CS_URS_2022_02/213141111</t>
  </si>
  <si>
    <t>2*11,4*2</t>
  </si>
  <si>
    <t>za opěrou</t>
  </si>
  <si>
    <t>30,7*2</t>
  </si>
  <si>
    <t>za křídly</t>
  </si>
  <si>
    <t>49</t>
  </si>
  <si>
    <t>69311172</t>
  </si>
  <si>
    <t>geotextilie  300g/m2</t>
  </si>
  <si>
    <t>-1391485982</t>
  </si>
  <si>
    <t>107*1,15 'Přepočtené koeficientem množství</t>
  </si>
  <si>
    <t>224311121R</t>
  </si>
  <si>
    <t>Výplň vrtu paty zápory ( mat.)</t>
  </si>
  <si>
    <t>-564429858</t>
  </si>
  <si>
    <t>51</t>
  </si>
  <si>
    <t>224383110R</t>
  </si>
  <si>
    <t>Zřízení paty zápory (výplň vrtu )</t>
  </si>
  <si>
    <t>1067974141</t>
  </si>
  <si>
    <t>52</t>
  </si>
  <si>
    <t>225511112</t>
  </si>
  <si>
    <t>Maloprofilové vrty jádrové průměru přes 195 do 245 mm do úklonu 45° v hl 0 až 25 m v hornině tř. I a II</t>
  </si>
  <si>
    <t>2136427165</t>
  </si>
  <si>
    <t>https://podminky.urs.cz/item/CS_URS_2022_02/225511112</t>
  </si>
  <si>
    <t>131</t>
  </si>
  <si>
    <t>53</t>
  </si>
  <si>
    <t>225511214</t>
  </si>
  <si>
    <t>Maloprofilové vrty jádrové průměru přes 195 do 245 mm do úklonu 45° v hl 0 až 50 m v hornině tř. III a IV</t>
  </si>
  <si>
    <t>1168850362</t>
  </si>
  <si>
    <t>https://podminky.urs.cz/item/CS_URS_2022_02/225511214</t>
  </si>
  <si>
    <t>620-131</t>
  </si>
  <si>
    <t>54</t>
  </si>
  <si>
    <t>232221123</t>
  </si>
  <si>
    <t>Zaražení nebo nastražení a zaberanění ocelových jehel, pilot nebo zápor z válcovaných tyčí nebo kolejnic, s případným zarovnáním volných konců svislých, o hmotnosti přes 15 do 70 kg/m, na délku od 0 do 7 m</t>
  </si>
  <si>
    <t>166632111</t>
  </si>
  <si>
    <t>https://podminky.urs.cz/item/CS_URS_2022_02/232221123</t>
  </si>
  <si>
    <t>192+44</t>
  </si>
  <si>
    <t>55</t>
  </si>
  <si>
    <t>13010974</t>
  </si>
  <si>
    <t>ocel profilová jakost S235JR (11 375) průřez HEB 140</t>
  </si>
  <si>
    <t>-1847747689</t>
  </si>
  <si>
    <t>56</t>
  </si>
  <si>
    <t>232231123</t>
  </si>
  <si>
    <t>Vytažení ocelových jehel, pilot nebo zápor, s popř. nutnou úpravou pro vytahování svislých, o hmotnosti přes 15 do 70 k g/m, zaberaněných na délku od 0 do 7 m</t>
  </si>
  <si>
    <t>1154903568</t>
  </si>
  <si>
    <t>https://podminky.urs.cz/item/CS_URS_2022_02/232231123</t>
  </si>
  <si>
    <t>57</t>
  </si>
  <si>
    <t>273321117</t>
  </si>
  <si>
    <t>Základové konstrukce z betonu železového desky ve výkopu nebo na hlavách pilot C 25/30</t>
  </si>
  <si>
    <t>1402512834</t>
  </si>
  <si>
    <t>https://podminky.urs.cz/item/CS_URS_2022_02/273321117</t>
  </si>
  <si>
    <t>(2*11,36*1,7*0,5+2*3,7*1*0,5+3,5*1*0,5+5,15*1*0,5)</t>
  </si>
  <si>
    <t>58</t>
  </si>
  <si>
    <t>274354111</t>
  </si>
  <si>
    <t>Bednění základových konstrukcí pasů, prahů, věnců a ostruh zřízení</t>
  </si>
  <si>
    <t>-1821426126</t>
  </si>
  <si>
    <t>https://podminky.urs.cz/item/CS_URS_2022_02/274354111</t>
  </si>
  <si>
    <t>2*2*11,36*0,7+2*2*3,7*0,7+2*3,5*0,7+2*5,15*0,7+4*1,7*0,7+4*1*0,7</t>
  </si>
  <si>
    <t>59</t>
  </si>
  <si>
    <t>274354211</t>
  </si>
  <si>
    <t>Bednění základových konstrukcí pasů, prahů, věnců a ostruh odstranění bednění</t>
  </si>
  <si>
    <t>-1352893869</t>
  </si>
  <si>
    <t>https://podminky.urs.cz/item/CS_URS_2022_02/274354211</t>
  </si>
  <si>
    <t>60</t>
  </si>
  <si>
    <t>274361116</t>
  </si>
  <si>
    <t>Výztuž základových konstrukcí pasů, prahů, věnců a ostruh z betonářské oceli 10 505 (R) nebo BSt 500</t>
  </si>
  <si>
    <t>-2091177135</t>
  </si>
  <si>
    <t>https://podminky.urs.cz/item/CS_URS_2022_02/274361116</t>
  </si>
  <si>
    <t>4,9</t>
  </si>
  <si>
    <t>61</t>
  </si>
  <si>
    <t>281604111</t>
  </si>
  <si>
    <t>Injektování aktivovanými směsmi vzestupné, tlakem do 0,60 MPa</t>
  </si>
  <si>
    <t>-36102094</t>
  </si>
  <si>
    <t>https://podminky.urs.cz/item/CS_URS_2022_02/281604111</t>
  </si>
  <si>
    <t>62</t>
  </si>
  <si>
    <t>282603111</t>
  </si>
  <si>
    <t>Injektování vysokotlaké s dvojitým obturátorem vzestupné nebo sestupné, tlakem do 8,0 MPa</t>
  </si>
  <si>
    <t>774396111</t>
  </si>
  <si>
    <t>https://podminky.urs.cz/item/CS_URS_2022_02/282603111</t>
  </si>
  <si>
    <t>88</t>
  </si>
  <si>
    <t>63</t>
  </si>
  <si>
    <t>58522150</t>
  </si>
  <si>
    <t>cement portlandský směsný CEM II 32,5MPa</t>
  </si>
  <si>
    <t>1445771185</t>
  </si>
  <si>
    <t>64</t>
  </si>
  <si>
    <t>283111213</t>
  </si>
  <si>
    <t>Zřízení ocelových, trubkových mikropilot tlakové i tahové šikmé odklon od svislice přes 60° část hladká, průměru přes 105 do 115 mm</t>
  </si>
  <si>
    <t>-170225586</t>
  </si>
  <si>
    <t>https://podminky.urs.cz/item/CS_URS_2022_02/283111213</t>
  </si>
  <si>
    <t>48*2</t>
  </si>
  <si>
    <t>65</t>
  </si>
  <si>
    <t>14011080R</t>
  </si>
  <si>
    <t>trubka ocelová bezešvá hladká jakost 11 353 108 x16,0mm</t>
  </si>
  <si>
    <t>-105832177</t>
  </si>
  <si>
    <t>66</t>
  </si>
  <si>
    <t>283111223</t>
  </si>
  <si>
    <t>Zřízení ocelových, trubkových mikropilot tlakové i tahové šikmé odklon od svislice přes 60° část manžetová, průměru přes 105 do 115 mm</t>
  </si>
  <si>
    <t>-1830620553</t>
  </si>
  <si>
    <t>https://podminky.urs.cz/item/CS_URS_2022_02/283111223</t>
  </si>
  <si>
    <t>48*6</t>
  </si>
  <si>
    <t>67</t>
  </si>
  <si>
    <t>930191559</t>
  </si>
  <si>
    <t>68</t>
  </si>
  <si>
    <t>28313113R</t>
  </si>
  <si>
    <t xml:space="preserve">Úprava hlav trubkových mikropilot </t>
  </si>
  <si>
    <t>kus</t>
  </si>
  <si>
    <t>-1062982918</t>
  </si>
  <si>
    <t>48+32</t>
  </si>
  <si>
    <t>69</t>
  </si>
  <si>
    <t>29211111R</t>
  </si>
  <si>
    <t xml:space="preserve">Opěrné roznášecí desky ocelové </t>
  </si>
  <si>
    <t>ks</t>
  </si>
  <si>
    <t>1708692072</t>
  </si>
  <si>
    <t>Svislé a kompletní konstrukce</t>
  </si>
  <si>
    <t>70</t>
  </si>
  <si>
    <t>317122111</t>
  </si>
  <si>
    <t>Osazení říms ze železobetonových lícních panelů do nosné konstrukce mostu, s kotvením délky dílce do 2 m</t>
  </si>
  <si>
    <t>-2043827335</t>
  </si>
  <si>
    <t>https://podminky.urs.cz/item/CS_URS_2022_02/317122111</t>
  </si>
  <si>
    <t>71</t>
  </si>
  <si>
    <t>59383631</t>
  </si>
  <si>
    <t>prefabrikát lícní římsový 1,99x0,60x0,12m</t>
  </si>
  <si>
    <t>262118337</t>
  </si>
  <si>
    <t>72</t>
  </si>
  <si>
    <t>5938363R</t>
  </si>
  <si>
    <t>prefabrikát lícní římsový 1,24x0,60x0,12m</t>
  </si>
  <si>
    <t>318736564</t>
  </si>
  <si>
    <t>73</t>
  </si>
  <si>
    <t>5938364R</t>
  </si>
  <si>
    <t>prefabrikát lícní římsový 1,29x0,60x0,12m</t>
  </si>
  <si>
    <t>-2093235914</t>
  </si>
  <si>
    <t>74</t>
  </si>
  <si>
    <t>317171125</t>
  </si>
  <si>
    <t>Kotvení monolitického betonu římsy do mostovky kotvou spřaženou</t>
  </si>
  <si>
    <t>-65298378</t>
  </si>
  <si>
    <t>https://podminky.urs.cz/item/CS_URS_2022_02/317171125</t>
  </si>
  <si>
    <t>75</t>
  </si>
  <si>
    <t>54879001R</t>
  </si>
  <si>
    <t xml:space="preserve">kotva římsy do vývrtu </t>
  </si>
  <si>
    <t>-1844068467</t>
  </si>
  <si>
    <t>76</t>
  </si>
  <si>
    <t>317321118</t>
  </si>
  <si>
    <t>Římsy ze železového betonu C 30/37 XF4</t>
  </si>
  <si>
    <t>-563038297</t>
  </si>
  <si>
    <t>https://podminky.urs.cz/item/CS_URS_2022_02/317321118</t>
  </si>
  <si>
    <t>2*7,6*0,25*2,28</t>
  </si>
  <si>
    <t>NK</t>
  </si>
  <si>
    <t>5,08*0,82*0,25+8,45*0,82*0,25+8,64*0,82*0,25+8,6*0,82*0,25</t>
  </si>
  <si>
    <t>zdi</t>
  </si>
  <si>
    <t>77</t>
  </si>
  <si>
    <t>317353121</t>
  </si>
  <si>
    <t>Bednění mostní římsy zřízení všech tvarů</t>
  </si>
  <si>
    <t>1443510710</t>
  </si>
  <si>
    <t>https://podminky.urs.cz/item/CS_URS_2022_02/317353121</t>
  </si>
  <si>
    <t>2,88+46,11</t>
  </si>
  <si>
    <t>78</t>
  </si>
  <si>
    <t>317353221</t>
  </si>
  <si>
    <t>Bednění mostní římsy odstranění všech tvarů</t>
  </si>
  <si>
    <t>2007380008</t>
  </si>
  <si>
    <t>https://podminky.urs.cz/item/CS_URS_2022_02/317353221</t>
  </si>
  <si>
    <t>79</t>
  </si>
  <si>
    <t>317361116</t>
  </si>
  <si>
    <t>Výztuž mostních železobetonových říms z betonářské oceli 10 505 (R) nebo BSt 500</t>
  </si>
  <si>
    <t>2041214858</t>
  </si>
  <si>
    <t>https://podminky.urs.cz/item/CS_URS_2022_02/317361116</t>
  </si>
  <si>
    <t>2,5</t>
  </si>
  <si>
    <t>80</t>
  </si>
  <si>
    <t>334323118</t>
  </si>
  <si>
    <t>Mostní opěry a úložné prahy z betonu železového C 30/37 XF3</t>
  </si>
  <si>
    <t>-1395074318</t>
  </si>
  <si>
    <t>https://podminky.urs.cz/item/CS_URS_2022_02/334323118</t>
  </si>
  <si>
    <t>2*11,36*2,4*1,2</t>
  </si>
  <si>
    <t>opěry, dle výpisu hl.výměr</t>
  </si>
  <si>
    <t>81</t>
  </si>
  <si>
    <t>334323218</t>
  </si>
  <si>
    <t>Mostní křídla a závěrné zídky z betonu železového C 30/37 XF23</t>
  </si>
  <si>
    <t>1030101023</t>
  </si>
  <si>
    <t>https://podminky.urs.cz/item/CS_URS_2022_02/334323218</t>
  </si>
  <si>
    <t>3,25*2,85*0,71+(0,6+5,25)/2*2,85*0,71</t>
  </si>
  <si>
    <t>3,55*2,85*0,71+(0,6+5,3)/2*2,85*0,71</t>
  </si>
  <si>
    <t>3,45*2,8*0,71+(0,6+2,8)/2*5,15*0,71</t>
  </si>
  <si>
    <t>5,2*2,8*0,71</t>
  </si>
  <si>
    <t>nábř.zeď</t>
  </si>
  <si>
    <t>82</t>
  </si>
  <si>
    <t>334352111</t>
  </si>
  <si>
    <t>Bednění mostních křídel a závěrných zídek ze systémového bednění zřízení z překližek</t>
  </si>
  <si>
    <t>-891517104</t>
  </si>
  <si>
    <t>https://podminky.urs.cz/item/CS_URS_2022_02/334352111</t>
  </si>
  <si>
    <t>2*(2,9+0,5+2,4)*12+4*1,2*2,4+4*0,35*0,5</t>
  </si>
  <si>
    <t>2*5,2*3+2*4*0,8</t>
  </si>
  <si>
    <t>2*3,5*2,9+2*(0,6+2,9)/2*5,2+0,8*6,1</t>
  </si>
  <si>
    <t>2*3,5*2,9+2*(0,6+2,9)/2*5,5+0,8*6,1</t>
  </si>
  <si>
    <t>křídla, dle výpisu hl.výměr</t>
  </si>
  <si>
    <t>83</t>
  </si>
  <si>
    <t>334352211</t>
  </si>
  <si>
    <t>Bednění mostních křídel a závěrných zídek ze systémového bednění odstranění z překližek</t>
  </si>
  <si>
    <t>1186642023</t>
  </si>
  <si>
    <t>https://podminky.urs.cz/item/CS_URS_2022_02/334352211</t>
  </si>
  <si>
    <t>84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</si>
  <si>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</si>
  <si>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</si>
  <si>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-1133334927</t>
  </si>
  <si>
    <t>https://podminky.urs.cz/item/CS_URS_2022_02/334361226</t>
  </si>
  <si>
    <t>16,5</t>
  </si>
  <si>
    <t>85</t>
  </si>
  <si>
    <t>348171112</t>
  </si>
  <si>
    <t>Osazení mostního ocelového zábradlí do bednění kapes říms</t>
  </si>
  <si>
    <t>-1369065560</t>
  </si>
  <si>
    <t>https://podminky.urs.cz/item/CS_URS_2022_02/348171112</t>
  </si>
  <si>
    <t>86</t>
  </si>
  <si>
    <t>55391001R</t>
  </si>
  <si>
    <t xml:space="preserve">mostní zábradlí ocel.vč.metalizace a nátěrů </t>
  </si>
  <si>
    <t>-930725253</t>
  </si>
  <si>
    <t>87</t>
  </si>
  <si>
    <t>348185121</t>
  </si>
  <si>
    <t>Zábradlí mostní ze dřeva měkkého hoblovaného výšky do 1,1 m, osová vzdálenost sloupků do 2 m dočasné s dvojmadlem výroba</t>
  </si>
  <si>
    <t>-1879754890</t>
  </si>
  <si>
    <t>https://podminky.urs.cz/item/CS_URS_2022_02/348185121</t>
  </si>
  <si>
    <t>348185131</t>
  </si>
  <si>
    <t>Zábradlí mostní ze dřeva měkkého hoblovaného výšky do 1,1 m, osová vzdálenost sloupků do 2 m dočasné s dvojmadlem montáž</t>
  </si>
  <si>
    <t>1372459489</t>
  </si>
  <si>
    <t>https://podminky.urs.cz/item/CS_URS_2022_02/348185131</t>
  </si>
  <si>
    <t>89</t>
  </si>
  <si>
    <t>348185211</t>
  </si>
  <si>
    <t>Zábradlí mostní ze dřeva měkkého hoblovaného výšky do 1,1 m, osová vzdálenost sloupků do 2 m dočasné s dvojmadlem odstranění</t>
  </si>
  <si>
    <t>1940336923</t>
  </si>
  <si>
    <t>https://podminky.urs.cz/item/CS_URS_2022_02/348185211</t>
  </si>
  <si>
    <t>388995212</t>
  </si>
  <si>
    <t>Chránička kabelů v římse z trub HDPE přes DN 80 do DN 110</t>
  </si>
  <si>
    <t>75252452</t>
  </si>
  <si>
    <t>https://podminky.urs.cz/item/CS_URS_2022_02/388995212</t>
  </si>
  <si>
    <t>2*3*10</t>
  </si>
  <si>
    <t>rezervní chrán., dle výpisu hl.výměr</t>
  </si>
  <si>
    <t>Vodorovné konstrukce</t>
  </si>
  <si>
    <t>91</t>
  </si>
  <si>
    <t>4211311113R</t>
  </si>
  <si>
    <t>Letmá montáž nosné konstrukce z dílců z předpjatého betonu shora montážním souborem, dílce běžného , hmotnosti jednotlivě do 32 t</t>
  </si>
  <si>
    <t>734522865</t>
  </si>
  <si>
    <t>11,36*6,2*0,45</t>
  </si>
  <si>
    <t>92</t>
  </si>
  <si>
    <t>59383502</t>
  </si>
  <si>
    <t xml:space="preserve">nosník mostní  předpjaté dílce prefa </t>
  </si>
  <si>
    <t>-2071818878</t>
  </si>
  <si>
    <t>93</t>
  </si>
  <si>
    <t>421321128</t>
  </si>
  <si>
    <t>Mostní železobetonové nosné konstrukce deskové nebo klenbové deskové, z betonu C 30/37, vč.bednění</t>
  </si>
  <si>
    <t>-1812111016</t>
  </si>
  <si>
    <t>https://podminky.urs.cz/item/CS_URS_2022_02/421321128</t>
  </si>
  <si>
    <t>4,44+2*11,36*0,25*0,45</t>
  </si>
  <si>
    <t>dobet.mezi nosníky , dle výpisu hl.výměr</t>
  </si>
  <si>
    <t>94</t>
  </si>
  <si>
    <t>421361226</t>
  </si>
  <si>
    <t>Výztuž deskových konstrukcí z betonářské oceli 10 505 (R) nebo BSt 500 deskového mostu</t>
  </si>
  <si>
    <t>-1410633750</t>
  </si>
  <si>
    <t>https://podminky.urs.cz/item/CS_URS_2022_02/421361226</t>
  </si>
  <si>
    <t>1,9</t>
  </si>
  <si>
    <t>95</t>
  </si>
  <si>
    <t>451314212</t>
  </si>
  <si>
    <t>Podklad pod dlažbu z betonu prostého bez zvýšených nároků na prostředí tř. C 25/30 tl. přes 100 do 150 mm</t>
  </si>
  <si>
    <t>-383386413</t>
  </si>
  <si>
    <t>https://podminky.urs.cz/item/CS_URS_2022_02/451314212</t>
  </si>
  <si>
    <t>207,03</t>
  </si>
  <si>
    <t>96</t>
  </si>
  <si>
    <t>451317113</t>
  </si>
  <si>
    <t>Podklad pod dlažbu z betonu prostého pro prostředí s mrazovými cykly tř. C 25/30 tl. přes 150 do 200 mm</t>
  </si>
  <si>
    <t>-920784189</t>
  </si>
  <si>
    <t>https://podminky.urs.cz/item/CS_URS_2022_02/451317113</t>
  </si>
  <si>
    <t>schodiště , dle výpisu hl.výměr</t>
  </si>
  <si>
    <t>97</t>
  </si>
  <si>
    <t>451475121</t>
  </si>
  <si>
    <t>Podkladní vrstva plastbetonová samonivelační, tloušťky do 10 mm první vrstva</t>
  </si>
  <si>
    <t>793004725</t>
  </si>
  <si>
    <t>https://podminky.urs.cz/item/CS_URS_2022_02/451475121</t>
  </si>
  <si>
    <t>2*0,5*7,5</t>
  </si>
  <si>
    <t>451475122</t>
  </si>
  <si>
    <t>Podkladní vrstva plastbetonová samonivelační, tloušťky do 10 mm každá další vrstva</t>
  </si>
  <si>
    <t>365447030</t>
  </si>
  <si>
    <t>https://podminky.urs.cz/item/CS_URS_2022_02/451475122</t>
  </si>
  <si>
    <t>7,5*7</t>
  </si>
  <si>
    <t>celk.tl. 80 mm</t>
  </si>
  <si>
    <t>99</t>
  </si>
  <si>
    <t>451573111</t>
  </si>
  <si>
    <t>Lože pod potrubí, stoky a drobné objekty v otevřeném výkopu z písku a štěrkopísku do 63 mm</t>
  </si>
  <si>
    <t>-1724503079</t>
  </si>
  <si>
    <t>https://podminky.urs.cz/item/CS_URS_2022_02/451573111</t>
  </si>
  <si>
    <t>25*1*0,1</t>
  </si>
  <si>
    <t>100</t>
  </si>
  <si>
    <t>452313131</t>
  </si>
  <si>
    <t>Podkladní a zajišťovací konstrukce z betonu prostého v otevřeném výkopu bloky pro potrubí z betonu tř. C 12/15</t>
  </si>
  <si>
    <t>24956079</t>
  </si>
  <si>
    <t>https://podminky.urs.cz/item/CS_URS_2022_02/452313131</t>
  </si>
  <si>
    <t>53,5*1,5*0,6</t>
  </si>
  <si>
    <t>bet.pod drenáž ,dle výpisu hl.výměr</t>
  </si>
  <si>
    <t>101</t>
  </si>
  <si>
    <t>458311111</t>
  </si>
  <si>
    <t xml:space="preserve">Výplňové klíny a filtrační vrstvy za opěrou z betonu hutněného po vrstvách výplňového mezerovitého </t>
  </si>
  <si>
    <t>899681791</t>
  </si>
  <si>
    <t>https://podminky.urs.cz/item/CS_URS_2022_02/458311111</t>
  </si>
  <si>
    <t>2*3,5*1,5*11+3*8*2,5*1+5*2,5*1</t>
  </si>
  <si>
    <t>za opěrami ,křídly, dle výpisu hl.výměr</t>
  </si>
  <si>
    <t>102</t>
  </si>
  <si>
    <t>458501111</t>
  </si>
  <si>
    <t>Výplňové klíny za opěrou z kameniva hutněného po vrstvách těženého</t>
  </si>
  <si>
    <t>-1843474991</t>
  </si>
  <si>
    <t>https://podminky.urs.cz/item/CS_URS_2022_02/458501111</t>
  </si>
  <si>
    <t>3*8*1*3,5+5*1*3,5</t>
  </si>
  <si>
    <t>dle výpisu hl..výměr</t>
  </si>
  <si>
    <t>103</t>
  </si>
  <si>
    <t>465513227</t>
  </si>
  <si>
    <t>Dlažba z lomového kamene lomařsky upraveného na cementovou maltu, s vyspárováním cementovou maltou, tl. kamene 250 mm</t>
  </si>
  <si>
    <t>-510756170</t>
  </si>
  <si>
    <t>https://podminky.urs.cz/item/CS_URS_2022_02/465513227</t>
  </si>
  <si>
    <t>104</t>
  </si>
  <si>
    <t>465513227R</t>
  </si>
  <si>
    <t>1114293060</t>
  </si>
  <si>
    <t>schodiště, dle výpisu hl.výměr</t>
  </si>
  <si>
    <t>105</t>
  </si>
  <si>
    <t>465519227</t>
  </si>
  <si>
    <t>Dlažba z lomového kamene lomařsky upraveného Příplatek k cenám za dlažbu v pruhu užším než čtyřnásobek tloušťky dlažby, tl. kamene 250 mm</t>
  </si>
  <si>
    <t>-1521013813</t>
  </si>
  <si>
    <t>https://podminky.urs.cz/item/CS_URS_2022_02/465519227</t>
  </si>
  <si>
    <t>schody , dle výpisu hl.výměr</t>
  </si>
  <si>
    <t>Komunikace pozemní</t>
  </si>
  <si>
    <t>106</t>
  </si>
  <si>
    <t>564681111</t>
  </si>
  <si>
    <t>Podklad z kameniva hrubého drceného vel. 63-125 mm, s rozprostřením a zhutněním plochy přes 100 m2, po zhutnění tl. 300 mm</t>
  </si>
  <si>
    <t>1701413253</t>
  </si>
  <si>
    <t>https://podminky.urs.cz/item/CS_URS_2022_02/564681111</t>
  </si>
  <si>
    <t>644,28</t>
  </si>
  <si>
    <t>sanační vrstva ,dle výpisu hl.výměr</t>
  </si>
  <si>
    <t>107</t>
  </si>
  <si>
    <t>564851111</t>
  </si>
  <si>
    <t>Podklad ze štěrkodrti ŠD s rozprostřením a zhutněním plochy přes 100 m2, po zhutnění tl. 150 mm</t>
  </si>
  <si>
    <t>1631172543</t>
  </si>
  <si>
    <t>https://podminky.urs.cz/item/CS_URS_2022_02/564851111</t>
  </si>
  <si>
    <t>chodník, dle výpisu hl.výměr</t>
  </si>
  <si>
    <t>108</t>
  </si>
  <si>
    <t>564861111</t>
  </si>
  <si>
    <t>Podklad ze štěrkodrti ŠD s rozprostřením a zhutněním plochy přes 100 m2, po zhutnění tl. 200 mm</t>
  </si>
  <si>
    <t>84469375</t>
  </si>
  <si>
    <t>https://podminky.urs.cz/item/CS_URS_2022_02/564861111</t>
  </si>
  <si>
    <t>551,475</t>
  </si>
  <si>
    <t>41,15*0,3</t>
  </si>
  <si>
    <t>rozš.pod obruby</t>
  </si>
  <si>
    <t>109</t>
  </si>
  <si>
    <t>564861111R</t>
  </si>
  <si>
    <t>Podklad ze štěrkodrti ŠD s rozprostřením a zhutněním plochy přes 100 m2, po zhutnění tl. 200 mm - sanace</t>
  </si>
  <si>
    <t>2095303235</t>
  </si>
  <si>
    <t>563,82+41,75+38,71</t>
  </si>
  <si>
    <t>celk.tl. sanace 500 mm , 300 mm HDK</t>
  </si>
  <si>
    <t>110</t>
  </si>
  <si>
    <t>564871011</t>
  </si>
  <si>
    <t>Podklad ze štěrkodrti ŠD s rozprostřením a zhutněním plochy jednotlivě do 100 m2, po zhutnění tl. 250 mm</t>
  </si>
  <si>
    <t>-737601217</t>
  </si>
  <si>
    <t>https://podminky.urs.cz/item/CS_URS_2022_02/564871011</t>
  </si>
  <si>
    <t>41,75+38,71</t>
  </si>
  <si>
    <t>vjezdy , dle výpisu hl.výměr</t>
  </si>
  <si>
    <t>111</t>
  </si>
  <si>
    <t>564952111</t>
  </si>
  <si>
    <t>Podklad z mechanicky zpevněného kameniva MZK (minerální beton) s rozprostřením a s hutněním, po zhutnění tl. 150 mm</t>
  </si>
  <si>
    <t>527620790</t>
  </si>
  <si>
    <t>https://podminky.urs.cz/item/CS_URS_2022_02/564952111</t>
  </si>
  <si>
    <t>551,475+12,345</t>
  </si>
  <si>
    <t xml:space="preserve">dle výpisu hl.výměr </t>
  </si>
  <si>
    <t>112</t>
  </si>
  <si>
    <t>-1494396476</t>
  </si>
  <si>
    <t>vjezdy</t>
  </si>
  <si>
    <t>113</t>
  </si>
  <si>
    <t>565165111</t>
  </si>
  <si>
    <t>Asfaltový beton vrstva podkladní ACP 16 (obalované kamenivo střednězrnné - OKS) s rozprostřením a zhutněním v pruhu šířky přes 1,5 do 3 m, po zhutnění tl. 80 mm</t>
  </si>
  <si>
    <t>-806349992</t>
  </si>
  <si>
    <t>https://podminky.urs.cz/item/CS_URS_2022_02/565165111</t>
  </si>
  <si>
    <t>41,75</t>
  </si>
  <si>
    <t>vjezd , dle výpisu hl.výměr</t>
  </si>
  <si>
    <t>114</t>
  </si>
  <si>
    <t>565165121</t>
  </si>
  <si>
    <t>Asfaltový beton vrstva podkladní ACP 16S modif. (obalované kamenivo střednězrnné - OKS) s rozprostřením a zhutněním v pruhu šířky přes 3 m, po zhutnění tl. 80 mm</t>
  </si>
  <si>
    <t>454325800</t>
  </si>
  <si>
    <t>https://podminky.urs.cz/item/CS_URS_2022_02/565165121</t>
  </si>
  <si>
    <t>551,475+12,345+109</t>
  </si>
  <si>
    <t>115</t>
  </si>
  <si>
    <t>573231106</t>
  </si>
  <si>
    <t>Postřik spojovací PS bez posypu kamenivem ze silniční emulze, v množství 0,30 kg/m2</t>
  </si>
  <si>
    <t>1781039082</t>
  </si>
  <si>
    <t>https://podminky.urs.cz/item/CS_URS_2022_02/573231106</t>
  </si>
  <si>
    <t>672,82</t>
  </si>
  <si>
    <t>116</t>
  </si>
  <si>
    <t>573231108</t>
  </si>
  <si>
    <t>Postřik spojovací PS bez posypu kamenivem ze silniční emulze, v množství 0,50 kg/m2</t>
  </si>
  <si>
    <t>1519289536</t>
  </si>
  <si>
    <t>https://podminky.urs.cz/item/CS_URS_2022_02/573231108</t>
  </si>
  <si>
    <t>551,475+12,345+41,75+109</t>
  </si>
  <si>
    <t xml:space="preserve"> dle výpisu hl.výměr</t>
  </si>
  <si>
    <t>117</t>
  </si>
  <si>
    <t>577134141</t>
  </si>
  <si>
    <t>Asfaltový beton vrstva obrusná ACO 11 (ABS) s rozprostřením a se zhutněním z modifikovaného asfaltu v pruhu šířky přes 3 m, po zhutnění tl. 40 mm</t>
  </si>
  <si>
    <t>-421111110</t>
  </si>
  <si>
    <t>https://podminky.urs.cz/item/CS_URS_2022_02/577134141</t>
  </si>
  <si>
    <t>vjezd živice , dle výpisu hl.výměr</t>
  </si>
  <si>
    <t>118</t>
  </si>
  <si>
    <t>577144141</t>
  </si>
  <si>
    <t>Asfaltový beton vrstva obrusná ACO 11 (ABS) s rozprostřením a se zhutněním z modifikovaného asfaltu v pruhu šířky přes 3 m, po zhutnění tl. 50 mm</t>
  </si>
  <si>
    <t>1300688791</t>
  </si>
  <si>
    <t>https://podminky.urs.cz/item/CS_URS_2022_02/577144141</t>
  </si>
  <si>
    <t>51,8</t>
  </si>
  <si>
    <t>na mostě , dle výpisu hl.výměr</t>
  </si>
  <si>
    <t>119</t>
  </si>
  <si>
    <t>-1150213962</t>
  </si>
  <si>
    <t>660,48</t>
  </si>
  <si>
    <t>120</t>
  </si>
  <si>
    <t>578143233</t>
  </si>
  <si>
    <t>Litý asfalt MA 8 (LAJ) s rozprostřením z modifikovaného asfaltu v pruhu šířky přes 3 m tl. 40 mm</t>
  </si>
  <si>
    <t>745839846</t>
  </si>
  <si>
    <t>https://podminky.urs.cz/item/CS_URS_2022_02/578143233</t>
  </si>
  <si>
    <t>121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</si>
  <si>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</si>
  <si>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</si>
  <si>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2085631625</t>
  </si>
  <si>
    <t>https://podminky.urs.cz/item/CS_URS_2022_02/596211111</t>
  </si>
  <si>
    <t>122</t>
  </si>
  <si>
    <t>59245015</t>
  </si>
  <si>
    <t>dlažba zámková tvaru I 200x165x60mm přírodní</t>
  </si>
  <si>
    <t>1519638573</t>
  </si>
  <si>
    <t>105*1,03 'Přepočtené koeficientem množství</t>
  </si>
  <si>
    <t>123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</si>
  <si>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</si>
  <si>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</si>
  <si>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2099205739</t>
  </si>
  <si>
    <t>https://podminky.urs.cz/item/CS_URS_2022_02/596212210</t>
  </si>
  <si>
    <t>124</t>
  </si>
  <si>
    <t>59245013</t>
  </si>
  <si>
    <t>dlažba zámková tvaru I 200x165x80mm přírodní</t>
  </si>
  <si>
    <t>2113045120</t>
  </si>
  <si>
    <t>38,71*1,03 'Přepočtené koeficientem množství</t>
  </si>
  <si>
    <t>Úpravy povrchů, podlahy a osazování výplní</t>
  </si>
  <si>
    <t>125</t>
  </si>
  <si>
    <t>62861113R</t>
  </si>
  <si>
    <t xml:space="preserve">Nátěr mostních betonových konstrukcí proti chloridům </t>
  </si>
  <si>
    <t>-1333644832</t>
  </si>
  <si>
    <t>2*2,4*7,5</t>
  </si>
  <si>
    <t>126</t>
  </si>
  <si>
    <t>628611151</t>
  </si>
  <si>
    <t>Nátěr mostních betonových konstrukcí akrylátový na siloxanové a plasticko-elastické bázi 1x ochranný pružný +1x vrchní OS-D II (OS 5a)</t>
  </si>
  <si>
    <t>-13240542</t>
  </si>
  <si>
    <t>https://podminky.urs.cz/item/CS_URS_2022_02/628611151</t>
  </si>
  <si>
    <t>2*2*11,4+4*1,2*2</t>
  </si>
  <si>
    <t>(8,5+2*8,1+5,2)*2,5+63,03</t>
  </si>
  <si>
    <t>křídla + nk</t>
  </si>
  <si>
    <t>DLE VÝPISU HL.VÝMĚR</t>
  </si>
  <si>
    <t>127</t>
  </si>
  <si>
    <t>628612101</t>
  </si>
  <si>
    <t>Nátěr elastický mostních říms základní a ochranný</t>
  </si>
  <si>
    <t>123703256</t>
  </si>
  <si>
    <t>https://podminky.urs.cz/item/CS_URS_2022_02/628612101</t>
  </si>
  <si>
    <t>2*1,2*7,5</t>
  </si>
  <si>
    <t>128</t>
  </si>
  <si>
    <t>629992114</t>
  </si>
  <si>
    <t>Zatmelení styčných spar mezi mostními prefabrikáty a konstrukcemi trvale pružným polyuretanovým tmelem včetně vyčištění spar, provedení penetračního nátěru a vyplnění spar pěnou pro spáry šířky přes 30 do 40 mm</t>
  </si>
  <si>
    <t>1654290736</t>
  </si>
  <si>
    <t>https://podminky.urs.cz/item/CS_URS_2022_02/629992114</t>
  </si>
  <si>
    <t>11,8*2</t>
  </si>
  <si>
    <t>Trubní vedení</t>
  </si>
  <si>
    <t>129</t>
  </si>
  <si>
    <t>871270310</t>
  </si>
  <si>
    <t xml:space="preserve">Montáž chráničky z potrubí z PVC KG 125 </t>
  </si>
  <si>
    <t>-973353816</t>
  </si>
  <si>
    <t>https://podminky.urs.cz/item/CS_URS_2022_02/871270310</t>
  </si>
  <si>
    <t>4*9</t>
  </si>
  <si>
    <t>130</t>
  </si>
  <si>
    <t>28611117</t>
  </si>
  <si>
    <t>trubka kanalizační PVC DN 125x500mm SN4</t>
  </si>
  <si>
    <t>-471635542</t>
  </si>
  <si>
    <t>36*1,015 'Přepočtené koeficientem množství</t>
  </si>
  <si>
    <t>871315241</t>
  </si>
  <si>
    <t>Kanalizační potrubí z tvrdého PVC v otevřeném výkopu ve sklonu do 20 %, hladkého plnostěnného vícevrstvého, tuhost třídy SN 12 DN 150</t>
  </si>
  <si>
    <t>-237556895</t>
  </si>
  <si>
    <t>https://podminky.urs.cz/item/CS_URS_2022_02/871315241</t>
  </si>
  <si>
    <t>132</t>
  </si>
  <si>
    <t>895941341</t>
  </si>
  <si>
    <t>Osazení vpusti uliční z betonových dílců DN 500 dno s výtokem</t>
  </si>
  <si>
    <t>84055023</t>
  </si>
  <si>
    <t>https://podminky.urs.cz/item/CS_URS_2022_02/895941341</t>
  </si>
  <si>
    <t>133</t>
  </si>
  <si>
    <t>59223852</t>
  </si>
  <si>
    <t>dno pro uliční vpusť s kalovou prohlubní betonové 450x300x50mm</t>
  </si>
  <si>
    <t>1184183919</t>
  </si>
  <si>
    <t>134</t>
  </si>
  <si>
    <t>59223854</t>
  </si>
  <si>
    <t>skruž pro uliční vpusť s výtokovým otvorem PVC betonová 450x350x50mm</t>
  </si>
  <si>
    <t>715313475</t>
  </si>
  <si>
    <t>135</t>
  </si>
  <si>
    <t>59223857</t>
  </si>
  <si>
    <t>skruž pro uliční vpusť horní betonová 450x295x50mm</t>
  </si>
  <si>
    <t>1245212967</t>
  </si>
  <si>
    <t>136</t>
  </si>
  <si>
    <t>59223862</t>
  </si>
  <si>
    <t>skruž pro uliční vpusť středová betonová 450x295x50mm</t>
  </si>
  <si>
    <t>-201514152</t>
  </si>
  <si>
    <t>137</t>
  </si>
  <si>
    <t>59223864</t>
  </si>
  <si>
    <t>prstenec pro uliční vpusť vyrovnávací betonový 390x60x130mm</t>
  </si>
  <si>
    <t>-647277256</t>
  </si>
  <si>
    <t>138</t>
  </si>
  <si>
    <t>59223866</t>
  </si>
  <si>
    <t>skruž pro uliční vpusť přechodová betonová 450-270x295x50m</t>
  </si>
  <si>
    <t>-19000342</t>
  </si>
  <si>
    <t>139</t>
  </si>
  <si>
    <t>895941351</t>
  </si>
  <si>
    <t>Osazení vpusti uliční z betonových dílců DN 500 skruž horní pro čtvercovou vtokovou mříž</t>
  </si>
  <si>
    <t>1093184432</t>
  </si>
  <si>
    <t>https://podminky.urs.cz/item/CS_URS_2022_02/895941351</t>
  </si>
  <si>
    <t>140</t>
  </si>
  <si>
    <t>895941361</t>
  </si>
  <si>
    <t>Osazení vpusti uliční z betonových dílců DN 500 skruž středová 290 mm</t>
  </si>
  <si>
    <t>-1879558142</t>
  </si>
  <si>
    <t>https://podminky.urs.cz/item/CS_URS_2022_02/895941361</t>
  </si>
  <si>
    <t>141</t>
  </si>
  <si>
    <t>899204112</t>
  </si>
  <si>
    <t>Osazení mříží litinových včetně rámů a košů na bahno pro třídu zatížení D400, E600</t>
  </si>
  <si>
    <t>1396523063</t>
  </si>
  <si>
    <t>https://podminky.urs.cz/item/CS_URS_2022_02/899204112</t>
  </si>
  <si>
    <t>142</t>
  </si>
  <si>
    <t>55241040</t>
  </si>
  <si>
    <t>mříž litinová 600/40T,  D400</t>
  </si>
  <si>
    <t>-235971782</t>
  </si>
  <si>
    <t>143</t>
  </si>
  <si>
    <t>59223874</t>
  </si>
  <si>
    <t>koš vysoký pro uliční vpusti žárově Pz plech pro rám 500/300mm</t>
  </si>
  <si>
    <t>360327579</t>
  </si>
  <si>
    <t>Ostatní konstrukce a práce, bourání</t>
  </si>
  <si>
    <t>144</t>
  </si>
  <si>
    <t>914112111</t>
  </si>
  <si>
    <t>Tabulka s označením evidenčního čísla mostu na sloupek</t>
  </si>
  <si>
    <t>-1710739357</t>
  </si>
  <si>
    <t>https://podminky.urs.cz/item/CS_URS_2022_02/914112111</t>
  </si>
  <si>
    <t>145</t>
  </si>
  <si>
    <t>91411211R</t>
  </si>
  <si>
    <t>Tabulka s označením vodoteče</t>
  </si>
  <si>
    <t>-947024357</t>
  </si>
  <si>
    <t>146</t>
  </si>
  <si>
    <t>91411212R</t>
  </si>
  <si>
    <t xml:space="preserve">Tabulka s označením letopočtu </t>
  </si>
  <si>
    <t>-1633914569</t>
  </si>
  <si>
    <t>147</t>
  </si>
  <si>
    <t>91411222R</t>
  </si>
  <si>
    <t xml:space="preserve">Nivelační značky kovové </t>
  </si>
  <si>
    <t>-1556905511</t>
  </si>
  <si>
    <t>148</t>
  </si>
  <si>
    <t>915221112</t>
  </si>
  <si>
    <t>Vodorovné dopravní značení stříkaným plastem vodící čára bílá šířky 250 mm souvislá retroreflexní</t>
  </si>
  <si>
    <t>-806975479</t>
  </si>
  <si>
    <t>https://podminky.urs.cz/item/CS_URS_2022_02/915221112</t>
  </si>
  <si>
    <t>82,2</t>
  </si>
  <si>
    <t>149</t>
  </si>
  <si>
    <t>915231112</t>
  </si>
  <si>
    <t>Vodorovné dopravní značení stříkaným plastem přechody pro chodce, šipky, symboly nápisy bílé retroreflexní</t>
  </si>
  <si>
    <t>395141101</t>
  </si>
  <si>
    <t>https://podminky.urs.cz/item/CS_URS_2022_02/915231112</t>
  </si>
  <si>
    <t>150</t>
  </si>
  <si>
    <t>915611111</t>
  </si>
  <si>
    <t>Předznačení pro vodorovné značení stříkané barvou nebo prováděné z nátěrových hmot liniové dělicí čáry, vodicí proužky</t>
  </si>
  <si>
    <t>243916835</t>
  </si>
  <si>
    <t>https://podminky.urs.cz/item/CS_URS_2022_02/915611111</t>
  </si>
  <si>
    <t>151</t>
  </si>
  <si>
    <t>915621111</t>
  </si>
  <si>
    <t>Předznačení pro vodorovné značení stříkané barvou nebo prováděné z nátěrových hmot plošné šipky, symboly, nápisy</t>
  </si>
  <si>
    <t>669483665</t>
  </si>
  <si>
    <t>https://podminky.urs.cz/item/CS_URS_2022_02/915621111</t>
  </si>
  <si>
    <t>152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</si>
  <si>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</si>
  <si>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</si>
  <si>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1413347800</t>
  </si>
  <si>
    <t>https://podminky.urs.cz/item/CS_URS_2022_02/916131213</t>
  </si>
  <si>
    <t>153</t>
  </si>
  <si>
    <t>59217021</t>
  </si>
  <si>
    <t>obrubník betonový chodníkový 1000x150x300mm</t>
  </si>
  <si>
    <t>-1934027722</t>
  </si>
  <si>
    <t>106*1,01 'Přepočtené koeficientem množství</t>
  </si>
  <si>
    <t>154</t>
  </si>
  <si>
    <t>916241113</t>
  </si>
  <si>
    <t>Osazení obrubníku kamenného se zřízením lože, s vyplněním a zatřením spár cementovou maltou ležatého s boční opěrou z betonu prostého, do lože z betonu prostého</t>
  </si>
  <si>
    <t>1807939364</t>
  </si>
  <si>
    <t>https://podminky.urs.cz/item/CS_URS_2022_02/916241113</t>
  </si>
  <si>
    <t>BUS , dle výpisu hl.výměr</t>
  </si>
  <si>
    <t>155</t>
  </si>
  <si>
    <t>58380003</t>
  </si>
  <si>
    <t>obrubník kamenný žulový přímý 200 x 300 mm</t>
  </si>
  <si>
    <t>-442048446</t>
  </si>
  <si>
    <t>156</t>
  </si>
  <si>
    <t>916242112</t>
  </si>
  <si>
    <t>Montáž chodníkového žulového obrubníku kotveného do mostní římsy s ložem z plastbetonu</t>
  </si>
  <si>
    <t>-378758714</t>
  </si>
  <si>
    <t>https://podminky.urs.cz/item/CS_URS_2022_02/916242112</t>
  </si>
  <si>
    <t>9,5*2</t>
  </si>
  <si>
    <t>157</t>
  </si>
  <si>
    <t>58380374</t>
  </si>
  <si>
    <t>obrubník kamenný žulový přímý 120 x 200mm</t>
  </si>
  <si>
    <t>-1377135236</t>
  </si>
  <si>
    <t>158</t>
  </si>
  <si>
    <t>916331112</t>
  </si>
  <si>
    <t>Osazení zahradního obrubníku betonového s ložem tl. od 50 do 100 mm z betonu prostého tř. C 12/15 s boční opěrou z betonu prostého tř. C 12/15</t>
  </si>
  <si>
    <t>-1214884778</t>
  </si>
  <si>
    <t>https://podminky.urs.cz/item/CS_URS_2022_02/916331112</t>
  </si>
  <si>
    <t>159</t>
  </si>
  <si>
    <t>59217003</t>
  </si>
  <si>
    <t>obrubník betonový zahradní 500x50x250mm</t>
  </si>
  <si>
    <t>-2004388920</t>
  </si>
  <si>
    <t>51*1,01 'Přepočtené koeficientem množství</t>
  </si>
  <si>
    <t>916991121</t>
  </si>
  <si>
    <t>Lože pod obrubníky, krajníky nebo obruby z dlažebních kostek z betonu prostého</t>
  </si>
  <si>
    <t>-503620225</t>
  </si>
  <si>
    <t>https://podminky.urs.cz/item/CS_URS_2022_02/916991121</t>
  </si>
  <si>
    <t>148*0,3*0,1</t>
  </si>
  <si>
    <t>161</t>
  </si>
  <si>
    <t>91912112R</t>
  </si>
  <si>
    <t xml:space="preserve">Utěsnění dilatačních spár modif. zálivkou s pryž.předtěsněním </t>
  </si>
  <si>
    <t>-432082153</t>
  </si>
  <si>
    <t>7,5*2</t>
  </si>
  <si>
    <t>162</t>
  </si>
  <si>
    <t>919731122</t>
  </si>
  <si>
    <t xml:space="preserve">Zarovnání styčné plochy podkladu nebo krytu podél vybourané části komunikace nebo zpevněné plochy živičné vč.zalití spar modif.zálivkou </t>
  </si>
  <si>
    <t>-1529934757</t>
  </si>
  <si>
    <t>https://podminky.urs.cz/item/CS_URS_2022_02/919731122</t>
  </si>
  <si>
    <t>2*7,5+2*10+164</t>
  </si>
  <si>
    <t>163</t>
  </si>
  <si>
    <t>919735111</t>
  </si>
  <si>
    <t>Řezání stávajícího živičného krytu nebo podkladu hloubky do 50 mm</t>
  </si>
  <si>
    <t>-1743317788</t>
  </si>
  <si>
    <t>https://podminky.urs.cz/item/CS_URS_2022_02/919735111</t>
  </si>
  <si>
    <t>199</t>
  </si>
  <si>
    <t>164</t>
  </si>
  <si>
    <t>931994142</t>
  </si>
  <si>
    <t>Těsnění spáry betonové konstrukce pásy, profily, tmely tmelem polyuretanovým spáry dilatační do 4,0 cm2</t>
  </si>
  <si>
    <t>-1089219058</t>
  </si>
  <si>
    <t>https://podminky.urs.cz/item/CS_URS_2022_02/931994142</t>
  </si>
  <si>
    <t>2*2,5+4*2*3,5+2*7,5+4*7,5</t>
  </si>
  <si>
    <t>165</t>
  </si>
  <si>
    <t>931998112</t>
  </si>
  <si>
    <t>Těsnění prostupů izolací mostovky bitumenovým tmelem trubky odvodnění DN 50</t>
  </si>
  <si>
    <t>-538055560</t>
  </si>
  <si>
    <t>https://podminky.urs.cz/item/CS_URS_2022_02/931998112</t>
  </si>
  <si>
    <t>166</t>
  </si>
  <si>
    <t>936941121</t>
  </si>
  <si>
    <t>Odvodňovač izolace mostovky osazení do plastbetonu, odvodňovače nerezového</t>
  </si>
  <si>
    <t>-674674136</t>
  </si>
  <si>
    <t>https://podminky.urs.cz/item/CS_URS_2022_02/936941121</t>
  </si>
  <si>
    <t>167</t>
  </si>
  <si>
    <t>55261306</t>
  </si>
  <si>
    <t>trubka z ušlechtilé oceli (nerez) lisovací spoj dl 6m d 55</t>
  </si>
  <si>
    <t>158468290</t>
  </si>
  <si>
    <t>168</t>
  </si>
  <si>
    <t>936941131</t>
  </si>
  <si>
    <t>Odvodňovač izolace mostovky chránička odvodňovače průměru 63 mm</t>
  </si>
  <si>
    <t>-1701974817</t>
  </si>
  <si>
    <t>https://podminky.urs.cz/item/CS_URS_2022_02/936941131</t>
  </si>
  <si>
    <t>169</t>
  </si>
  <si>
    <t>938532111</t>
  </si>
  <si>
    <t>Broušení betonových ploch nerovností mostovky do 2 mm</t>
  </si>
  <si>
    <t>182645844</t>
  </si>
  <si>
    <t>https://podminky.urs.cz/item/CS_URS_2022_02/938532111</t>
  </si>
  <si>
    <t>7,4*11,5</t>
  </si>
  <si>
    <t>170</t>
  </si>
  <si>
    <t>961041211</t>
  </si>
  <si>
    <t>Bourání mostních konstrukcí základů z prostého betonu</t>
  </si>
  <si>
    <t>317179895</t>
  </si>
  <si>
    <t>https://podminky.urs.cz/item/CS_URS_2022_02/961041211</t>
  </si>
  <si>
    <t>2*1,5*0,8*14</t>
  </si>
  <si>
    <t>171</t>
  </si>
  <si>
    <t>961051111</t>
  </si>
  <si>
    <t>Bourání mostních konstrukcí základů ze železového betonu</t>
  </si>
  <si>
    <t>328827922</t>
  </si>
  <si>
    <t>https://podminky.urs.cz/item/CS_URS_2022_02/961051111</t>
  </si>
  <si>
    <t>6*0,7*14</t>
  </si>
  <si>
    <t>2*0,7*14*4</t>
  </si>
  <si>
    <t>NK, opěry , dle výpisu hl.výměr</t>
  </si>
  <si>
    <t>172</t>
  </si>
  <si>
    <t>963021112</t>
  </si>
  <si>
    <t>Bourání mostních konstrukcí nosných konstrukcí z kamene nebo cihel</t>
  </si>
  <si>
    <t>1030234839</t>
  </si>
  <si>
    <t>https://podminky.urs.cz/item/CS_URS_2022_02/963021112</t>
  </si>
  <si>
    <t>3*8*0,8*4+5*0,8*4</t>
  </si>
  <si>
    <t>173</t>
  </si>
  <si>
    <t>963051111</t>
  </si>
  <si>
    <t>Bourání mostních konstrukcí nosných konstrukcí ze železového betonu</t>
  </si>
  <si>
    <t>1886622092</t>
  </si>
  <si>
    <t>https://podminky.urs.cz/item/CS_URS_2022_02/963051111</t>
  </si>
  <si>
    <t>3*0,3*7</t>
  </si>
  <si>
    <t>římsy , chodníky</t>
  </si>
  <si>
    <t>174</t>
  </si>
  <si>
    <t>966075141</t>
  </si>
  <si>
    <t>Odstranění různých konstrukcí na mostech kovového zábradlí vcelku</t>
  </si>
  <si>
    <t>-388272498</t>
  </si>
  <si>
    <t>https://podminky.urs.cz/item/CS_URS_2022_02/966075141</t>
  </si>
  <si>
    <t>3*8+5+20</t>
  </si>
  <si>
    <t>997</t>
  </si>
  <si>
    <t>Přesun sutě</t>
  </si>
  <si>
    <t>175</t>
  </si>
  <si>
    <t>997013814</t>
  </si>
  <si>
    <t>Poplatek za uložení stavebního odpadu na skládce (skládkovné) z izolačních materiálů zatříděného do Katalogu odpadů pod kódem 17 06 04</t>
  </si>
  <si>
    <t>1670607057</t>
  </si>
  <si>
    <t>https://podminky.urs.cz/item/CS_URS_2022_02/997013814</t>
  </si>
  <si>
    <t>84*0,004</t>
  </si>
  <si>
    <t>176</t>
  </si>
  <si>
    <t>997013861</t>
  </si>
  <si>
    <t>Poplatek za uložení stavebního odpadu na recyklační skládce (skládkovné) z prostého betonu zatříděného do Katalogu odpadů pod kódem 17 01 01</t>
  </si>
  <si>
    <t>-1977699597</t>
  </si>
  <si>
    <t>https://podminky.urs.cz/item/CS_URS_2022_02/997013861</t>
  </si>
  <si>
    <t>33,6*2,2</t>
  </si>
  <si>
    <t>mostní bet.konstr., dle výpisu hl.výměr</t>
  </si>
  <si>
    <t>177</t>
  </si>
  <si>
    <t>997013862</t>
  </si>
  <si>
    <t>Poplatek za uložení stavebního odpadu na recyklační skládce (skládkovné) z armovaného betonu zatříděného do Katalogu odpadů pod kódem 17 01 01</t>
  </si>
  <si>
    <t>-1717973580</t>
  </si>
  <si>
    <t>https://podminky.urs.cz/item/CS_URS_2022_02/997013862</t>
  </si>
  <si>
    <t>(137,2+6,3)*2,4</t>
  </si>
  <si>
    <t>moswtní žb.konstr..</t>
  </si>
  <si>
    <t>178</t>
  </si>
  <si>
    <t>99701387R</t>
  </si>
  <si>
    <t>1430472854</t>
  </si>
  <si>
    <t>92,8*2,49</t>
  </si>
  <si>
    <t>kamenná konstr.</t>
  </si>
  <si>
    <t>179</t>
  </si>
  <si>
    <t>997211211</t>
  </si>
  <si>
    <t>Svislá doprava suti nebo vybouraných hmot s naložením do dopravního zařízení a s vyprázdněním dopravního zařízení na hromadu nebo do dopravního prostředku vybouraných hmot na výšku do 3,5 m</t>
  </si>
  <si>
    <t>1950734090</t>
  </si>
  <si>
    <t>https://podminky.urs.cz/item/CS_URS_2022_02/997211211</t>
  </si>
  <si>
    <t>kamen.zdivo</t>
  </si>
  <si>
    <t>beton</t>
  </si>
  <si>
    <t>137,2*2,4+6,3*2,4</t>
  </si>
  <si>
    <t>železobeton</t>
  </si>
  <si>
    <t>izolace</t>
  </si>
  <si>
    <t>180</t>
  </si>
  <si>
    <t>997211511</t>
  </si>
  <si>
    <t>Vodorovná doprava suti nebo vybouraných hmot suti se složením a hrubým urovnáním, na vzdálenost do 1 km</t>
  </si>
  <si>
    <t>1711451551</t>
  </si>
  <si>
    <t>https://podminky.urs.cz/item/CS_URS_2022_02/997211511</t>
  </si>
  <si>
    <t>649,73</t>
  </si>
  <si>
    <t>181</t>
  </si>
  <si>
    <t>997211519</t>
  </si>
  <si>
    <t>Vodorovná doprava suti nebo vybouraných hmot suti se složením a hrubým urovnáním, na vzdálenost Příplatek k ceně za každý další i započatý 1 km přes 1 km</t>
  </si>
  <si>
    <t>486047079</t>
  </si>
  <si>
    <t>https://podminky.urs.cz/item/CS_URS_2022_02/997211519</t>
  </si>
  <si>
    <t>649,73*14</t>
  </si>
  <si>
    <t>182</t>
  </si>
  <si>
    <t>997221551</t>
  </si>
  <si>
    <t>Vodorovná doprava suti bez naložení, ale se složením a s hrubým urovnáním ze sypkých materiálů, na vzdálenost do 1 km</t>
  </si>
  <si>
    <t>1480433269</t>
  </si>
  <si>
    <t>https://podminky.urs.cz/item/CS_URS_2022_02/997221551</t>
  </si>
  <si>
    <t>136,71*0,29</t>
  </si>
  <si>
    <t>645,025*0,44</t>
  </si>
  <si>
    <t>kamenivo</t>
  </si>
  <si>
    <t>645,025*0,181</t>
  </si>
  <si>
    <t>živice</t>
  </si>
  <si>
    <t>754,03*0,256</t>
  </si>
  <si>
    <t>fréz.drť</t>
  </si>
  <si>
    <t>183</t>
  </si>
  <si>
    <t>997221559</t>
  </si>
  <si>
    <t>Vodorovná doprava suti bez naložení, ale se složením a s hrubým urovnáním Příplatek k ceně za každý další i započatý 1 km přes 1 km</t>
  </si>
  <si>
    <t>-1013161533</t>
  </si>
  <si>
    <t>https://podminky.urs.cz/item/CS_URS_2022_02/997221559</t>
  </si>
  <si>
    <t>633,239*14</t>
  </si>
  <si>
    <t>184</t>
  </si>
  <si>
    <t>997221561</t>
  </si>
  <si>
    <t>Vodorovná doprava suti bez naložení, ale se složením a s hrubým urovnáním z kusových materiálů, na vzdálenost do 1 km</t>
  </si>
  <si>
    <t>-972391510</t>
  </si>
  <si>
    <t>https://podminky.urs.cz/item/CS_URS_2022_02/997221561</t>
  </si>
  <si>
    <t>98*0,26+38,71*0,295</t>
  </si>
  <si>
    <t>dlažba</t>
  </si>
  <si>
    <t>126*0,205+51*0,04</t>
  </si>
  <si>
    <t>obruby</t>
  </si>
  <si>
    <t>185</t>
  </si>
  <si>
    <t>997221569</t>
  </si>
  <si>
    <t>996539907</t>
  </si>
  <si>
    <t>https://podminky.urs.cz/item/CS_URS_2022_02/997221569</t>
  </si>
  <si>
    <t>64,769*14</t>
  </si>
  <si>
    <t>186</t>
  </si>
  <si>
    <t>997221611</t>
  </si>
  <si>
    <t>Nakládání na dopravní prostředky pro vodorovnou dopravu suti</t>
  </si>
  <si>
    <t>1621688218</t>
  </si>
  <si>
    <t>https://podminky.urs.cz/item/CS_URS_2022_02/997221611</t>
  </si>
  <si>
    <t>565,028</t>
  </si>
  <si>
    <t>187</t>
  </si>
  <si>
    <t>997221612</t>
  </si>
  <si>
    <t>Nakládání na dopravní prostředky pro vodorovnou dopravu vybouraných hmot</t>
  </si>
  <si>
    <t>1408223864</t>
  </si>
  <si>
    <t>https://podminky.urs.cz/item/CS_URS_2022_02/997221612</t>
  </si>
  <si>
    <t>64,769</t>
  </si>
  <si>
    <t>188</t>
  </si>
  <si>
    <t>997221861</t>
  </si>
  <si>
    <t>-1703911863</t>
  </si>
  <si>
    <t>https://podminky.urs.cz/item/CS_URS_2022_02/997221861</t>
  </si>
  <si>
    <t>64,77</t>
  </si>
  <si>
    <t>dlažba, obruby</t>
  </si>
  <si>
    <t>189</t>
  </si>
  <si>
    <t>997221873</t>
  </si>
  <si>
    <t>-2117066128</t>
  </si>
  <si>
    <t>https://podminky.urs.cz/item/CS_URS_2022_02/997221873</t>
  </si>
  <si>
    <t>645,0258*0,44</t>
  </si>
  <si>
    <t>frézovaná drť bez poplatku (754,03*0,256=193,032)</t>
  </si>
  <si>
    <t>190</t>
  </si>
  <si>
    <t>997221875</t>
  </si>
  <si>
    <t>Poplatek za uložení stavebního odpadu na recyklační skládce (skládkovné) asfaltového bez obsahu dehtu zatříděného do Katalogu odpadů pod kódem 17 03 02</t>
  </si>
  <si>
    <t>-1349009453</t>
  </si>
  <si>
    <t>https://podminky.urs.cz/item/CS_URS_2022_02/997221875</t>
  </si>
  <si>
    <t>fréz. drť bez poplatku ( skládka SUS )</t>
  </si>
  <si>
    <t>998</t>
  </si>
  <si>
    <t>Přesun hmot</t>
  </si>
  <si>
    <t>191</t>
  </si>
  <si>
    <t>998212111</t>
  </si>
  <si>
    <t>Přesun hmot pro mosty zděné, betonové monolitické, spřažené ocelobetonové nebo kovové vodorovná dopravní vzdálenost do 100 m výška mostu do 20 m</t>
  </si>
  <si>
    <t>-1976527544</t>
  </si>
  <si>
    <t>https://podminky.urs.cz/item/CS_URS_2022_02/998212111</t>
  </si>
  <si>
    <t>PSV</t>
  </si>
  <si>
    <t>Práce a dodávky PSV</t>
  </si>
  <si>
    <t>711</t>
  </si>
  <si>
    <t>Izolace proti vodě, vlhkosti a plynům</t>
  </si>
  <si>
    <t>192</t>
  </si>
  <si>
    <t>711131811</t>
  </si>
  <si>
    <t>Odstranění izolace proti zemní vlhkosti na ploše vodorovné V</t>
  </si>
  <si>
    <t>-1937610605</t>
  </si>
  <si>
    <t>https://podminky.urs.cz/item/CS_URS_2022_02/711131811</t>
  </si>
  <si>
    <t>6*14</t>
  </si>
  <si>
    <t>193</t>
  </si>
  <si>
    <t>711311001</t>
  </si>
  <si>
    <t>Provedení izolace mostovek natěradly a tmely za studena nátěrem lakem asfaltovým penetračním</t>
  </si>
  <si>
    <t>736500317</t>
  </si>
  <si>
    <t>https://podminky.urs.cz/item/CS_URS_2022_02/711311001</t>
  </si>
  <si>
    <t>2*11,5*4,5+3*2*3*8+2*5*3</t>
  </si>
  <si>
    <t>opěry a křídla ,dle výpisu hl.výměr</t>
  </si>
  <si>
    <t>194</t>
  </si>
  <si>
    <t>11163150</t>
  </si>
  <si>
    <t>lak penetrační asfaltový</t>
  </si>
  <si>
    <t>-2110157437</t>
  </si>
  <si>
    <t>277,5*0,00032 'Přepočtené koeficientem množství</t>
  </si>
  <si>
    <t>195</t>
  </si>
  <si>
    <t>711321131</t>
  </si>
  <si>
    <t>Provedení izolace mostovek natěradly a tmely za horka nátěrem asfaltovým</t>
  </si>
  <si>
    <t>172489153</t>
  </si>
  <si>
    <t>https://podminky.urs.cz/item/CS_URS_2022_02/711321131</t>
  </si>
  <si>
    <t>277,5</t>
  </si>
  <si>
    <t>196</t>
  </si>
  <si>
    <t>111613321</t>
  </si>
  <si>
    <t xml:space="preserve">asfalt stavebně izolační </t>
  </si>
  <si>
    <t>-1364888723</t>
  </si>
  <si>
    <t>277,5*0,0015 'Přepočtené koeficientem množství</t>
  </si>
  <si>
    <t>197</t>
  </si>
  <si>
    <t>71132113R</t>
  </si>
  <si>
    <t>Provedení izolace mostovek natěradly a tmely za horka nátěrem asfaltovým - pečetící vrstva vč.dodávky materiálu</t>
  </si>
  <si>
    <t>-472017352</t>
  </si>
  <si>
    <t>94,4</t>
  </si>
  <si>
    <t>198</t>
  </si>
  <si>
    <t>711341564</t>
  </si>
  <si>
    <t>Provedení izolace mostovek pásy přitavením NAIP</t>
  </si>
  <si>
    <t>-1154190662</t>
  </si>
  <si>
    <t>https://podminky.urs.cz/item/CS_URS_2022_02/711341564</t>
  </si>
  <si>
    <t>8*11,8</t>
  </si>
  <si>
    <t>628331581</t>
  </si>
  <si>
    <t xml:space="preserve">pás těžký  asfaltový natavitelný 5 mm </t>
  </si>
  <si>
    <t>-184879189</t>
  </si>
  <si>
    <t>94,4*1,15 'Přepočtené koeficientem množství</t>
  </si>
  <si>
    <t>200</t>
  </si>
  <si>
    <t>711432101</t>
  </si>
  <si>
    <t>Provedení izolace proti povrchové a podpovrchové tlakové vodě pásy na sucho AIP nebo tkaniny na ploše svislé S</t>
  </si>
  <si>
    <t>844309462</t>
  </si>
  <si>
    <t>https://podminky.urs.cz/item/CS_URS_2022_02/711432101</t>
  </si>
  <si>
    <t>201</t>
  </si>
  <si>
    <t>69311199</t>
  </si>
  <si>
    <t>geotextilie netkaná separační, ochranná, filtrační, drenážní PES(70%)+PP(30%) 300g/m2</t>
  </si>
  <si>
    <t>-1772048772</t>
  </si>
  <si>
    <t>130*1,2 'Přepočtené koeficientem množství</t>
  </si>
  <si>
    <t>202</t>
  </si>
  <si>
    <t>711442559</t>
  </si>
  <si>
    <t>Provedení izolace proti povrchové a podpovrchové tlakové vodě pásy přitavením NAIP na ploše svislé S</t>
  </si>
  <si>
    <t>1707791840</t>
  </si>
  <si>
    <t>https://podminky.urs.cz/item/CS_URS_2022_02/711442559</t>
  </si>
  <si>
    <t>2*11,5*2,5</t>
  </si>
  <si>
    <t>3*8*2,5+5*2,5</t>
  </si>
  <si>
    <t xml:space="preserve">křídla </t>
  </si>
  <si>
    <t>203</t>
  </si>
  <si>
    <t>628361101</t>
  </si>
  <si>
    <t xml:space="preserve">pás těžký asfaltový modifikovaný natavitelný </t>
  </si>
  <si>
    <t>1887751794</t>
  </si>
  <si>
    <t>204</t>
  </si>
  <si>
    <t>711461201</t>
  </si>
  <si>
    <t>Provedení izolace proti povrchové a podpovrchové tlakové vodě fóliemi na ploše vodorovné V zesílením spojů páskem se zalitím okrajů spoje</t>
  </si>
  <si>
    <t>-1743512688</t>
  </si>
  <si>
    <t>https://podminky.urs.cz/item/CS_URS_2022_02/711461201</t>
  </si>
  <si>
    <t>11,8*3*2</t>
  </si>
  <si>
    <t>205</t>
  </si>
  <si>
    <t>28322004</t>
  </si>
  <si>
    <t>fólie hydroizolační pro spodní stavbu mPVC tl 1,5mm</t>
  </si>
  <si>
    <t>-315806976</t>
  </si>
  <si>
    <t>70,8*1,25 'Přepočtené koeficientem množství</t>
  </si>
  <si>
    <t>206</t>
  </si>
  <si>
    <t>998711101</t>
  </si>
  <si>
    <t>Přesun hmot pro izolace proti vodě, vlhkosti a plynům stanovený z hmotnosti přesunovaného materiálu vodorovná dopravní vzdálenost do 50 m v objektech výšky do 6 m</t>
  </si>
  <si>
    <t>-24123423</t>
  </si>
  <si>
    <t>https://podminky.urs.cz/item/CS_URS_2022_02/998711101</t>
  </si>
  <si>
    <t>764</t>
  </si>
  <si>
    <t>Konstrukce klempířské</t>
  </si>
  <si>
    <t>207</t>
  </si>
  <si>
    <t>764238406</t>
  </si>
  <si>
    <t>Oplechování říms a ozdobných prvků z měděného plechu rovných, bez rohů mechanicky kotvené rš 500 mm</t>
  </si>
  <si>
    <t>1447370799</t>
  </si>
  <si>
    <t>https://podminky.urs.cz/item/CS_URS_2022_02/764238406</t>
  </si>
  <si>
    <t>208</t>
  </si>
  <si>
    <t>998764101</t>
  </si>
  <si>
    <t>Přesun hmot pro konstrukce klempířské stanovený z hmotnosti přesunovaného materiálu vodorovná dopravní vzdálenost do 50 m v objektech výšky do 6 m</t>
  </si>
  <si>
    <t>44267281</t>
  </si>
  <si>
    <t>https://podminky.urs.cz/item/CS_URS_2022_02/998764101</t>
  </si>
  <si>
    <t>SKA1902 - SO 101 Provizorní objízdná trasa - odstranění</t>
  </si>
  <si>
    <t>-1067903254</t>
  </si>
  <si>
    <t>444</t>
  </si>
  <si>
    <t>ŠD , dle výpisu hl.výměr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</si>
  <si>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</si>
  <si>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</si>
  <si>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-1486599874</t>
  </si>
  <si>
    <t>https://podminky.urs.cz/item/CS_URS_2022_02/113107224</t>
  </si>
  <si>
    <t>HDK , dle výpisu hl.výměr</t>
  </si>
  <si>
    <t>113151111</t>
  </si>
  <si>
    <t>Rozebírání zpevněných ploch s přemístěním na skládku na vzdálenost do 20 m nebo s naložením na dopravní prostředek ze silničních panelů</t>
  </si>
  <si>
    <t>-1899079879</t>
  </si>
  <si>
    <t>https://podminky.urs.cz/item/CS_URS_2022_02/113151111</t>
  </si>
  <si>
    <t>390</t>
  </si>
  <si>
    <t>113311171</t>
  </si>
  <si>
    <t>Odstranění geosyntetik s uložením na vzdálenost do 20 m nebo naložením na dopravní prostředek geotextilie</t>
  </si>
  <si>
    <t>446557883</t>
  </si>
  <si>
    <t>https://podminky.urs.cz/item/CS_URS_2022_02/113311171</t>
  </si>
  <si>
    <t>577,2</t>
  </si>
  <si>
    <t>2134325500</t>
  </si>
  <si>
    <t>444*0,15</t>
  </si>
  <si>
    <t>vhodná zem.z výkopu</t>
  </si>
  <si>
    <t>181351103</t>
  </si>
  <si>
    <t>Rozprostření a urovnání ornice v rovině nebo ve svahu sklonu do 1:5 strojně při souvislé ploše přes 100 do 500 m2, tl. vrstvy do 200 mm</t>
  </si>
  <si>
    <t>-107745616</t>
  </si>
  <si>
    <t>https://podminky.urs.cz/item/CS_URS_2022_02/181351103</t>
  </si>
  <si>
    <t>-972121486</t>
  </si>
  <si>
    <t>439764958</t>
  </si>
  <si>
    <t>444*0,02 'Přepočtené koeficientem množství</t>
  </si>
  <si>
    <t>18481824R</t>
  </si>
  <si>
    <t xml:space="preserve">Odstranění ochrany kmene </t>
  </si>
  <si>
    <t>1785345699</t>
  </si>
  <si>
    <t>42135121R</t>
  </si>
  <si>
    <t xml:space="preserve">Odstranění mostovky dřevěné </t>
  </si>
  <si>
    <t>1919131019</t>
  </si>
  <si>
    <t>42195009R</t>
  </si>
  <si>
    <t xml:space="preserve">Odstranění mostního provizoria vč.dopravy </t>
  </si>
  <si>
    <t>-1550743486</t>
  </si>
  <si>
    <t>-367892158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</si>
  <si>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</si>
  <si>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</si>
  <si>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-747053641</t>
  </si>
  <si>
    <t>https://podminky.urs.cz/item/CS_URS_2022_02/596211110</t>
  </si>
  <si>
    <t>1663297181</t>
  </si>
  <si>
    <t>10*1,03</t>
  </si>
  <si>
    <t>doplnění</t>
  </si>
  <si>
    <t>-202543659</t>
  </si>
  <si>
    <t>112288743</t>
  </si>
  <si>
    <t>24*1,01 'Přepočtené koeficientem množství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</si>
  <si>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</si>
  <si>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</si>
  <si>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-2134626242</t>
  </si>
  <si>
    <t>https://podminky.urs.cz/item/CS_URS_2022_02/979051121</t>
  </si>
  <si>
    <t>-309934254</t>
  </si>
  <si>
    <t>595,64-138,45</t>
  </si>
  <si>
    <t>663020587</t>
  </si>
  <si>
    <t>457,9*14</t>
  </si>
  <si>
    <t>-1691453986</t>
  </si>
  <si>
    <t>390*0,355</t>
  </si>
  <si>
    <t>panely</t>
  </si>
  <si>
    <t>1318511067</t>
  </si>
  <si>
    <t>138,45*14</t>
  </si>
  <si>
    <t>-584903466</t>
  </si>
  <si>
    <t>457,9</t>
  </si>
  <si>
    <t>520857895</t>
  </si>
  <si>
    <t>138,45</t>
  </si>
  <si>
    <t>997221655</t>
  </si>
  <si>
    <t>Poplatek za uložení stavebního odpadu na skládce (skládkovné) zeminy a kamení zatříděného do Katalogu odpadů pod kódem 17 05 04</t>
  </si>
  <si>
    <t>-1951720879</t>
  </si>
  <si>
    <t>https://podminky.urs.cz/item/CS_URS_2022_02/997221655</t>
  </si>
  <si>
    <t>268660494</t>
  </si>
  <si>
    <t>SKA1903 - SO 101a Zřízení  provizorní objízdné trasy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</si>
  <si>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</si>
  <si>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</si>
  <si>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</si>
  <si>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-1988486405</t>
  </si>
  <si>
    <t>111301111</t>
  </si>
  <si>
    <t>Sejmutí drnu tl. do 100 mm, v jakékoliv ploše</t>
  </si>
  <si>
    <t>-1626194908</t>
  </si>
  <si>
    <t>https://podminky.urs.cz/item/CS_URS_2022_02/111301111</t>
  </si>
  <si>
    <t>112101101</t>
  </si>
  <si>
    <t>Odstranění stromů s odřezáním kmene a s odvětvením listnatých, průměru kmene přes 100 do 300 mm</t>
  </si>
  <si>
    <t>-1614768186</t>
  </si>
  <si>
    <t>https://podminky.urs.cz/item/CS_URS_2022_02/112101101</t>
  </si>
  <si>
    <t>112251101</t>
  </si>
  <si>
    <t>Odstranění pařezů strojně s jejich vykopáním nebo vytrháním průměru přes 100 do 300 mm</t>
  </si>
  <si>
    <t>193496828</t>
  </si>
  <si>
    <t>https://podminky.urs.cz/item/CS_URS_2022_02/112251101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</si>
  <si>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</si>
  <si>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</si>
  <si>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1006932318</t>
  </si>
  <si>
    <t>https://podminky.urs.cz/item/CS_URS_2022_02/113106134</t>
  </si>
  <si>
    <t>113204111</t>
  </si>
  <si>
    <t>Vytrhání obrub s vybouráním lože, s přemístěním hmot na skládku na vzdálenost do 3 m nebo s naložením na dopravní prostředek záhonových</t>
  </si>
  <si>
    <t>1817831923</t>
  </si>
  <si>
    <t>https://podminky.urs.cz/item/CS_URS_2022_02/113204111</t>
  </si>
  <si>
    <t>2*12</t>
  </si>
  <si>
    <t>122311101</t>
  </si>
  <si>
    <t>Odkopávky a prokopávky ručně zapažené i nezapažené v hornině třídy těžitelnosti II skupiny 4</t>
  </si>
  <si>
    <t>-653674210</t>
  </si>
  <si>
    <t>https://podminky.urs.cz/item/CS_URS_2022_02/122311101</t>
  </si>
  <si>
    <t>(119,1+177,56)*0,4</t>
  </si>
  <si>
    <t>40 %  ,  dle výpisu hl.výměr</t>
  </si>
  <si>
    <t>-428839963</t>
  </si>
  <si>
    <t>444*0,25+2*9*3*0,15*0,6</t>
  </si>
  <si>
    <t>444*0,4*0,6</t>
  </si>
  <si>
    <t>sanace</t>
  </si>
  <si>
    <t>60 % strojně, dle výpisu hl.výměr</t>
  </si>
  <si>
    <t>162201401</t>
  </si>
  <si>
    <t>Vodorovné přemístění větví, kmenů nebo pařezů s naložením, složením a dopravou do 1000 m větví stromů listnatých, průměru kmene přes 100 do 300 mm</t>
  </si>
  <si>
    <t>-1811887469</t>
  </si>
  <si>
    <t>https://podminky.urs.cz/item/CS_URS_2022_02/162201401</t>
  </si>
  <si>
    <t>162201411</t>
  </si>
  <si>
    <t>Vodorovné přemístění větví, kmenů nebo pařezů s naložením, složením a dopravou do 1000 m kmenů stromů listnatých, průměru přes 100 do 300 mm</t>
  </si>
  <si>
    <t>-1107094516</t>
  </si>
  <si>
    <t>https://podminky.urs.cz/item/CS_URS_2022_02/162201411</t>
  </si>
  <si>
    <t>162201421</t>
  </si>
  <si>
    <t>Vodorovné přemístění větví, kmenů nebo pařezů s naložením, složením a dopravou do 1000 m pařezů kmenů, průměru přes 100 do 300 mm</t>
  </si>
  <si>
    <t>513865657</t>
  </si>
  <si>
    <t>https://podminky.urs.cz/item/CS_URS_2022_02/162201421</t>
  </si>
  <si>
    <t>-1863487908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</si>
  <si>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</si>
  <si>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</si>
  <si>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-1308042414</t>
  </si>
  <si>
    <t>https://podminky.urs.cz/item/CS_URS_2022_02/162301931</t>
  </si>
  <si>
    <t>4*14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</si>
  <si>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</si>
  <si>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</si>
  <si>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976204336</t>
  </si>
  <si>
    <t>https://podminky.urs.cz/item/CS_URS_2022_02/162301951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</si>
  <si>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</si>
  <si>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</si>
  <si>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-645606961</t>
  </si>
  <si>
    <t>https://podminky.urs.cz/item/CS_URS_2022_02/162301971</t>
  </si>
  <si>
    <t>-495495015</t>
  </si>
  <si>
    <t>40*10</t>
  </si>
  <si>
    <t>1693121839</t>
  </si>
  <si>
    <t>118,68+222,42</t>
  </si>
  <si>
    <t>-66,6</t>
  </si>
  <si>
    <t>pro zásyp</t>
  </si>
  <si>
    <t>-2118194627</t>
  </si>
  <si>
    <t>274,5*5</t>
  </si>
  <si>
    <t>1142571254</t>
  </si>
  <si>
    <t>274,5*1,8</t>
  </si>
  <si>
    <t>-1837602128</t>
  </si>
  <si>
    <t>184818242</t>
  </si>
  <si>
    <t>Ochrana kmene bedněním před poškozením stavebním provozem zřízení výšky bednění přes 2 do 3 m průměru kmene přes 300 do 500 mm</t>
  </si>
  <si>
    <t>-20463482</t>
  </si>
  <si>
    <t>https://podminky.urs.cz/item/CS_URS_2022_02/184818242</t>
  </si>
  <si>
    <t>291211111</t>
  </si>
  <si>
    <t>Zřízení zpevněné plochy ze silničních panelů osazených do lože tl. 50 mm z kameniva</t>
  </si>
  <si>
    <t>969620851</t>
  </si>
  <si>
    <t>https://podminky.urs.cz/item/CS_URS_2022_02/291211111</t>
  </si>
  <si>
    <t>59381001</t>
  </si>
  <si>
    <t>panel silniční 3,00x1,20x0,15m</t>
  </si>
  <si>
    <t>-2033058475</t>
  </si>
  <si>
    <t>42195001R</t>
  </si>
  <si>
    <t>Mostní provizorium dl. 21 m, š.vozovky 3,25 m ,osazení,opěry, doprava ,montáž, dodání komplet
po dobu stavby</t>
  </si>
  <si>
    <t>421951114</t>
  </si>
  <si>
    <t>Dřevěné deskové mostní nosné konstrukce mostovka z fošen a hranolů měkkých</t>
  </si>
  <si>
    <t>1394498883</t>
  </si>
  <si>
    <t>https://podminky.urs.cz/item/CS_URS_2022_02/421951114</t>
  </si>
  <si>
    <t>2*21,4*2,5*0,06</t>
  </si>
  <si>
    <t>564661111</t>
  </si>
  <si>
    <t>Podklad z kameniva hrubého drceného vel. 63-125 mm, s rozprostřením a zhutněním plochy přes 100 m2, po zhutnění tl. 200 mm</t>
  </si>
  <si>
    <t>1034353446</t>
  </si>
  <si>
    <t>https://podminky.urs.cz/item/CS_URS_2022_02/564661111</t>
  </si>
  <si>
    <t>444*2</t>
  </si>
  <si>
    <t>sanace , 2 vrstvy ,dle výpisu hl.výměr</t>
  </si>
  <si>
    <t>-951394927</t>
  </si>
  <si>
    <t>2 vrstvy , dle výpisu hl.výměr</t>
  </si>
  <si>
    <t>569851111</t>
  </si>
  <si>
    <t>Zpevnění krajnic nebo komunikací pro pěší s rozprostřením a zhutněním, po zhutnění štěrkodrtí tl. 150 mm</t>
  </si>
  <si>
    <t>128451961</t>
  </si>
  <si>
    <t>https://podminky.urs.cz/item/CS_URS_2022_02/569851111</t>
  </si>
  <si>
    <t>912211111</t>
  </si>
  <si>
    <t>Montáž směrového sloupku plastového s odrazkou prostým uložením bez betonového základu silničního</t>
  </si>
  <si>
    <t>-524466293</t>
  </si>
  <si>
    <t>https://podminky.urs.cz/item/CS_URS_2022_02/912211111</t>
  </si>
  <si>
    <t>40445162</t>
  </si>
  <si>
    <t>sloupek směrový silniční plastový 1,0m</t>
  </si>
  <si>
    <t>-266976639</t>
  </si>
  <si>
    <t>919726124</t>
  </si>
  <si>
    <t>Geotextilie netkaná pro ochranu, separaci nebo filtraci měrná hmotnost přes 500 do 800 g/m2</t>
  </si>
  <si>
    <t>1098468898</t>
  </si>
  <si>
    <t>https://podminky.urs.cz/item/CS_URS_2022_02/919726124</t>
  </si>
  <si>
    <t>444*1,3</t>
  </si>
  <si>
    <t>0,96</t>
  </si>
  <si>
    <t>0,96*14</t>
  </si>
  <si>
    <t>1207943117</t>
  </si>
  <si>
    <t>219,336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</si>
  <si>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</si>
  <si>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</si>
  <si>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</si>
  <si>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</si>
  <si>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</si>
  <si>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 - zaměření</t>
  </si>
  <si>
    <t>1024</t>
  </si>
  <si>
    <t>-1493359503</t>
  </si>
  <si>
    <t>https://podminky.urs.cz/item/CS_URS_2022_02/012303000</t>
  </si>
  <si>
    <t>013214001</t>
  </si>
  <si>
    <t xml:space="preserve">Hlavní prohlídka mostu </t>
  </si>
  <si>
    <t>882363845</t>
  </si>
  <si>
    <t>013254000</t>
  </si>
  <si>
    <t>Dokumentace RDS a skutečného provedení stavby</t>
  </si>
  <si>
    <t>-539699917</t>
  </si>
  <si>
    <t>https://podminky.urs.cz/item/CS_URS_2022_02/013254000</t>
  </si>
  <si>
    <t>VRN3</t>
  </si>
  <si>
    <t>Zařízení staveniště</t>
  </si>
  <si>
    <t>032803001</t>
  </si>
  <si>
    <t xml:space="preserve">Ochrana inženýrských sítí </t>
  </si>
  <si>
    <t>1041904447</t>
  </si>
  <si>
    <t>SKA1904 - VON</t>
  </si>
  <si>
    <t xml:space="preserve">    VRN4 - Inženýrská činnost</t>
  </si>
  <si>
    <t>012103000</t>
  </si>
  <si>
    <t>Geodetické práce před výstavbou- vytyčení,zaměření</t>
  </si>
  <si>
    <t>-1191212584</t>
  </si>
  <si>
    <t>https://podminky.urs.cz/item/CS_URS_2022_02/012103000</t>
  </si>
  <si>
    <t>012203001</t>
  </si>
  <si>
    <t xml:space="preserve">Vytyčení stáv.inženýrských sítí </t>
  </si>
  <si>
    <t>-935971375</t>
  </si>
  <si>
    <t>Geodetické práce po výstavbě- zaměření skutečního provedení</t>
  </si>
  <si>
    <t>-1117587476</t>
  </si>
  <si>
    <t>012403001</t>
  </si>
  <si>
    <t xml:space="preserve">Geometrický plán </t>
  </si>
  <si>
    <t>-11740083</t>
  </si>
  <si>
    <t>1649524423</t>
  </si>
  <si>
    <t xml:space="preserve">Dokumentace skutečného provedení stavby, realizační dokumentace </t>
  </si>
  <si>
    <t>-811600227</t>
  </si>
  <si>
    <t>013294001</t>
  </si>
  <si>
    <t>Fotodokumentace stavby</t>
  </si>
  <si>
    <t>433706897</t>
  </si>
  <si>
    <t>030001000</t>
  </si>
  <si>
    <t>Zařízení staveniště- zřízení ,odstranění , zabezpečení , oplocení , náklady na stav.buňky, mobil.WC, energie pro ZS</t>
  </si>
  <si>
    <t>-323855532</t>
  </si>
  <si>
    <t>https://podminky.urs.cz/item/CS_URS_2022_02/030001000</t>
  </si>
  <si>
    <t>031203001</t>
  </si>
  <si>
    <t xml:space="preserve">Úprava inženýrských sítí </t>
  </si>
  <si>
    <t>1799335199</t>
  </si>
  <si>
    <t>034303001</t>
  </si>
  <si>
    <t>Provizorní lávka pro pěší dl. 15 m vč. opěr</t>
  </si>
  <si>
    <t>-1268737008</t>
  </si>
  <si>
    <t>034303002</t>
  </si>
  <si>
    <t>Dopravně inženýrská opatření DIO ( dle příl. č.1 )</t>
  </si>
  <si>
    <t>355060112</t>
  </si>
  <si>
    <t>034603000</t>
  </si>
  <si>
    <t xml:space="preserve">Ostraha mostu </t>
  </si>
  <si>
    <t>1121364754</t>
  </si>
  <si>
    <t>https://podminky.urs.cz/item/CS_URS_2022_02/034603000</t>
  </si>
  <si>
    <t>VRN4</t>
  </si>
  <si>
    <t>Inženýrská činnost</t>
  </si>
  <si>
    <t>043134001</t>
  </si>
  <si>
    <t xml:space="preserve">Zkoušení meteriálů nezávislou zkušebnou dle požadavku investora </t>
  </si>
  <si>
    <t>-805127216</t>
  </si>
  <si>
    <t>043194001</t>
  </si>
  <si>
    <t>Hlavní prohlídka mostu - provizorium, lávka</t>
  </si>
  <si>
    <t>1385743785</t>
  </si>
  <si>
    <t>043194002</t>
  </si>
  <si>
    <t>Mostní list</t>
  </si>
  <si>
    <t>588134319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</si>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</sst>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1" TargetMode="External" /><Relationship Id="rId2" Type="http://schemas.openxmlformats.org/officeDocument/2006/relationships/hyperlink" Target="https://podminky.urs.cz/item/CS_URS_2022_02/113105113" TargetMode="External" /><Relationship Id="rId3" Type="http://schemas.openxmlformats.org/officeDocument/2006/relationships/hyperlink" Target="https://podminky.urs.cz/item/CS_URS_2022_02/113106144" TargetMode="External" /><Relationship Id="rId4" Type="http://schemas.openxmlformats.org/officeDocument/2006/relationships/hyperlink" Target="https://podminky.urs.cz/item/CS_URS_2022_02/113106187" TargetMode="External" /><Relationship Id="rId5" Type="http://schemas.openxmlformats.org/officeDocument/2006/relationships/hyperlink" Target="https://podminky.urs.cz/item/CS_URS_2022_02/113107162" TargetMode="External" /><Relationship Id="rId6" Type="http://schemas.openxmlformats.org/officeDocument/2006/relationships/hyperlink" Target="https://podminky.urs.cz/item/CS_URS_2022_02/113107223" TargetMode="External" /><Relationship Id="rId7" Type="http://schemas.openxmlformats.org/officeDocument/2006/relationships/hyperlink" Target="https://podminky.urs.cz/item/CS_URS_2022_02/113107242" TargetMode="External" /><Relationship Id="rId8" Type="http://schemas.openxmlformats.org/officeDocument/2006/relationships/hyperlink" Target="https://podminky.urs.cz/item/CS_URS_2022_02/113154234" TargetMode="External" /><Relationship Id="rId9" Type="http://schemas.openxmlformats.org/officeDocument/2006/relationships/hyperlink" Target="https://podminky.urs.cz/item/CS_URS_2022_02/113202111" TargetMode="External" /><Relationship Id="rId10" Type="http://schemas.openxmlformats.org/officeDocument/2006/relationships/hyperlink" Target="https://podminky.urs.cz/item/CS_URS_2022_02/115101201" TargetMode="External" /><Relationship Id="rId11" Type="http://schemas.openxmlformats.org/officeDocument/2006/relationships/hyperlink" Target="https://podminky.urs.cz/item/CS_URS_2022_02/115101301" TargetMode="External" /><Relationship Id="rId12" Type="http://schemas.openxmlformats.org/officeDocument/2006/relationships/hyperlink" Target="https://podminky.urs.cz/item/CS_URS_2022_02/121151103" TargetMode="External" /><Relationship Id="rId13" Type="http://schemas.openxmlformats.org/officeDocument/2006/relationships/hyperlink" Target="https://podminky.urs.cz/item/CS_URS_2022_02/122452204" TargetMode="External" /><Relationship Id="rId14" Type="http://schemas.openxmlformats.org/officeDocument/2006/relationships/hyperlink" Target="https://podminky.urs.cz/item/CS_URS_2022_02/124353100" TargetMode="External" /><Relationship Id="rId15" Type="http://schemas.openxmlformats.org/officeDocument/2006/relationships/hyperlink" Target="https://podminky.urs.cz/item/CS_URS_2022_02/131351105" TargetMode="External" /><Relationship Id="rId16" Type="http://schemas.openxmlformats.org/officeDocument/2006/relationships/hyperlink" Target="https://podminky.urs.cz/item/CS_URS_2022_02/132351102" TargetMode="External" /><Relationship Id="rId17" Type="http://schemas.openxmlformats.org/officeDocument/2006/relationships/hyperlink" Target="https://podminky.urs.cz/item/CS_URS_2022_02/132351254" TargetMode="External" /><Relationship Id="rId18" Type="http://schemas.openxmlformats.org/officeDocument/2006/relationships/hyperlink" Target="https://podminky.urs.cz/item/CS_URS_2022_02/153124111" TargetMode="External" /><Relationship Id="rId19" Type="http://schemas.openxmlformats.org/officeDocument/2006/relationships/hyperlink" Target="https://podminky.urs.cz/item/CS_URS_2022_02/153125111" TargetMode="External" /><Relationship Id="rId20" Type="http://schemas.openxmlformats.org/officeDocument/2006/relationships/hyperlink" Target="https://podminky.urs.cz/item/CS_URS_2022_02/162301501" TargetMode="External" /><Relationship Id="rId21" Type="http://schemas.openxmlformats.org/officeDocument/2006/relationships/hyperlink" Target="https://podminky.urs.cz/item/CS_URS_2022_02/162301981" TargetMode="External" /><Relationship Id="rId22" Type="http://schemas.openxmlformats.org/officeDocument/2006/relationships/hyperlink" Target="https://podminky.urs.cz/item/CS_URS_2022_02/162351103" TargetMode="External" /><Relationship Id="rId23" Type="http://schemas.openxmlformats.org/officeDocument/2006/relationships/hyperlink" Target="https://podminky.urs.cz/item/CS_URS_2022_02/162351103" TargetMode="External" /><Relationship Id="rId24" Type="http://schemas.openxmlformats.org/officeDocument/2006/relationships/hyperlink" Target="https://podminky.urs.cz/item/CS_URS_2022_02/162751137" TargetMode="External" /><Relationship Id="rId25" Type="http://schemas.openxmlformats.org/officeDocument/2006/relationships/hyperlink" Target="https://podminky.urs.cz/item/CS_URS_2022_02/162751139" TargetMode="External" /><Relationship Id="rId26" Type="http://schemas.openxmlformats.org/officeDocument/2006/relationships/hyperlink" Target="https://podminky.urs.cz/item/CS_URS_2022_02/167151101" TargetMode="External" /><Relationship Id="rId27" Type="http://schemas.openxmlformats.org/officeDocument/2006/relationships/hyperlink" Target="https://podminky.urs.cz/item/CS_URS_2022_02/167151101" TargetMode="External" /><Relationship Id="rId28" Type="http://schemas.openxmlformats.org/officeDocument/2006/relationships/hyperlink" Target="https://podminky.urs.cz/item/CS_URS_2022_02/171153101" TargetMode="External" /><Relationship Id="rId29" Type="http://schemas.openxmlformats.org/officeDocument/2006/relationships/hyperlink" Target="https://podminky.urs.cz/item/CS_URS_2022_02/171201231" TargetMode="External" /><Relationship Id="rId30" Type="http://schemas.openxmlformats.org/officeDocument/2006/relationships/hyperlink" Target="https://podminky.urs.cz/item/CS_URS_2022_02/171251201" TargetMode="External" /><Relationship Id="rId31" Type="http://schemas.openxmlformats.org/officeDocument/2006/relationships/hyperlink" Target="https://podminky.urs.cz/item/CS_URS_2022_02/174151101" TargetMode="External" /><Relationship Id="rId32" Type="http://schemas.openxmlformats.org/officeDocument/2006/relationships/hyperlink" Target="https://podminky.urs.cz/item/CS_URS_2022_02/175151101" TargetMode="External" /><Relationship Id="rId33" Type="http://schemas.openxmlformats.org/officeDocument/2006/relationships/hyperlink" Target="https://podminky.urs.cz/item/CS_URS_2022_02/181351003" TargetMode="External" /><Relationship Id="rId34" Type="http://schemas.openxmlformats.org/officeDocument/2006/relationships/hyperlink" Target="https://podminky.urs.cz/item/CS_URS_2022_02/181411131" TargetMode="External" /><Relationship Id="rId35" Type="http://schemas.openxmlformats.org/officeDocument/2006/relationships/hyperlink" Target="https://podminky.urs.cz/item/CS_URS_2022_02/181951111" TargetMode="External" /><Relationship Id="rId36" Type="http://schemas.openxmlformats.org/officeDocument/2006/relationships/hyperlink" Target="https://podminky.urs.cz/item/CS_URS_2022_02/181951112" TargetMode="External" /><Relationship Id="rId37" Type="http://schemas.openxmlformats.org/officeDocument/2006/relationships/hyperlink" Target="https://podminky.urs.cz/item/CS_URS_2022_02/211531111" TargetMode="External" /><Relationship Id="rId38" Type="http://schemas.openxmlformats.org/officeDocument/2006/relationships/hyperlink" Target="https://podminky.urs.cz/item/CS_URS_2022_02/212792212" TargetMode="External" /><Relationship Id="rId39" Type="http://schemas.openxmlformats.org/officeDocument/2006/relationships/hyperlink" Target="https://podminky.urs.cz/item/CS_URS_2022_02/212972113" TargetMode="External" /><Relationship Id="rId40" Type="http://schemas.openxmlformats.org/officeDocument/2006/relationships/hyperlink" Target="https://podminky.urs.cz/item/CS_URS_2022_02/213141111" TargetMode="External" /><Relationship Id="rId41" Type="http://schemas.openxmlformats.org/officeDocument/2006/relationships/hyperlink" Target="https://podminky.urs.cz/item/CS_URS_2022_02/225511112" TargetMode="External" /><Relationship Id="rId42" Type="http://schemas.openxmlformats.org/officeDocument/2006/relationships/hyperlink" Target="https://podminky.urs.cz/item/CS_URS_2022_02/225511214" TargetMode="External" /><Relationship Id="rId43" Type="http://schemas.openxmlformats.org/officeDocument/2006/relationships/hyperlink" Target="https://podminky.urs.cz/item/CS_URS_2022_02/232221123" TargetMode="External" /><Relationship Id="rId44" Type="http://schemas.openxmlformats.org/officeDocument/2006/relationships/hyperlink" Target="https://podminky.urs.cz/item/CS_URS_2022_02/232231123" TargetMode="External" /><Relationship Id="rId45" Type="http://schemas.openxmlformats.org/officeDocument/2006/relationships/hyperlink" Target="https://podminky.urs.cz/item/CS_URS_2022_02/273321117" TargetMode="External" /><Relationship Id="rId46" Type="http://schemas.openxmlformats.org/officeDocument/2006/relationships/hyperlink" Target="https://podminky.urs.cz/item/CS_URS_2022_02/274354111" TargetMode="External" /><Relationship Id="rId47" Type="http://schemas.openxmlformats.org/officeDocument/2006/relationships/hyperlink" Target="https://podminky.urs.cz/item/CS_URS_2022_02/274354211" TargetMode="External" /><Relationship Id="rId48" Type="http://schemas.openxmlformats.org/officeDocument/2006/relationships/hyperlink" Target="https://podminky.urs.cz/item/CS_URS_2022_02/274361116" TargetMode="External" /><Relationship Id="rId49" Type="http://schemas.openxmlformats.org/officeDocument/2006/relationships/hyperlink" Target="https://podminky.urs.cz/item/CS_URS_2022_02/281604111" TargetMode="External" /><Relationship Id="rId50" Type="http://schemas.openxmlformats.org/officeDocument/2006/relationships/hyperlink" Target="https://podminky.urs.cz/item/CS_URS_2022_02/282603111" TargetMode="External" /><Relationship Id="rId51" Type="http://schemas.openxmlformats.org/officeDocument/2006/relationships/hyperlink" Target="https://podminky.urs.cz/item/CS_URS_2022_02/283111213" TargetMode="External" /><Relationship Id="rId52" Type="http://schemas.openxmlformats.org/officeDocument/2006/relationships/hyperlink" Target="https://podminky.urs.cz/item/CS_URS_2022_02/283111223" TargetMode="External" /><Relationship Id="rId53" Type="http://schemas.openxmlformats.org/officeDocument/2006/relationships/hyperlink" Target="https://podminky.urs.cz/item/CS_URS_2022_02/317122111" TargetMode="External" /><Relationship Id="rId54" Type="http://schemas.openxmlformats.org/officeDocument/2006/relationships/hyperlink" Target="https://podminky.urs.cz/item/CS_URS_2022_02/317171125" TargetMode="External" /><Relationship Id="rId55" Type="http://schemas.openxmlformats.org/officeDocument/2006/relationships/hyperlink" Target="https://podminky.urs.cz/item/CS_URS_2022_02/317321118" TargetMode="External" /><Relationship Id="rId56" Type="http://schemas.openxmlformats.org/officeDocument/2006/relationships/hyperlink" Target="https://podminky.urs.cz/item/CS_URS_2022_02/317353121" TargetMode="External" /><Relationship Id="rId57" Type="http://schemas.openxmlformats.org/officeDocument/2006/relationships/hyperlink" Target="https://podminky.urs.cz/item/CS_URS_2022_02/317353221" TargetMode="External" /><Relationship Id="rId58" Type="http://schemas.openxmlformats.org/officeDocument/2006/relationships/hyperlink" Target="https://podminky.urs.cz/item/CS_URS_2022_02/317361116" TargetMode="External" /><Relationship Id="rId59" Type="http://schemas.openxmlformats.org/officeDocument/2006/relationships/hyperlink" Target="https://podminky.urs.cz/item/CS_URS_2022_02/334323118" TargetMode="External" /><Relationship Id="rId60" Type="http://schemas.openxmlformats.org/officeDocument/2006/relationships/hyperlink" Target="https://podminky.urs.cz/item/CS_URS_2022_02/334323218" TargetMode="External" /><Relationship Id="rId61" Type="http://schemas.openxmlformats.org/officeDocument/2006/relationships/hyperlink" Target="https://podminky.urs.cz/item/CS_URS_2022_02/334352111" TargetMode="External" /><Relationship Id="rId62" Type="http://schemas.openxmlformats.org/officeDocument/2006/relationships/hyperlink" Target="https://podminky.urs.cz/item/CS_URS_2022_02/334352211" TargetMode="External" /><Relationship Id="rId63" Type="http://schemas.openxmlformats.org/officeDocument/2006/relationships/hyperlink" Target="https://podminky.urs.cz/item/CS_URS_2022_02/334361226" TargetMode="External" /><Relationship Id="rId64" Type="http://schemas.openxmlformats.org/officeDocument/2006/relationships/hyperlink" Target="https://podminky.urs.cz/item/CS_URS_2022_02/348171112" TargetMode="External" /><Relationship Id="rId65" Type="http://schemas.openxmlformats.org/officeDocument/2006/relationships/hyperlink" Target="https://podminky.urs.cz/item/CS_URS_2022_02/348185121" TargetMode="External" /><Relationship Id="rId66" Type="http://schemas.openxmlformats.org/officeDocument/2006/relationships/hyperlink" Target="https://podminky.urs.cz/item/CS_URS_2022_02/348185131" TargetMode="External" /><Relationship Id="rId67" Type="http://schemas.openxmlformats.org/officeDocument/2006/relationships/hyperlink" Target="https://podminky.urs.cz/item/CS_URS_2022_02/348185211" TargetMode="External" /><Relationship Id="rId68" Type="http://schemas.openxmlformats.org/officeDocument/2006/relationships/hyperlink" Target="https://podminky.urs.cz/item/CS_URS_2022_02/388995212" TargetMode="External" /><Relationship Id="rId69" Type="http://schemas.openxmlformats.org/officeDocument/2006/relationships/hyperlink" Target="https://podminky.urs.cz/item/CS_URS_2022_02/421321128" TargetMode="External" /><Relationship Id="rId70" Type="http://schemas.openxmlformats.org/officeDocument/2006/relationships/hyperlink" Target="https://podminky.urs.cz/item/CS_URS_2022_02/421361226" TargetMode="External" /><Relationship Id="rId71" Type="http://schemas.openxmlformats.org/officeDocument/2006/relationships/hyperlink" Target="https://podminky.urs.cz/item/CS_URS_2022_02/451314212" TargetMode="External" /><Relationship Id="rId72" Type="http://schemas.openxmlformats.org/officeDocument/2006/relationships/hyperlink" Target="https://podminky.urs.cz/item/CS_URS_2022_02/451317113" TargetMode="External" /><Relationship Id="rId73" Type="http://schemas.openxmlformats.org/officeDocument/2006/relationships/hyperlink" Target="https://podminky.urs.cz/item/CS_URS_2022_02/451475121" TargetMode="External" /><Relationship Id="rId74" Type="http://schemas.openxmlformats.org/officeDocument/2006/relationships/hyperlink" Target="https://podminky.urs.cz/item/CS_URS_2022_02/451475122" TargetMode="External" /><Relationship Id="rId75" Type="http://schemas.openxmlformats.org/officeDocument/2006/relationships/hyperlink" Target="https://podminky.urs.cz/item/CS_URS_2022_02/451573111" TargetMode="External" /><Relationship Id="rId76" Type="http://schemas.openxmlformats.org/officeDocument/2006/relationships/hyperlink" Target="https://podminky.urs.cz/item/CS_URS_2022_02/452313131" TargetMode="External" /><Relationship Id="rId77" Type="http://schemas.openxmlformats.org/officeDocument/2006/relationships/hyperlink" Target="https://podminky.urs.cz/item/CS_URS_2022_02/458311111" TargetMode="External" /><Relationship Id="rId78" Type="http://schemas.openxmlformats.org/officeDocument/2006/relationships/hyperlink" Target="https://podminky.urs.cz/item/CS_URS_2022_02/458501111" TargetMode="External" /><Relationship Id="rId79" Type="http://schemas.openxmlformats.org/officeDocument/2006/relationships/hyperlink" Target="https://podminky.urs.cz/item/CS_URS_2022_02/465513227" TargetMode="External" /><Relationship Id="rId80" Type="http://schemas.openxmlformats.org/officeDocument/2006/relationships/hyperlink" Target="https://podminky.urs.cz/item/CS_URS_2022_02/465519227" TargetMode="External" /><Relationship Id="rId81" Type="http://schemas.openxmlformats.org/officeDocument/2006/relationships/hyperlink" Target="https://podminky.urs.cz/item/CS_URS_2022_02/564681111" TargetMode="External" /><Relationship Id="rId82" Type="http://schemas.openxmlformats.org/officeDocument/2006/relationships/hyperlink" Target="https://podminky.urs.cz/item/CS_URS_2022_02/564851111" TargetMode="External" /><Relationship Id="rId83" Type="http://schemas.openxmlformats.org/officeDocument/2006/relationships/hyperlink" Target="https://podminky.urs.cz/item/CS_URS_2022_02/564861111" TargetMode="External" /><Relationship Id="rId84" Type="http://schemas.openxmlformats.org/officeDocument/2006/relationships/hyperlink" Target="https://podminky.urs.cz/item/CS_URS_2022_02/564871011" TargetMode="External" /><Relationship Id="rId85" Type="http://schemas.openxmlformats.org/officeDocument/2006/relationships/hyperlink" Target="https://podminky.urs.cz/item/CS_URS_2022_02/564952111" TargetMode="External" /><Relationship Id="rId86" Type="http://schemas.openxmlformats.org/officeDocument/2006/relationships/hyperlink" Target="https://podminky.urs.cz/item/CS_URS_2022_02/564952111" TargetMode="External" /><Relationship Id="rId87" Type="http://schemas.openxmlformats.org/officeDocument/2006/relationships/hyperlink" Target="https://podminky.urs.cz/item/CS_URS_2022_02/565165111" TargetMode="External" /><Relationship Id="rId88" Type="http://schemas.openxmlformats.org/officeDocument/2006/relationships/hyperlink" Target="https://podminky.urs.cz/item/CS_URS_2022_02/565165121" TargetMode="External" /><Relationship Id="rId89" Type="http://schemas.openxmlformats.org/officeDocument/2006/relationships/hyperlink" Target="https://podminky.urs.cz/item/CS_URS_2022_02/573231106" TargetMode="External" /><Relationship Id="rId90" Type="http://schemas.openxmlformats.org/officeDocument/2006/relationships/hyperlink" Target="https://podminky.urs.cz/item/CS_URS_2022_02/573231108" TargetMode="External" /><Relationship Id="rId91" Type="http://schemas.openxmlformats.org/officeDocument/2006/relationships/hyperlink" Target="https://podminky.urs.cz/item/CS_URS_2022_02/577134141" TargetMode="External" /><Relationship Id="rId92" Type="http://schemas.openxmlformats.org/officeDocument/2006/relationships/hyperlink" Target="https://podminky.urs.cz/item/CS_URS_2022_02/577144141" TargetMode="External" /><Relationship Id="rId93" Type="http://schemas.openxmlformats.org/officeDocument/2006/relationships/hyperlink" Target="https://podminky.urs.cz/item/CS_URS_2022_02/577144141" TargetMode="External" /><Relationship Id="rId94" Type="http://schemas.openxmlformats.org/officeDocument/2006/relationships/hyperlink" Target="https://podminky.urs.cz/item/CS_URS_2022_02/578143233" TargetMode="External" /><Relationship Id="rId95" Type="http://schemas.openxmlformats.org/officeDocument/2006/relationships/hyperlink" Target="https://podminky.urs.cz/item/CS_URS_2022_02/596211111" TargetMode="External" /><Relationship Id="rId96" Type="http://schemas.openxmlformats.org/officeDocument/2006/relationships/hyperlink" Target="https://podminky.urs.cz/item/CS_URS_2022_02/596212210" TargetMode="External" /><Relationship Id="rId97" Type="http://schemas.openxmlformats.org/officeDocument/2006/relationships/hyperlink" Target="https://podminky.urs.cz/item/CS_URS_2022_02/628611151" TargetMode="External" /><Relationship Id="rId98" Type="http://schemas.openxmlformats.org/officeDocument/2006/relationships/hyperlink" Target="https://podminky.urs.cz/item/CS_URS_2022_02/628612101" TargetMode="External" /><Relationship Id="rId99" Type="http://schemas.openxmlformats.org/officeDocument/2006/relationships/hyperlink" Target="https://podminky.urs.cz/item/CS_URS_2022_02/629992114" TargetMode="External" /><Relationship Id="rId100" Type="http://schemas.openxmlformats.org/officeDocument/2006/relationships/hyperlink" Target="https://podminky.urs.cz/item/CS_URS_2022_02/871270310" TargetMode="External" /><Relationship Id="rId101" Type="http://schemas.openxmlformats.org/officeDocument/2006/relationships/hyperlink" Target="https://podminky.urs.cz/item/CS_URS_2022_02/871315241" TargetMode="External" /><Relationship Id="rId102" Type="http://schemas.openxmlformats.org/officeDocument/2006/relationships/hyperlink" Target="https://podminky.urs.cz/item/CS_URS_2022_02/895941341" TargetMode="External" /><Relationship Id="rId103" Type="http://schemas.openxmlformats.org/officeDocument/2006/relationships/hyperlink" Target="https://podminky.urs.cz/item/CS_URS_2022_02/895941351" TargetMode="External" /><Relationship Id="rId104" Type="http://schemas.openxmlformats.org/officeDocument/2006/relationships/hyperlink" Target="https://podminky.urs.cz/item/CS_URS_2022_02/895941361" TargetMode="External" /><Relationship Id="rId105" Type="http://schemas.openxmlformats.org/officeDocument/2006/relationships/hyperlink" Target="https://podminky.urs.cz/item/CS_URS_2022_02/899204112" TargetMode="External" /><Relationship Id="rId106" Type="http://schemas.openxmlformats.org/officeDocument/2006/relationships/hyperlink" Target="https://podminky.urs.cz/item/CS_URS_2022_02/914112111" TargetMode="External" /><Relationship Id="rId107" Type="http://schemas.openxmlformats.org/officeDocument/2006/relationships/hyperlink" Target="https://podminky.urs.cz/item/CS_URS_2022_02/915221112" TargetMode="External" /><Relationship Id="rId108" Type="http://schemas.openxmlformats.org/officeDocument/2006/relationships/hyperlink" Target="https://podminky.urs.cz/item/CS_URS_2022_02/915231112" TargetMode="External" /><Relationship Id="rId109" Type="http://schemas.openxmlformats.org/officeDocument/2006/relationships/hyperlink" Target="https://podminky.urs.cz/item/CS_URS_2022_02/915611111" TargetMode="External" /><Relationship Id="rId110" Type="http://schemas.openxmlformats.org/officeDocument/2006/relationships/hyperlink" Target="https://podminky.urs.cz/item/CS_URS_2022_02/915621111" TargetMode="External" /><Relationship Id="rId111" Type="http://schemas.openxmlformats.org/officeDocument/2006/relationships/hyperlink" Target="https://podminky.urs.cz/item/CS_URS_2022_02/916131213" TargetMode="External" /><Relationship Id="rId112" Type="http://schemas.openxmlformats.org/officeDocument/2006/relationships/hyperlink" Target="https://podminky.urs.cz/item/CS_URS_2022_02/916241113" TargetMode="External" /><Relationship Id="rId113" Type="http://schemas.openxmlformats.org/officeDocument/2006/relationships/hyperlink" Target="https://podminky.urs.cz/item/CS_URS_2022_02/916242112" TargetMode="External" /><Relationship Id="rId114" Type="http://schemas.openxmlformats.org/officeDocument/2006/relationships/hyperlink" Target="https://podminky.urs.cz/item/CS_URS_2022_02/916331112" TargetMode="External" /><Relationship Id="rId115" Type="http://schemas.openxmlformats.org/officeDocument/2006/relationships/hyperlink" Target="https://podminky.urs.cz/item/CS_URS_2022_02/916991121" TargetMode="External" /><Relationship Id="rId116" Type="http://schemas.openxmlformats.org/officeDocument/2006/relationships/hyperlink" Target="https://podminky.urs.cz/item/CS_URS_2022_02/919731122" TargetMode="External" /><Relationship Id="rId117" Type="http://schemas.openxmlformats.org/officeDocument/2006/relationships/hyperlink" Target="https://podminky.urs.cz/item/CS_URS_2022_02/919735111" TargetMode="External" /><Relationship Id="rId118" Type="http://schemas.openxmlformats.org/officeDocument/2006/relationships/hyperlink" Target="https://podminky.urs.cz/item/CS_URS_2022_02/931994142" TargetMode="External" /><Relationship Id="rId119" Type="http://schemas.openxmlformats.org/officeDocument/2006/relationships/hyperlink" Target="https://podminky.urs.cz/item/CS_URS_2022_02/931998112" TargetMode="External" /><Relationship Id="rId120" Type="http://schemas.openxmlformats.org/officeDocument/2006/relationships/hyperlink" Target="https://podminky.urs.cz/item/CS_URS_2022_02/936941121" TargetMode="External" /><Relationship Id="rId121" Type="http://schemas.openxmlformats.org/officeDocument/2006/relationships/hyperlink" Target="https://podminky.urs.cz/item/CS_URS_2022_02/936941131" TargetMode="External" /><Relationship Id="rId122" Type="http://schemas.openxmlformats.org/officeDocument/2006/relationships/hyperlink" Target="https://podminky.urs.cz/item/CS_URS_2022_02/938532111" TargetMode="External" /><Relationship Id="rId123" Type="http://schemas.openxmlformats.org/officeDocument/2006/relationships/hyperlink" Target="https://podminky.urs.cz/item/CS_URS_2022_02/961041211" TargetMode="External" /><Relationship Id="rId124" Type="http://schemas.openxmlformats.org/officeDocument/2006/relationships/hyperlink" Target="https://podminky.urs.cz/item/CS_URS_2022_02/961051111" TargetMode="External" /><Relationship Id="rId125" Type="http://schemas.openxmlformats.org/officeDocument/2006/relationships/hyperlink" Target="https://podminky.urs.cz/item/CS_URS_2022_02/963021112" TargetMode="External" /><Relationship Id="rId126" Type="http://schemas.openxmlformats.org/officeDocument/2006/relationships/hyperlink" Target="https://podminky.urs.cz/item/CS_URS_2022_02/963051111" TargetMode="External" /><Relationship Id="rId127" Type="http://schemas.openxmlformats.org/officeDocument/2006/relationships/hyperlink" Target="https://podminky.urs.cz/item/CS_URS_2022_02/966075141" TargetMode="External" /><Relationship Id="rId128" Type="http://schemas.openxmlformats.org/officeDocument/2006/relationships/hyperlink" Target="https://podminky.urs.cz/item/CS_URS_2022_02/997013814" TargetMode="External" /><Relationship Id="rId129" Type="http://schemas.openxmlformats.org/officeDocument/2006/relationships/hyperlink" Target="https://podminky.urs.cz/item/CS_URS_2022_02/997013861" TargetMode="External" /><Relationship Id="rId130" Type="http://schemas.openxmlformats.org/officeDocument/2006/relationships/hyperlink" Target="https://podminky.urs.cz/item/CS_URS_2022_02/997013862" TargetMode="External" /><Relationship Id="rId131" Type="http://schemas.openxmlformats.org/officeDocument/2006/relationships/hyperlink" Target="https://podminky.urs.cz/item/CS_URS_2022_02/997211211" TargetMode="External" /><Relationship Id="rId132" Type="http://schemas.openxmlformats.org/officeDocument/2006/relationships/hyperlink" Target="https://podminky.urs.cz/item/CS_URS_2022_02/997211511" TargetMode="External" /><Relationship Id="rId133" Type="http://schemas.openxmlformats.org/officeDocument/2006/relationships/hyperlink" Target="https://podminky.urs.cz/item/CS_URS_2022_02/997211519" TargetMode="External" /><Relationship Id="rId134" Type="http://schemas.openxmlformats.org/officeDocument/2006/relationships/hyperlink" Target="https://podminky.urs.cz/item/CS_URS_2022_02/997221551" TargetMode="External" /><Relationship Id="rId135" Type="http://schemas.openxmlformats.org/officeDocument/2006/relationships/hyperlink" Target="https://podminky.urs.cz/item/CS_URS_2022_02/997221559" TargetMode="External" /><Relationship Id="rId136" Type="http://schemas.openxmlformats.org/officeDocument/2006/relationships/hyperlink" Target="https://podminky.urs.cz/item/CS_URS_2022_02/997221561" TargetMode="External" /><Relationship Id="rId137" Type="http://schemas.openxmlformats.org/officeDocument/2006/relationships/hyperlink" Target="https://podminky.urs.cz/item/CS_URS_2022_02/997221569" TargetMode="External" /><Relationship Id="rId138" Type="http://schemas.openxmlformats.org/officeDocument/2006/relationships/hyperlink" Target="https://podminky.urs.cz/item/CS_URS_2022_02/997221611" TargetMode="External" /><Relationship Id="rId139" Type="http://schemas.openxmlformats.org/officeDocument/2006/relationships/hyperlink" Target="https://podminky.urs.cz/item/CS_URS_2022_02/997221612" TargetMode="External" /><Relationship Id="rId140" Type="http://schemas.openxmlformats.org/officeDocument/2006/relationships/hyperlink" Target="https://podminky.urs.cz/item/CS_URS_2022_02/997221861" TargetMode="External" /><Relationship Id="rId141" Type="http://schemas.openxmlformats.org/officeDocument/2006/relationships/hyperlink" Target="https://podminky.urs.cz/item/CS_URS_2022_02/997221873" TargetMode="External" /><Relationship Id="rId142" Type="http://schemas.openxmlformats.org/officeDocument/2006/relationships/hyperlink" Target="https://podminky.urs.cz/item/CS_URS_2022_02/997221875" TargetMode="External" /><Relationship Id="rId143" Type="http://schemas.openxmlformats.org/officeDocument/2006/relationships/hyperlink" Target="https://podminky.urs.cz/item/CS_URS_2022_02/998212111" TargetMode="External" /><Relationship Id="rId144" Type="http://schemas.openxmlformats.org/officeDocument/2006/relationships/hyperlink" Target="https://podminky.urs.cz/item/CS_URS_2022_02/711131811" TargetMode="External" /><Relationship Id="rId145" Type="http://schemas.openxmlformats.org/officeDocument/2006/relationships/hyperlink" Target="https://podminky.urs.cz/item/CS_URS_2022_02/711311001" TargetMode="External" /><Relationship Id="rId146" Type="http://schemas.openxmlformats.org/officeDocument/2006/relationships/hyperlink" Target="https://podminky.urs.cz/item/CS_URS_2022_02/711321131" TargetMode="External" /><Relationship Id="rId147" Type="http://schemas.openxmlformats.org/officeDocument/2006/relationships/hyperlink" Target="https://podminky.urs.cz/item/CS_URS_2022_02/711341564" TargetMode="External" /><Relationship Id="rId148" Type="http://schemas.openxmlformats.org/officeDocument/2006/relationships/hyperlink" Target="https://podminky.urs.cz/item/CS_URS_2022_02/711432101" TargetMode="External" /><Relationship Id="rId149" Type="http://schemas.openxmlformats.org/officeDocument/2006/relationships/hyperlink" Target="https://podminky.urs.cz/item/CS_URS_2022_02/711442559" TargetMode="External" /><Relationship Id="rId150" Type="http://schemas.openxmlformats.org/officeDocument/2006/relationships/hyperlink" Target="https://podminky.urs.cz/item/CS_URS_2022_02/711461201" TargetMode="External" /><Relationship Id="rId151" Type="http://schemas.openxmlformats.org/officeDocument/2006/relationships/hyperlink" Target="https://podminky.urs.cz/item/CS_URS_2022_02/998711101" TargetMode="External" /><Relationship Id="rId152" Type="http://schemas.openxmlformats.org/officeDocument/2006/relationships/hyperlink" Target="https://podminky.urs.cz/item/CS_URS_2022_02/764238406" TargetMode="External" /><Relationship Id="rId153" Type="http://schemas.openxmlformats.org/officeDocument/2006/relationships/hyperlink" Target="https://podminky.urs.cz/item/CS_URS_2022_02/998764101" TargetMode="External" /><Relationship Id="rId1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3" TargetMode="External" /><Relationship Id="rId2" Type="http://schemas.openxmlformats.org/officeDocument/2006/relationships/hyperlink" Target="https://podminky.urs.cz/item/CS_URS_2022_02/113107224" TargetMode="External" /><Relationship Id="rId3" Type="http://schemas.openxmlformats.org/officeDocument/2006/relationships/hyperlink" Target="https://podminky.urs.cz/item/CS_URS_2022_02/113151111" TargetMode="External" /><Relationship Id="rId4" Type="http://schemas.openxmlformats.org/officeDocument/2006/relationships/hyperlink" Target="https://podminky.urs.cz/item/CS_URS_2022_02/113311171" TargetMode="External" /><Relationship Id="rId5" Type="http://schemas.openxmlformats.org/officeDocument/2006/relationships/hyperlink" Target="https://podminky.urs.cz/item/CS_URS_2022_02/174151101" TargetMode="External" /><Relationship Id="rId6" Type="http://schemas.openxmlformats.org/officeDocument/2006/relationships/hyperlink" Target="https://podminky.urs.cz/item/CS_URS_2022_02/181351103" TargetMode="External" /><Relationship Id="rId7" Type="http://schemas.openxmlformats.org/officeDocument/2006/relationships/hyperlink" Target="https://podminky.urs.cz/item/CS_URS_2022_02/181411131" TargetMode="External" /><Relationship Id="rId8" Type="http://schemas.openxmlformats.org/officeDocument/2006/relationships/hyperlink" Target="https://podminky.urs.cz/item/CS_URS_2022_02/564851111" TargetMode="External" /><Relationship Id="rId9" Type="http://schemas.openxmlformats.org/officeDocument/2006/relationships/hyperlink" Target="https://podminky.urs.cz/item/CS_URS_2022_02/596211110" TargetMode="External" /><Relationship Id="rId10" Type="http://schemas.openxmlformats.org/officeDocument/2006/relationships/hyperlink" Target="https://podminky.urs.cz/item/CS_URS_2022_02/916331112" TargetMode="External" /><Relationship Id="rId11" Type="http://schemas.openxmlformats.org/officeDocument/2006/relationships/hyperlink" Target="https://podminky.urs.cz/item/CS_URS_2022_02/979051121" TargetMode="External" /><Relationship Id="rId12" Type="http://schemas.openxmlformats.org/officeDocument/2006/relationships/hyperlink" Target="https://podminky.urs.cz/item/CS_URS_2022_02/997221551" TargetMode="External" /><Relationship Id="rId13" Type="http://schemas.openxmlformats.org/officeDocument/2006/relationships/hyperlink" Target="https://podminky.urs.cz/item/CS_URS_2022_02/997221559" TargetMode="External" /><Relationship Id="rId14" Type="http://schemas.openxmlformats.org/officeDocument/2006/relationships/hyperlink" Target="https://podminky.urs.cz/item/CS_URS_2022_02/997221561" TargetMode="External" /><Relationship Id="rId15" Type="http://schemas.openxmlformats.org/officeDocument/2006/relationships/hyperlink" Target="https://podminky.urs.cz/item/CS_URS_2022_02/997221569" TargetMode="External" /><Relationship Id="rId16" Type="http://schemas.openxmlformats.org/officeDocument/2006/relationships/hyperlink" Target="https://podminky.urs.cz/item/CS_URS_2022_02/997221611" TargetMode="External" /><Relationship Id="rId17" Type="http://schemas.openxmlformats.org/officeDocument/2006/relationships/hyperlink" Target="https://podminky.urs.cz/item/CS_URS_2022_02/997221612" TargetMode="External" /><Relationship Id="rId18" Type="http://schemas.openxmlformats.org/officeDocument/2006/relationships/hyperlink" Target="https://podminky.urs.cz/item/CS_URS_2022_02/997221655" TargetMode="External" /><Relationship Id="rId19" Type="http://schemas.openxmlformats.org/officeDocument/2006/relationships/hyperlink" Target="https://podminky.urs.cz/item/CS_URS_2022_02/998212111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1" TargetMode="External" /><Relationship Id="rId2" Type="http://schemas.openxmlformats.org/officeDocument/2006/relationships/hyperlink" Target="https://podminky.urs.cz/item/CS_URS_2022_02/111301111" TargetMode="External" /><Relationship Id="rId3" Type="http://schemas.openxmlformats.org/officeDocument/2006/relationships/hyperlink" Target="https://podminky.urs.cz/item/CS_URS_2022_02/112101101" TargetMode="External" /><Relationship Id="rId4" Type="http://schemas.openxmlformats.org/officeDocument/2006/relationships/hyperlink" Target="https://podminky.urs.cz/item/CS_URS_2022_02/112251101" TargetMode="External" /><Relationship Id="rId5" Type="http://schemas.openxmlformats.org/officeDocument/2006/relationships/hyperlink" Target="https://podminky.urs.cz/item/CS_URS_2022_02/113106134" TargetMode="External" /><Relationship Id="rId6" Type="http://schemas.openxmlformats.org/officeDocument/2006/relationships/hyperlink" Target="https://podminky.urs.cz/item/CS_URS_2022_02/113204111" TargetMode="External" /><Relationship Id="rId7" Type="http://schemas.openxmlformats.org/officeDocument/2006/relationships/hyperlink" Target="https://podminky.urs.cz/item/CS_URS_2022_02/122311101" TargetMode="External" /><Relationship Id="rId8" Type="http://schemas.openxmlformats.org/officeDocument/2006/relationships/hyperlink" Target="https://podminky.urs.cz/item/CS_URS_2022_02/122452204" TargetMode="External" /><Relationship Id="rId9" Type="http://schemas.openxmlformats.org/officeDocument/2006/relationships/hyperlink" Target="https://podminky.urs.cz/item/CS_URS_2022_02/162201401" TargetMode="External" /><Relationship Id="rId10" Type="http://schemas.openxmlformats.org/officeDocument/2006/relationships/hyperlink" Target="https://podminky.urs.cz/item/CS_URS_2022_02/162201411" TargetMode="External" /><Relationship Id="rId11" Type="http://schemas.openxmlformats.org/officeDocument/2006/relationships/hyperlink" Target="https://podminky.urs.cz/item/CS_URS_2022_02/162201421" TargetMode="External" /><Relationship Id="rId12" Type="http://schemas.openxmlformats.org/officeDocument/2006/relationships/hyperlink" Target="https://podminky.urs.cz/item/CS_URS_2022_02/162301501" TargetMode="External" /><Relationship Id="rId13" Type="http://schemas.openxmlformats.org/officeDocument/2006/relationships/hyperlink" Target="https://podminky.urs.cz/item/CS_URS_2022_02/162301931" TargetMode="External" /><Relationship Id="rId14" Type="http://schemas.openxmlformats.org/officeDocument/2006/relationships/hyperlink" Target="https://podminky.urs.cz/item/CS_URS_2022_02/162301951" TargetMode="External" /><Relationship Id="rId15" Type="http://schemas.openxmlformats.org/officeDocument/2006/relationships/hyperlink" Target="https://podminky.urs.cz/item/CS_URS_2022_02/162301971" TargetMode="External" /><Relationship Id="rId16" Type="http://schemas.openxmlformats.org/officeDocument/2006/relationships/hyperlink" Target="https://podminky.urs.cz/item/CS_URS_2022_02/162301981" TargetMode="External" /><Relationship Id="rId17" Type="http://schemas.openxmlformats.org/officeDocument/2006/relationships/hyperlink" Target="https://podminky.urs.cz/item/CS_URS_2022_02/162751137" TargetMode="External" /><Relationship Id="rId18" Type="http://schemas.openxmlformats.org/officeDocument/2006/relationships/hyperlink" Target="https://podminky.urs.cz/item/CS_URS_2022_02/162751139" TargetMode="External" /><Relationship Id="rId19" Type="http://schemas.openxmlformats.org/officeDocument/2006/relationships/hyperlink" Target="https://podminky.urs.cz/item/CS_URS_2022_02/171201231" TargetMode="External" /><Relationship Id="rId20" Type="http://schemas.openxmlformats.org/officeDocument/2006/relationships/hyperlink" Target="https://podminky.urs.cz/item/CS_URS_2022_02/181951112" TargetMode="External" /><Relationship Id="rId21" Type="http://schemas.openxmlformats.org/officeDocument/2006/relationships/hyperlink" Target="https://podminky.urs.cz/item/CS_URS_2022_02/184818242" TargetMode="External" /><Relationship Id="rId22" Type="http://schemas.openxmlformats.org/officeDocument/2006/relationships/hyperlink" Target="https://podminky.urs.cz/item/CS_URS_2022_02/291211111" TargetMode="External" /><Relationship Id="rId23" Type="http://schemas.openxmlformats.org/officeDocument/2006/relationships/hyperlink" Target="https://podminky.urs.cz/item/CS_URS_2022_02/421951114" TargetMode="External" /><Relationship Id="rId24" Type="http://schemas.openxmlformats.org/officeDocument/2006/relationships/hyperlink" Target="https://podminky.urs.cz/item/CS_URS_2022_02/564661111" TargetMode="External" /><Relationship Id="rId25" Type="http://schemas.openxmlformats.org/officeDocument/2006/relationships/hyperlink" Target="https://podminky.urs.cz/item/CS_URS_2022_02/564851111" TargetMode="External" /><Relationship Id="rId26" Type="http://schemas.openxmlformats.org/officeDocument/2006/relationships/hyperlink" Target="https://podminky.urs.cz/item/CS_URS_2022_02/569851111" TargetMode="External" /><Relationship Id="rId27" Type="http://schemas.openxmlformats.org/officeDocument/2006/relationships/hyperlink" Target="https://podminky.urs.cz/item/CS_URS_2022_02/912211111" TargetMode="External" /><Relationship Id="rId28" Type="http://schemas.openxmlformats.org/officeDocument/2006/relationships/hyperlink" Target="https://podminky.urs.cz/item/CS_URS_2022_02/919726124" TargetMode="External" /><Relationship Id="rId29" Type="http://schemas.openxmlformats.org/officeDocument/2006/relationships/hyperlink" Target="https://podminky.urs.cz/item/CS_URS_2022_02/997221561" TargetMode="External" /><Relationship Id="rId30" Type="http://schemas.openxmlformats.org/officeDocument/2006/relationships/hyperlink" Target="https://podminky.urs.cz/item/CS_URS_2022_02/997221569" TargetMode="External" /><Relationship Id="rId31" Type="http://schemas.openxmlformats.org/officeDocument/2006/relationships/hyperlink" Target="https://podminky.urs.cz/item/CS_URS_2022_02/997221612" TargetMode="External" /><Relationship Id="rId32" Type="http://schemas.openxmlformats.org/officeDocument/2006/relationships/hyperlink" Target="https://podminky.urs.cz/item/CS_URS_2022_02/997221861" TargetMode="External" /><Relationship Id="rId33" Type="http://schemas.openxmlformats.org/officeDocument/2006/relationships/hyperlink" Target="https://podminky.urs.cz/item/CS_URS_2022_02/998212111" TargetMode="External" /><Relationship Id="rId34" Type="http://schemas.openxmlformats.org/officeDocument/2006/relationships/hyperlink" Target="https://podminky.urs.cz/item/CS_URS_2022_02/012303000" TargetMode="External" /><Relationship Id="rId35" Type="http://schemas.openxmlformats.org/officeDocument/2006/relationships/hyperlink" Target="https://podminky.urs.cz/item/CS_URS_2022_02/013254000" TargetMode="External" /><Relationship Id="rId3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103000" TargetMode="External" /><Relationship Id="rId2" Type="http://schemas.openxmlformats.org/officeDocument/2006/relationships/hyperlink" Target="https://podminky.urs.cz/item/CS_URS_2022_02/012303000" TargetMode="External" /><Relationship Id="rId3" Type="http://schemas.openxmlformats.org/officeDocument/2006/relationships/hyperlink" Target="https://podminky.urs.cz/item/CS_URS_2022_02/013254000" TargetMode="External" /><Relationship Id="rId4" Type="http://schemas.openxmlformats.org/officeDocument/2006/relationships/hyperlink" Target="https://podminky.urs.cz/item/CS_URS_2022_02/030001000" TargetMode="External" /><Relationship Id="rId5" Type="http://schemas.openxmlformats.org/officeDocument/2006/relationships/hyperlink" Target="https://podminky.urs.cz/item/CS_URS_2022_02/034603000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8" t="s">
        <v>14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3"/>
      <c r="AQ5" s="23"/>
      <c r="AR5" s="21"/>
      <c r="BE5" s="34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0" t="s">
        <v>17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3"/>
      <c r="AQ6" s="23"/>
      <c r="AR6" s="21"/>
      <c r="BE6" s="34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46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46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46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46"/>
      <c r="BS10" s="18" t="s">
        <v>6</v>
      </c>
    </row>
    <row r="11" spans="2:71" s="1" customFormat="1" ht="18.4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4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6"/>
      <c r="BS12" s="18" t="s">
        <v>6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346"/>
      <c r="BS13" s="18" t="s">
        <v>6</v>
      </c>
    </row>
    <row r="14" spans="2:71" ht="12.75">
      <c r="B14" s="22"/>
      <c r="C14" s="23"/>
      <c r="D14" s="23"/>
      <c r="E14" s="351" t="s">
        <v>37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34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6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46"/>
      <c r="BS16" s="18" t="s">
        <v>4</v>
      </c>
    </row>
    <row r="17" spans="2:71" s="1" customFormat="1" ht="18.4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46"/>
      <c r="BS17" s="18" t="s">
        <v>42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6"/>
      <c r="BS18" s="18" t="s">
        <v>6</v>
      </c>
    </row>
    <row r="19" spans="2:71" s="1" customFormat="1" ht="12" customHeight="1">
      <c r="B19" s="22"/>
      <c r="C19" s="23"/>
      <c r="D19" s="30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44</v>
      </c>
      <c r="AO19" s="23"/>
      <c r="AP19" s="23"/>
      <c r="AQ19" s="23"/>
      <c r="AR19" s="21"/>
      <c r="BE19" s="346"/>
      <c r="BS19" s="18" t="s">
        <v>6</v>
      </c>
    </row>
    <row r="20" spans="2:71" s="1" customFormat="1" ht="18.4" customHeight="1">
      <c r="B20" s="22"/>
      <c r="C20" s="23"/>
      <c r="D20" s="23"/>
      <c r="E20" s="28" t="s">
        <v>45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46</v>
      </c>
      <c r="AO20" s="23"/>
      <c r="AP20" s="23"/>
      <c r="AQ20" s="23"/>
      <c r="AR20" s="21"/>
      <c r="BE20" s="34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6"/>
    </row>
    <row r="22" spans="2:57" s="1" customFormat="1" ht="12" customHeight="1">
      <c r="B22" s="22"/>
      <c r="C22" s="23"/>
      <c r="D22" s="30" t="s">
        <v>47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6"/>
    </row>
    <row r="23" spans="2:57" s="1" customFormat="1" ht="47.25" customHeight="1">
      <c r="B23" s="22"/>
      <c r="C23" s="23"/>
      <c r="D23" s="23"/>
      <c r="E23" s="353" t="s">
        <v>48</v>
      </c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23"/>
      <c r="AP23" s="23"/>
      <c r="AQ23" s="23"/>
      <c r="AR23" s="21"/>
      <c r="BE23" s="34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6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46"/>
    </row>
    <row r="26" spans="1:57" s="2" customFormat="1" ht="25.9" customHeight="1">
      <c r="A26" s="36"/>
      <c r="B26" s="37"/>
      <c r="C26" s="38"/>
      <c r="D26" s="39" t="s">
        <v>49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4">
        <f>ROUND(AG54,2)</f>
        <v>0</v>
      </c>
      <c r="AL26" s="355"/>
      <c r="AM26" s="355"/>
      <c r="AN26" s="355"/>
      <c r="AO26" s="355"/>
      <c r="AP26" s="38"/>
      <c r="AQ26" s="38"/>
      <c r="AR26" s="41"/>
      <c r="BE26" s="34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56" t="s">
        <v>50</v>
      </c>
      <c r="M28" s="356"/>
      <c r="N28" s="356"/>
      <c r="O28" s="356"/>
      <c r="P28" s="356"/>
      <c r="Q28" s="38"/>
      <c r="R28" s="38"/>
      <c r="S28" s="38"/>
      <c r="T28" s="38"/>
      <c r="U28" s="38"/>
      <c r="V28" s="38"/>
      <c r="W28" s="356" t="s">
        <v>51</v>
      </c>
      <c r="X28" s="356"/>
      <c r="Y28" s="356"/>
      <c r="Z28" s="356"/>
      <c r="AA28" s="356"/>
      <c r="AB28" s="356"/>
      <c r="AC28" s="356"/>
      <c r="AD28" s="356"/>
      <c r="AE28" s="356"/>
      <c r="AF28" s="38"/>
      <c r="AG28" s="38"/>
      <c r="AH28" s="38"/>
      <c r="AI28" s="38"/>
      <c r="AJ28" s="38"/>
      <c r="AK28" s="356" t="s">
        <v>52</v>
      </c>
      <c r="AL28" s="356"/>
      <c r="AM28" s="356"/>
      <c r="AN28" s="356"/>
      <c r="AO28" s="356"/>
      <c r="AP28" s="38"/>
      <c r="AQ28" s="38"/>
      <c r="AR28" s="41"/>
      <c r="BE28" s="346"/>
    </row>
    <row r="29" spans="2:57" s="3" customFormat="1" ht="14.45" customHeight="1">
      <c r="B29" s="42"/>
      <c r="C29" s="43"/>
      <c r="D29" s="30" t="s">
        <v>53</v>
      </c>
      <c r="E29" s="43"/>
      <c r="F29" s="30" t="s">
        <v>54</v>
      </c>
      <c r="G29" s="43"/>
      <c r="H29" s="43"/>
      <c r="I29" s="43"/>
      <c r="J29" s="43"/>
      <c r="K29" s="43"/>
      <c r="L29" s="359">
        <v>0.21</v>
      </c>
      <c r="M29" s="358"/>
      <c r="N29" s="358"/>
      <c r="O29" s="358"/>
      <c r="P29" s="358"/>
      <c r="Q29" s="43"/>
      <c r="R29" s="43"/>
      <c r="S29" s="43"/>
      <c r="T29" s="43"/>
      <c r="U29" s="43"/>
      <c r="V29" s="43"/>
      <c r="W29" s="357">
        <f>ROUND(AZ54,2)</f>
        <v>0</v>
      </c>
      <c r="X29" s="358"/>
      <c r="Y29" s="358"/>
      <c r="Z29" s="358"/>
      <c r="AA29" s="358"/>
      <c r="AB29" s="358"/>
      <c r="AC29" s="358"/>
      <c r="AD29" s="358"/>
      <c r="AE29" s="358"/>
      <c r="AF29" s="43"/>
      <c r="AG29" s="43"/>
      <c r="AH29" s="43"/>
      <c r="AI29" s="43"/>
      <c r="AJ29" s="43"/>
      <c r="AK29" s="357">
        <f>ROUND(AV54,2)</f>
        <v>0</v>
      </c>
      <c r="AL29" s="358"/>
      <c r="AM29" s="358"/>
      <c r="AN29" s="358"/>
      <c r="AO29" s="358"/>
      <c r="AP29" s="43"/>
      <c r="AQ29" s="43"/>
      <c r="AR29" s="44"/>
      <c r="BE29" s="347"/>
    </row>
    <row r="30" spans="2:57" s="3" customFormat="1" ht="14.45" customHeight="1">
      <c r="B30" s="42"/>
      <c r="C30" s="43"/>
      <c r="D30" s="43"/>
      <c r="E30" s="43"/>
      <c r="F30" s="30" t="s">
        <v>55</v>
      </c>
      <c r="G30" s="43"/>
      <c r="H30" s="43"/>
      <c r="I30" s="43"/>
      <c r="J30" s="43"/>
      <c r="K30" s="43"/>
      <c r="L30" s="359">
        <v>0.15</v>
      </c>
      <c r="M30" s="358"/>
      <c r="N30" s="358"/>
      <c r="O30" s="358"/>
      <c r="P30" s="358"/>
      <c r="Q30" s="43"/>
      <c r="R30" s="43"/>
      <c r="S30" s="43"/>
      <c r="T30" s="43"/>
      <c r="U30" s="43"/>
      <c r="V30" s="43"/>
      <c r="W30" s="357">
        <f>ROUND(BA54,2)</f>
        <v>0</v>
      </c>
      <c r="X30" s="358"/>
      <c r="Y30" s="358"/>
      <c r="Z30" s="358"/>
      <c r="AA30" s="358"/>
      <c r="AB30" s="358"/>
      <c r="AC30" s="358"/>
      <c r="AD30" s="358"/>
      <c r="AE30" s="358"/>
      <c r="AF30" s="43"/>
      <c r="AG30" s="43"/>
      <c r="AH30" s="43"/>
      <c r="AI30" s="43"/>
      <c r="AJ30" s="43"/>
      <c r="AK30" s="357">
        <f>ROUND(AW54,2)</f>
        <v>0</v>
      </c>
      <c r="AL30" s="358"/>
      <c r="AM30" s="358"/>
      <c r="AN30" s="358"/>
      <c r="AO30" s="358"/>
      <c r="AP30" s="43"/>
      <c r="AQ30" s="43"/>
      <c r="AR30" s="44"/>
      <c r="BE30" s="347"/>
    </row>
    <row r="31" spans="2:57" s="3" customFormat="1" ht="14.45" customHeight="1" hidden="1">
      <c r="B31" s="42"/>
      <c r="C31" s="43"/>
      <c r="D31" s="43"/>
      <c r="E31" s="43"/>
      <c r="F31" s="30" t="s">
        <v>56</v>
      </c>
      <c r="G31" s="43"/>
      <c r="H31" s="43"/>
      <c r="I31" s="43"/>
      <c r="J31" s="43"/>
      <c r="K31" s="43"/>
      <c r="L31" s="359">
        <v>0.21</v>
      </c>
      <c r="M31" s="358"/>
      <c r="N31" s="358"/>
      <c r="O31" s="358"/>
      <c r="P31" s="358"/>
      <c r="Q31" s="43"/>
      <c r="R31" s="43"/>
      <c r="S31" s="43"/>
      <c r="T31" s="43"/>
      <c r="U31" s="43"/>
      <c r="V31" s="43"/>
      <c r="W31" s="357">
        <f>ROUND(BB54,2)</f>
        <v>0</v>
      </c>
      <c r="X31" s="358"/>
      <c r="Y31" s="358"/>
      <c r="Z31" s="358"/>
      <c r="AA31" s="358"/>
      <c r="AB31" s="358"/>
      <c r="AC31" s="358"/>
      <c r="AD31" s="358"/>
      <c r="AE31" s="358"/>
      <c r="AF31" s="43"/>
      <c r="AG31" s="43"/>
      <c r="AH31" s="43"/>
      <c r="AI31" s="43"/>
      <c r="AJ31" s="43"/>
      <c r="AK31" s="357">
        <v>0</v>
      </c>
      <c r="AL31" s="358"/>
      <c r="AM31" s="358"/>
      <c r="AN31" s="358"/>
      <c r="AO31" s="358"/>
      <c r="AP31" s="43"/>
      <c r="AQ31" s="43"/>
      <c r="AR31" s="44"/>
      <c r="BE31" s="347"/>
    </row>
    <row r="32" spans="2:57" s="3" customFormat="1" ht="14.45" customHeight="1" hidden="1">
      <c r="B32" s="42"/>
      <c r="C32" s="43"/>
      <c r="D32" s="43"/>
      <c r="E32" s="43"/>
      <c r="F32" s="30" t="s">
        <v>57</v>
      </c>
      <c r="G32" s="43"/>
      <c r="H32" s="43"/>
      <c r="I32" s="43"/>
      <c r="J32" s="43"/>
      <c r="K32" s="43"/>
      <c r="L32" s="359">
        <v>0.15</v>
      </c>
      <c r="M32" s="358"/>
      <c r="N32" s="358"/>
      <c r="O32" s="358"/>
      <c r="P32" s="358"/>
      <c r="Q32" s="43"/>
      <c r="R32" s="43"/>
      <c r="S32" s="43"/>
      <c r="T32" s="43"/>
      <c r="U32" s="43"/>
      <c r="V32" s="43"/>
      <c r="W32" s="357">
        <f>ROUND(BC54,2)</f>
        <v>0</v>
      </c>
      <c r="X32" s="358"/>
      <c r="Y32" s="358"/>
      <c r="Z32" s="358"/>
      <c r="AA32" s="358"/>
      <c r="AB32" s="358"/>
      <c r="AC32" s="358"/>
      <c r="AD32" s="358"/>
      <c r="AE32" s="358"/>
      <c r="AF32" s="43"/>
      <c r="AG32" s="43"/>
      <c r="AH32" s="43"/>
      <c r="AI32" s="43"/>
      <c r="AJ32" s="43"/>
      <c r="AK32" s="357">
        <v>0</v>
      </c>
      <c r="AL32" s="358"/>
      <c r="AM32" s="358"/>
      <c r="AN32" s="358"/>
      <c r="AO32" s="358"/>
      <c r="AP32" s="43"/>
      <c r="AQ32" s="43"/>
      <c r="AR32" s="44"/>
      <c r="BE32" s="347"/>
    </row>
    <row r="33" spans="2:44" s="3" customFormat="1" ht="14.45" customHeight="1" hidden="1">
      <c r="B33" s="42"/>
      <c r="C33" s="43"/>
      <c r="D33" s="43"/>
      <c r="E33" s="43"/>
      <c r="F33" s="30" t="s">
        <v>58</v>
      </c>
      <c r="G33" s="43"/>
      <c r="H33" s="43"/>
      <c r="I33" s="43"/>
      <c r="J33" s="43"/>
      <c r="K33" s="43"/>
      <c r="L33" s="359">
        <v>0</v>
      </c>
      <c r="M33" s="358"/>
      <c r="N33" s="358"/>
      <c r="O33" s="358"/>
      <c r="P33" s="358"/>
      <c r="Q33" s="43"/>
      <c r="R33" s="43"/>
      <c r="S33" s="43"/>
      <c r="T33" s="43"/>
      <c r="U33" s="43"/>
      <c r="V33" s="43"/>
      <c r="W33" s="357">
        <f>ROUND(BD54,2)</f>
        <v>0</v>
      </c>
      <c r="X33" s="358"/>
      <c r="Y33" s="358"/>
      <c r="Z33" s="358"/>
      <c r="AA33" s="358"/>
      <c r="AB33" s="358"/>
      <c r="AC33" s="358"/>
      <c r="AD33" s="358"/>
      <c r="AE33" s="358"/>
      <c r="AF33" s="43"/>
      <c r="AG33" s="43"/>
      <c r="AH33" s="43"/>
      <c r="AI33" s="43"/>
      <c r="AJ33" s="43"/>
      <c r="AK33" s="357">
        <v>0</v>
      </c>
      <c r="AL33" s="358"/>
      <c r="AM33" s="358"/>
      <c r="AN33" s="358"/>
      <c r="AO33" s="358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60</v>
      </c>
      <c r="U35" s="47"/>
      <c r="V35" s="47"/>
      <c r="W35" s="47"/>
      <c r="X35" s="363" t="s">
        <v>61</v>
      </c>
      <c r="Y35" s="361"/>
      <c r="Z35" s="361"/>
      <c r="AA35" s="361"/>
      <c r="AB35" s="361"/>
      <c r="AC35" s="47"/>
      <c r="AD35" s="47"/>
      <c r="AE35" s="47"/>
      <c r="AF35" s="47"/>
      <c r="AG35" s="47"/>
      <c r="AH35" s="47"/>
      <c r="AI35" s="47"/>
      <c r="AJ35" s="47"/>
      <c r="AK35" s="360">
        <f>SUM(AK26:AK33)</f>
        <v>0</v>
      </c>
      <c r="AL35" s="361"/>
      <c r="AM35" s="361"/>
      <c r="AN35" s="361"/>
      <c r="AO35" s="36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62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SKA19B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25" t="str">
        <f>K6</f>
        <v>Přestavba mostu ev.č.2033-4, Tlučná</v>
      </c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327" t="str">
        <f>IF(AN8="","",AN8)</f>
        <v>16. 10. 2022</v>
      </c>
      <c r="AN47" s="327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SÚS Plzeňského kraje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328" t="str">
        <f>IF(E17="","",E17)</f>
        <v>Projekční kancelář Ing.Škubalová</v>
      </c>
      <c r="AN49" s="329"/>
      <c r="AO49" s="329"/>
      <c r="AP49" s="329"/>
      <c r="AQ49" s="38"/>
      <c r="AR49" s="41"/>
      <c r="AS49" s="330" t="s">
        <v>63</v>
      </c>
      <c r="AT49" s="33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43</v>
      </c>
      <c r="AJ50" s="38"/>
      <c r="AK50" s="38"/>
      <c r="AL50" s="38"/>
      <c r="AM50" s="328" t="str">
        <f>IF(E20="","",E20)</f>
        <v>Straka</v>
      </c>
      <c r="AN50" s="329"/>
      <c r="AO50" s="329"/>
      <c r="AP50" s="329"/>
      <c r="AQ50" s="38"/>
      <c r="AR50" s="41"/>
      <c r="AS50" s="332"/>
      <c r="AT50" s="33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34"/>
      <c r="AT51" s="33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36" t="s">
        <v>64</v>
      </c>
      <c r="D52" s="337"/>
      <c r="E52" s="337"/>
      <c r="F52" s="337"/>
      <c r="G52" s="337"/>
      <c r="H52" s="68"/>
      <c r="I52" s="339" t="s">
        <v>65</v>
      </c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8" t="s">
        <v>66</v>
      </c>
      <c r="AH52" s="337"/>
      <c r="AI52" s="337"/>
      <c r="AJ52" s="337"/>
      <c r="AK52" s="337"/>
      <c r="AL52" s="337"/>
      <c r="AM52" s="337"/>
      <c r="AN52" s="339" t="s">
        <v>67</v>
      </c>
      <c r="AO52" s="337"/>
      <c r="AP52" s="337"/>
      <c r="AQ52" s="69" t="s">
        <v>68</v>
      </c>
      <c r="AR52" s="41"/>
      <c r="AS52" s="70" t="s">
        <v>69</v>
      </c>
      <c r="AT52" s="71" t="s">
        <v>70</v>
      </c>
      <c r="AU52" s="71" t="s">
        <v>71</v>
      </c>
      <c r="AV52" s="71" t="s">
        <v>72</v>
      </c>
      <c r="AW52" s="71" t="s">
        <v>73</v>
      </c>
      <c r="AX52" s="71" t="s">
        <v>74</v>
      </c>
      <c r="AY52" s="71" t="s">
        <v>75</v>
      </c>
      <c r="AZ52" s="71" t="s">
        <v>76</v>
      </c>
      <c r="BA52" s="71" t="s">
        <v>77</v>
      </c>
      <c r="BB52" s="71" t="s">
        <v>78</v>
      </c>
      <c r="BC52" s="71" t="s">
        <v>79</v>
      </c>
      <c r="BD52" s="72" t="s">
        <v>80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81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43">
        <f>ROUND(SUM(AG55:AG58),2)</f>
        <v>0</v>
      </c>
      <c r="AH54" s="343"/>
      <c r="AI54" s="343"/>
      <c r="AJ54" s="343"/>
      <c r="AK54" s="343"/>
      <c r="AL54" s="343"/>
      <c r="AM54" s="343"/>
      <c r="AN54" s="344">
        <f>SUM(AG54,AT54)</f>
        <v>0</v>
      </c>
      <c r="AO54" s="344"/>
      <c r="AP54" s="344"/>
      <c r="AQ54" s="80" t="s">
        <v>82</v>
      </c>
      <c r="AR54" s="81"/>
      <c r="AS54" s="82">
        <f>ROUND(SUM(AS55:AS58),2)</f>
        <v>0</v>
      </c>
      <c r="AT54" s="83">
        <f>ROUND(SUM(AV54:AW54),2)</f>
        <v>0</v>
      </c>
      <c r="AU54" s="84">
        <f>ROUND(SUM(AU55:AU58),5)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ROUND(SUM(AZ55:AZ58),2)</f>
        <v>0</v>
      </c>
      <c r="BA54" s="83">
        <f>ROUND(SUM(BA55:BA58),2)</f>
        <v>0</v>
      </c>
      <c r="BB54" s="83">
        <f>ROUND(SUM(BB55:BB58),2)</f>
        <v>0</v>
      </c>
      <c r="BC54" s="83">
        <f>ROUND(SUM(BC55:BC58),2)</f>
        <v>0</v>
      </c>
      <c r="BD54" s="85">
        <f>ROUND(SUM(BD55:BD58),2)</f>
        <v>0</v>
      </c>
      <c r="BS54" s="86" t="s">
        <v>83</v>
      </c>
      <c r="BT54" s="86" t="s">
        <v>84</v>
      </c>
      <c r="BU54" s="87" t="s">
        <v>85</v>
      </c>
      <c r="BV54" s="86" t="s">
        <v>86</v>
      </c>
      <c r="BW54" s="86" t="s">
        <v>5</v>
      </c>
      <c r="BX54" s="86" t="s">
        <v>87</v>
      </c>
      <c r="CL54" s="86" t="s">
        <v>19</v>
      </c>
    </row>
    <row r="55" spans="1:91" s="7" customFormat="1" ht="24.75" customHeight="1">
      <c r="A55" s="88" t="s">
        <v>88</v>
      </c>
      <c r="B55" s="89"/>
      <c r="C55" s="90"/>
      <c r="D55" s="340" t="s">
        <v>89</v>
      </c>
      <c r="E55" s="340"/>
      <c r="F55" s="340"/>
      <c r="G55" s="340"/>
      <c r="H55" s="340"/>
      <c r="I55" s="91"/>
      <c r="J55" s="340" t="s">
        <v>90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1">
        <f>'SKA1901 - Přestavba mostu...'!J30</f>
        <v>0</v>
      </c>
      <c r="AH55" s="342"/>
      <c r="AI55" s="342"/>
      <c r="AJ55" s="342"/>
      <c r="AK55" s="342"/>
      <c r="AL55" s="342"/>
      <c r="AM55" s="342"/>
      <c r="AN55" s="341">
        <f>SUM(AG55,AT55)</f>
        <v>0</v>
      </c>
      <c r="AO55" s="342"/>
      <c r="AP55" s="342"/>
      <c r="AQ55" s="92" t="s">
        <v>91</v>
      </c>
      <c r="AR55" s="93"/>
      <c r="AS55" s="94">
        <v>0</v>
      </c>
      <c r="AT55" s="95">
        <f>ROUND(SUM(AV55:AW55),2)</f>
        <v>0</v>
      </c>
      <c r="AU55" s="96">
        <f>'SKA1901 - Přestavba mostu...'!P93</f>
        <v>0</v>
      </c>
      <c r="AV55" s="95">
        <f>'SKA1901 - Přestavba mostu...'!J33</f>
        <v>0</v>
      </c>
      <c r="AW55" s="95">
        <f>'SKA1901 - Přestavba mostu...'!J34</f>
        <v>0</v>
      </c>
      <c r="AX55" s="95">
        <f>'SKA1901 - Přestavba mostu...'!J35</f>
        <v>0</v>
      </c>
      <c r="AY55" s="95">
        <f>'SKA1901 - Přestavba mostu...'!J36</f>
        <v>0</v>
      </c>
      <c r="AZ55" s="95">
        <f>'SKA1901 - Přestavba mostu...'!F33</f>
        <v>0</v>
      </c>
      <c r="BA55" s="95">
        <f>'SKA1901 - Přestavba mostu...'!F34</f>
        <v>0</v>
      </c>
      <c r="BB55" s="95">
        <f>'SKA1901 - Přestavba mostu...'!F35</f>
        <v>0</v>
      </c>
      <c r="BC55" s="95">
        <f>'SKA1901 - Přestavba mostu...'!F36</f>
        <v>0</v>
      </c>
      <c r="BD55" s="97">
        <f>'SKA1901 - Přestavba mostu...'!F37</f>
        <v>0</v>
      </c>
      <c r="BT55" s="98" t="s">
        <v>92</v>
      </c>
      <c r="BV55" s="98" t="s">
        <v>86</v>
      </c>
      <c r="BW55" s="98" t="s">
        <v>93</v>
      </c>
      <c r="BX55" s="98" t="s">
        <v>5</v>
      </c>
      <c r="CL55" s="98" t="s">
        <v>19</v>
      </c>
      <c r="CM55" s="98" t="s">
        <v>21</v>
      </c>
    </row>
    <row r="56" spans="1:91" s="7" customFormat="1" ht="24.75" customHeight="1">
      <c r="A56" s="88" t="s">
        <v>88</v>
      </c>
      <c r="B56" s="89"/>
      <c r="C56" s="90"/>
      <c r="D56" s="340" t="s">
        <v>94</v>
      </c>
      <c r="E56" s="340"/>
      <c r="F56" s="340"/>
      <c r="G56" s="340"/>
      <c r="H56" s="340"/>
      <c r="I56" s="91"/>
      <c r="J56" s="340" t="s">
        <v>95</v>
      </c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1">
        <f>'SKA1902 - SO 101 Provizor...'!J30</f>
        <v>0</v>
      </c>
      <c r="AH56" s="342"/>
      <c r="AI56" s="342"/>
      <c r="AJ56" s="342"/>
      <c r="AK56" s="342"/>
      <c r="AL56" s="342"/>
      <c r="AM56" s="342"/>
      <c r="AN56" s="341">
        <f>SUM(AG56,AT56)</f>
        <v>0</v>
      </c>
      <c r="AO56" s="342"/>
      <c r="AP56" s="342"/>
      <c r="AQ56" s="92" t="s">
        <v>91</v>
      </c>
      <c r="AR56" s="93"/>
      <c r="AS56" s="94">
        <v>0</v>
      </c>
      <c r="AT56" s="95">
        <f>ROUND(SUM(AV56:AW56),2)</f>
        <v>0</v>
      </c>
      <c r="AU56" s="96">
        <f>'SKA1902 - SO 101 Provizor...'!P86</f>
        <v>0</v>
      </c>
      <c r="AV56" s="95">
        <f>'SKA1902 - SO 101 Provizor...'!J33</f>
        <v>0</v>
      </c>
      <c r="AW56" s="95">
        <f>'SKA1902 - SO 101 Provizor...'!J34</f>
        <v>0</v>
      </c>
      <c r="AX56" s="95">
        <f>'SKA1902 - SO 101 Provizor...'!J35</f>
        <v>0</v>
      </c>
      <c r="AY56" s="95">
        <f>'SKA1902 - SO 101 Provizor...'!J36</f>
        <v>0</v>
      </c>
      <c r="AZ56" s="95">
        <f>'SKA1902 - SO 101 Provizor...'!F33</f>
        <v>0</v>
      </c>
      <c r="BA56" s="95">
        <f>'SKA1902 - SO 101 Provizor...'!F34</f>
        <v>0</v>
      </c>
      <c r="BB56" s="95">
        <f>'SKA1902 - SO 101 Provizor...'!F35</f>
        <v>0</v>
      </c>
      <c r="BC56" s="95">
        <f>'SKA1902 - SO 101 Provizor...'!F36</f>
        <v>0</v>
      </c>
      <c r="BD56" s="97">
        <f>'SKA1902 - SO 101 Provizor...'!F37</f>
        <v>0</v>
      </c>
      <c r="BT56" s="98" t="s">
        <v>92</v>
      </c>
      <c r="BV56" s="98" t="s">
        <v>86</v>
      </c>
      <c r="BW56" s="98" t="s">
        <v>96</v>
      </c>
      <c r="BX56" s="98" t="s">
        <v>5</v>
      </c>
      <c r="CL56" s="98" t="s">
        <v>19</v>
      </c>
      <c r="CM56" s="98" t="s">
        <v>21</v>
      </c>
    </row>
    <row r="57" spans="1:91" s="7" customFormat="1" ht="24.75" customHeight="1">
      <c r="A57" s="88" t="s">
        <v>88</v>
      </c>
      <c r="B57" s="89"/>
      <c r="C57" s="90"/>
      <c r="D57" s="340" t="s">
        <v>97</v>
      </c>
      <c r="E57" s="340"/>
      <c r="F57" s="340"/>
      <c r="G57" s="340"/>
      <c r="H57" s="340"/>
      <c r="I57" s="91"/>
      <c r="J57" s="340" t="s">
        <v>98</v>
      </c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1">
        <f>'SKA1903 - SO 101a Zřízení...'!J30</f>
        <v>0</v>
      </c>
      <c r="AH57" s="342"/>
      <c r="AI57" s="342"/>
      <c r="AJ57" s="342"/>
      <c r="AK57" s="342"/>
      <c r="AL57" s="342"/>
      <c r="AM57" s="342"/>
      <c r="AN57" s="341">
        <f>SUM(AG57,AT57)</f>
        <v>0</v>
      </c>
      <c r="AO57" s="342"/>
      <c r="AP57" s="342"/>
      <c r="AQ57" s="92" t="s">
        <v>91</v>
      </c>
      <c r="AR57" s="93"/>
      <c r="AS57" s="94">
        <v>0</v>
      </c>
      <c r="AT57" s="95">
        <f>ROUND(SUM(AV57:AW57),2)</f>
        <v>0</v>
      </c>
      <c r="AU57" s="96">
        <f>'SKA1903 - SO 101a Zřízení...'!P90</f>
        <v>0</v>
      </c>
      <c r="AV57" s="95">
        <f>'SKA1903 - SO 101a Zřízení...'!J33</f>
        <v>0</v>
      </c>
      <c r="AW57" s="95">
        <f>'SKA1903 - SO 101a Zřízení...'!J34</f>
        <v>0</v>
      </c>
      <c r="AX57" s="95">
        <f>'SKA1903 - SO 101a Zřízení...'!J35</f>
        <v>0</v>
      </c>
      <c r="AY57" s="95">
        <f>'SKA1903 - SO 101a Zřízení...'!J36</f>
        <v>0</v>
      </c>
      <c r="AZ57" s="95">
        <f>'SKA1903 - SO 101a Zřízení...'!F33</f>
        <v>0</v>
      </c>
      <c r="BA57" s="95">
        <f>'SKA1903 - SO 101a Zřízení...'!F34</f>
        <v>0</v>
      </c>
      <c r="BB57" s="95">
        <f>'SKA1903 - SO 101a Zřízení...'!F35</f>
        <v>0</v>
      </c>
      <c r="BC57" s="95">
        <f>'SKA1903 - SO 101a Zřízení...'!F36</f>
        <v>0</v>
      </c>
      <c r="BD57" s="97">
        <f>'SKA1903 - SO 101a Zřízení...'!F37</f>
        <v>0</v>
      </c>
      <c r="BT57" s="98" t="s">
        <v>92</v>
      </c>
      <c r="BV57" s="98" t="s">
        <v>86</v>
      </c>
      <c r="BW57" s="98" t="s">
        <v>99</v>
      </c>
      <c r="BX57" s="98" t="s">
        <v>5</v>
      </c>
      <c r="CL57" s="98" t="s">
        <v>19</v>
      </c>
      <c r="CM57" s="98" t="s">
        <v>21</v>
      </c>
    </row>
    <row r="58" spans="1:91" s="7" customFormat="1" ht="24.75" customHeight="1">
      <c r="A58" s="88" t="s">
        <v>88</v>
      </c>
      <c r="B58" s="89"/>
      <c r="C58" s="90"/>
      <c r="D58" s="340" t="s">
        <v>100</v>
      </c>
      <c r="E58" s="340"/>
      <c r="F58" s="340"/>
      <c r="G58" s="340"/>
      <c r="H58" s="340"/>
      <c r="I58" s="91"/>
      <c r="J58" s="340" t="s">
        <v>101</v>
      </c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1">
        <f>'SKA1904 - VON'!J30</f>
        <v>0</v>
      </c>
      <c r="AH58" s="342"/>
      <c r="AI58" s="342"/>
      <c r="AJ58" s="342"/>
      <c r="AK58" s="342"/>
      <c r="AL58" s="342"/>
      <c r="AM58" s="342"/>
      <c r="AN58" s="341">
        <f>SUM(AG58,AT58)</f>
        <v>0</v>
      </c>
      <c r="AO58" s="342"/>
      <c r="AP58" s="342"/>
      <c r="AQ58" s="92" t="s">
        <v>91</v>
      </c>
      <c r="AR58" s="93"/>
      <c r="AS58" s="99">
        <v>0</v>
      </c>
      <c r="AT58" s="100">
        <f>ROUND(SUM(AV58:AW58),2)</f>
        <v>0</v>
      </c>
      <c r="AU58" s="101">
        <f>'SKA1904 - VON'!P83</f>
        <v>0</v>
      </c>
      <c r="AV58" s="100">
        <f>'SKA1904 - VON'!J33</f>
        <v>0</v>
      </c>
      <c r="AW58" s="100">
        <f>'SKA1904 - VON'!J34</f>
        <v>0</v>
      </c>
      <c r="AX58" s="100">
        <f>'SKA1904 - VON'!J35</f>
        <v>0</v>
      </c>
      <c r="AY58" s="100">
        <f>'SKA1904 - VON'!J36</f>
        <v>0</v>
      </c>
      <c r="AZ58" s="100">
        <f>'SKA1904 - VON'!F33</f>
        <v>0</v>
      </c>
      <c r="BA58" s="100">
        <f>'SKA1904 - VON'!F34</f>
        <v>0</v>
      </c>
      <c r="BB58" s="100">
        <f>'SKA1904 - VON'!F35</f>
        <v>0</v>
      </c>
      <c r="BC58" s="100">
        <f>'SKA1904 - VON'!F36</f>
        <v>0</v>
      </c>
      <c r="BD58" s="102">
        <f>'SKA1904 - VON'!F37</f>
        <v>0</v>
      </c>
      <c r="BT58" s="98" t="s">
        <v>92</v>
      </c>
      <c r="BV58" s="98" t="s">
        <v>86</v>
      </c>
      <c r="BW58" s="98" t="s">
        <v>102</v>
      </c>
      <c r="BX58" s="98" t="s">
        <v>5</v>
      </c>
      <c r="CL58" s="98" t="s">
        <v>19</v>
      </c>
      <c r="CM58" s="98" t="s">
        <v>21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tgyjFrXkzEs0IMV100gq242blO2gkWbhz8zsrtEPz5HY81U3oZQspZsbY21VCeBdDYHsF4mooeovY+6vfCP7OA==" saltValue="hKEK03/ZHPkUQPh+HxIxvqrwWdPlQkuMQLsLPjgV6gVzwMdbzr4TDj2N1ARgiHANFDjAvtkRThupMVkDOhDfXQ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KA1901 - Přestavba mostu...'!C2" display="/"/>
    <hyperlink ref="A56" location="'SKA1902 - SO 101 Provizor...'!C2" display="/"/>
    <hyperlink ref="A57" location="'SKA1903 - SO 101a Zřízení...'!C2" display="/"/>
    <hyperlink ref="A58" location="'SKA1904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93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21</v>
      </c>
    </row>
    <row r="4" spans="2:46" s="1" customFormat="1" ht="24.95" customHeight="1">
      <c r="B4" s="21"/>
      <c r="D4" s="105" t="s">
        <v>103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5" t="str">
        <f>'Rekapitulace stavby'!K6</f>
        <v>Přestavba mostu ev.č.2033-4, Tlučná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7" t="s">
        <v>105</v>
      </c>
      <c r="F9" s="368"/>
      <c r="G9" s="368"/>
      <c r="H9" s="36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82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16. 10. 2022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30</v>
      </c>
      <c r="E14" s="36"/>
      <c r="F14" s="36"/>
      <c r="G14" s="36"/>
      <c r="H14" s="36"/>
      <c r="I14" s="107" t="s">
        <v>31</v>
      </c>
      <c r="J14" s="109" t="s">
        <v>32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33</v>
      </c>
      <c r="F15" s="36"/>
      <c r="G15" s="36"/>
      <c r="H15" s="36"/>
      <c r="I15" s="107" t="s">
        <v>34</v>
      </c>
      <c r="J15" s="109" t="s">
        <v>35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36</v>
      </c>
      <c r="E17" s="36"/>
      <c r="F17" s="36"/>
      <c r="G17" s="36"/>
      <c r="H17" s="36"/>
      <c r="I17" s="107" t="s">
        <v>31</v>
      </c>
      <c r="J17" s="31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9" t="str">
        <f>'Rekapitulace stavby'!E14</f>
        <v>Vyplň údaj</v>
      </c>
      <c r="F18" s="370"/>
      <c r="G18" s="370"/>
      <c r="H18" s="370"/>
      <c r="I18" s="107" t="s">
        <v>34</v>
      </c>
      <c r="J18" s="31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38</v>
      </c>
      <c r="E20" s="36"/>
      <c r="F20" s="36"/>
      <c r="G20" s="36"/>
      <c r="H20" s="36"/>
      <c r="I20" s="107" t="s">
        <v>31</v>
      </c>
      <c r="J20" s="109" t="s">
        <v>39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40</v>
      </c>
      <c r="F21" s="36"/>
      <c r="G21" s="36"/>
      <c r="H21" s="36"/>
      <c r="I21" s="107" t="s">
        <v>34</v>
      </c>
      <c r="J21" s="109" t="s">
        <v>41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43</v>
      </c>
      <c r="E23" s="36"/>
      <c r="F23" s="36"/>
      <c r="G23" s="36"/>
      <c r="H23" s="36"/>
      <c r="I23" s="107" t="s">
        <v>31</v>
      </c>
      <c r="J23" s="109" t="s">
        <v>44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45</v>
      </c>
      <c r="F24" s="36"/>
      <c r="G24" s="36"/>
      <c r="H24" s="36"/>
      <c r="I24" s="107" t="s">
        <v>34</v>
      </c>
      <c r="J24" s="109" t="s">
        <v>46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1" t="s">
        <v>82</v>
      </c>
      <c r="F27" s="371"/>
      <c r="G27" s="371"/>
      <c r="H27" s="3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49</v>
      </c>
      <c r="E30" s="36"/>
      <c r="F30" s="36"/>
      <c r="G30" s="36"/>
      <c r="H30" s="36"/>
      <c r="I30" s="36"/>
      <c r="J30" s="116">
        <f>ROUND(J93,2)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51</v>
      </c>
      <c r="G32" s="36"/>
      <c r="H32" s="36"/>
      <c r="I32" s="117" t="s">
        <v>50</v>
      </c>
      <c r="J32" s="117" t="s">
        <v>52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53</v>
      </c>
      <c r="E33" s="107" t="s">
        <v>54</v>
      </c>
      <c r="F33" s="119">
        <f>ROUND((SUM(BE93:BE963)),2)</f>
        <v>0</v>
      </c>
      <c r="G33" s="36"/>
      <c r="H33" s="36"/>
      <c r="I33" s="120">
        <v>0.21</v>
      </c>
      <c r="J33" s="119">
        <f>ROUND(((SUM(BE93:BE963))*I33),2)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55</v>
      </c>
      <c r="F34" s="119">
        <f>ROUND((SUM(BF93:BF963)),2)</f>
        <v>0</v>
      </c>
      <c r="G34" s="36"/>
      <c r="H34" s="36"/>
      <c r="I34" s="120">
        <v>0.15</v>
      </c>
      <c r="J34" s="119">
        <f>ROUND(((SUM(BF93:BF963))*I34),2)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56</v>
      </c>
      <c r="F35" s="119">
        <f>ROUND((SUM(BG93:BG963)),2)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57</v>
      </c>
      <c r="F36" s="119">
        <f>ROUND((SUM(BH93:BH963)),2)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58</v>
      </c>
      <c r="F37" s="119">
        <f>ROUND((SUM(BI93:BI963)),2)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59</v>
      </c>
      <c r="E39" s="123"/>
      <c r="F39" s="123"/>
      <c r="G39" s="124" t="s">
        <v>60</v>
      </c>
      <c r="H39" s="125" t="s">
        <v>61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2" t="str">
        <f>E7</f>
        <v>Přestavba mostu ev.č.2033-4, Tlučná</v>
      </c>
      <c r="F48" s="373"/>
      <c r="G48" s="373"/>
      <c r="H48" s="37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5" t="str">
        <f>E9</f>
        <v>SKA1901 - Přestavba mostu ev.č.2033-4</v>
      </c>
      <c r="F50" s="374"/>
      <c r="G50" s="374"/>
      <c r="H50" s="37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16. 10. 2022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0" t="s">
        <v>30</v>
      </c>
      <c r="D54" s="38"/>
      <c r="E54" s="38"/>
      <c r="F54" s="28" t="str">
        <f>E15</f>
        <v>SÚS Plzeňského kraje</v>
      </c>
      <c r="G54" s="38"/>
      <c r="H54" s="38"/>
      <c r="I54" s="30" t="s">
        <v>38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43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107</v>
      </c>
      <c r="D57" s="133"/>
      <c r="E57" s="133"/>
      <c r="F57" s="133"/>
      <c r="G57" s="133"/>
      <c r="H57" s="133"/>
      <c r="I57" s="133"/>
      <c r="J57" s="134" t="s">
        <v>108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81</v>
      </c>
      <c r="D59" s="38"/>
      <c r="E59" s="38"/>
      <c r="F59" s="38"/>
      <c r="G59" s="38"/>
      <c r="H59" s="38"/>
      <c r="I59" s="38"/>
      <c r="J59" s="79">
        <f>J93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109</v>
      </c>
    </row>
    <row r="60" spans="2:12" s="9" customFormat="1" ht="24.95" customHeight="1">
      <c r="B60" s="136"/>
      <c r="C60" s="137"/>
      <c r="D60" s="138" t="s">
        <v>110</v>
      </c>
      <c r="E60" s="139"/>
      <c r="F60" s="139"/>
      <c r="G60" s="139"/>
      <c r="H60" s="139"/>
      <c r="I60" s="139"/>
      <c r="J60" s="140">
        <f>J94</f>
        <v>0</v>
      </c>
      <c r="K60" s="137"/>
      <c r="L60" s="141"/>
    </row>
    <row r="61" spans="2:12" s="10" customFormat="1" ht="19.9" customHeight="1">
      <c r="B61" s="142"/>
      <c r="C61" s="143"/>
      <c r="D61" s="144" t="s">
        <v>111</v>
      </c>
      <c r="E61" s="145"/>
      <c r="F61" s="145"/>
      <c r="G61" s="145"/>
      <c r="H61" s="145"/>
      <c r="I61" s="145"/>
      <c r="J61" s="146">
        <f>J95</f>
        <v>0</v>
      </c>
      <c r="K61" s="143"/>
      <c r="L61" s="147"/>
    </row>
    <row r="62" spans="2:12" s="10" customFormat="1" ht="19.9" customHeight="1">
      <c r="B62" s="142"/>
      <c r="C62" s="143"/>
      <c r="D62" s="144" t="s">
        <v>112</v>
      </c>
      <c r="E62" s="145"/>
      <c r="F62" s="145"/>
      <c r="G62" s="145"/>
      <c r="H62" s="145"/>
      <c r="I62" s="145"/>
      <c r="J62" s="146">
        <f>J292</f>
        <v>0</v>
      </c>
      <c r="K62" s="143"/>
      <c r="L62" s="147"/>
    </row>
    <row r="63" spans="2:12" s="10" customFormat="1" ht="19.9" customHeight="1">
      <c r="B63" s="142"/>
      <c r="C63" s="143"/>
      <c r="D63" s="144" t="s">
        <v>113</v>
      </c>
      <c r="E63" s="145"/>
      <c r="F63" s="145"/>
      <c r="G63" s="145"/>
      <c r="H63" s="145"/>
      <c r="I63" s="145"/>
      <c r="J63" s="146">
        <f>J383</f>
        <v>0</v>
      </c>
      <c r="K63" s="143"/>
      <c r="L63" s="147"/>
    </row>
    <row r="64" spans="2:12" s="10" customFormat="1" ht="19.9" customHeight="1">
      <c r="B64" s="142"/>
      <c r="C64" s="143"/>
      <c r="D64" s="144" t="s">
        <v>114</v>
      </c>
      <c r="E64" s="145"/>
      <c r="F64" s="145"/>
      <c r="G64" s="145"/>
      <c r="H64" s="145"/>
      <c r="I64" s="145"/>
      <c r="J64" s="146">
        <f>J468</f>
        <v>0</v>
      </c>
      <c r="K64" s="143"/>
      <c r="L64" s="147"/>
    </row>
    <row r="65" spans="2:12" s="10" customFormat="1" ht="19.9" customHeight="1">
      <c r="B65" s="142"/>
      <c r="C65" s="143"/>
      <c r="D65" s="144" t="s">
        <v>115</v>
      </c>
      <c r="E65" s="145"/>
      <c r="F65" s="145"/>
      <c r="G65" s="145"/>
      <c r="H65" s="145"/>
      <c r="I65" s="145"/>
      <c r="J65" s="146">
        <f>J537</f>
        <v>0</v>
      </c>
      <c r="K65" s="143"/>
      <c r="L65" s="147"/>
    </row>
    <row r="66" spans="2:12" s="10" customFormat="1" ht="19.9" customHeight="1">
      <c r="B66" s="142"/>
      <c r="C66" s="143"/>
      <c r="D66" s="144" t="s">
        <v>116</v>
      </c>
      <c r="E66" s="145"/>
      <c r="F66" s="145"/>
      <c r="G66" s="145"/>
      <c r="H66" s="145"/>
      <c r="I66" s="145"/>
      <c r="J66" s="146">
        <f>J628</f>
        <v>0</v>
      </c>
      <c r="K66" s="143"/>
      <c r="L66" s="147"/>
    </row>
    <row r="67" spans="2:12" s="10" customFormat="1" ht="19.9" customHeight="1">
      <c r="B67" s="142"/>
      <c r="C67" s="143"/>
      <c r="D67" s="144" t="s">
        <v>117</v>
      </c>
      <c r="E67" s="145"/>
      <c r="F67" s="145"/>
      <c r="G67" s="145"/>
      <c r="H67" s="145"/>
      <c r="I67" s="145"/>
      <c r="J67" s="146">
        <f>J651</f>
        <v>0</v>
      </c>
      <c r="K67" s="143"/>
      <c r="L67" s="147"/>
    </row>
    <row r="68" spans="2:12" s="10" customFormat="1" ht="19.9" customHeight="1">
      <c r="B68" s="142"/>
      <c r="C68" s="143"/>
      <c r="D68" s="144" t="s">
        <v>118</v>
      </c>
      <c r="E68" s="145"/>
      <c r="F68" s="145"/>
      <c r="G68" s="145"/>
      <c r="H68" s="145"/>
      <c r="I68" s="145"/>
      <c r="J68" s="146">
        <f>J686</f>
        <v>0</v>
      </c>
      <c r="K68" s="143"/>
      <c r="L68" s="147"/>
    </row>
    <row r="69" spans="2:12" s="10" customFormat="1" ht="19.9" customHeight="1">
      <c r="B69" s="142"/>
      <c r="C69" s="143"/>
      <c r="D69" s="144" t="s">
        <v>119</v>
      </c>
      <c r="E69" s="145"/>
      <c r="F69" s="145"/>
      <c r="G69" s="145"/>
      <c r="H69" s="145"/>
      <c r="I69" s="145"/>
      <c r="J69" s="146">
        <f>J807</f>
        <v>0</v>
      </c>
      <c r="K69" s="143"/>
      <c r="L69" s="147"/>
    </row>
    <row r="70" spans="2:12" s="10" customFormat="1" ht="19.9" customHeight="1">
      <c r="B70" s="142"/>
      <c r="C70" s="143"/>
      <c r="D70" s="144" t="s">
        <v>120</v>
      </c>
      <c r="E70" s="145"/>
      <c r="F70" s="145"/>
      <c r="G70" s="145"/>
      <c r="H70" s="145"/>
      <c r="I70" s="145"/>
      <c r="J70" s="146">
        <f>J895</f>
        <v>0</v>
      </c>
      <c r="K70" s="143"/>
      <c r="L70" s="147"/>
    </row>
    <row r="71" spans="2:12" s="9" customFormat="1" ht="24.95" customHeight="1">
      <c r="B71" s="136"/>
      <c r="C71" s="137"/>
      <c r="D71" s="138" t="s">
        <v>121</v>
      </c>
      <c r="E71" s="139"/>
      <c r="F71" s="139"/>
      <c r="G71" s="139"/>
      <c r="H71" s="139"/>
      <c r="I71" s="139"/>
      <c r="J71" s="140">
        <f>J898</f>
        <v>0</v>
      </c>
      <c r="K71" s="137"/>
      <c r="L71" s="141"/>
    </row>
    <row r="72" spans="2:12" s="10" customFormat="1" ht="19.9" customHeight="1">
      <c r="B72" s="142"/>
      <c r="C72" s="143"/>
      <c r="D72" s="144" t="s">
        <v>122</v>
      </c>
      <c r="E72" s="145"/>
      <c r="F72" s="145"/>
      <c r="G72" s="145"/>
      <c r="H72" s="145"/>
      <c r="I72" s="145"/>
      <c r="J72" s="146">
        <f>J899</f>
        <v>0</v>
      </c>
      <c r="K72" s="143"/>
      <c r="L72" s="147"/>
    </row>
    <row r="73" spans="2:12" s="10" customFormat="1" ht="19.9" customHeight="1">
      <c r="B73" s="142"/>
      <c r="C73" s="143"/>
      <c r="D73" s="144" t="s">
        <v>123</v>
      </c>
      <c r="E73" s="145"/>
      <c r="F73" s="145"/>
      <c r="G73" s="145"/>
      <c r="H73" s="145"/>
      <c r="I73" s="145"/>
      <c r="J73" s="146">
        <f>J956</f>
        <v>0</v>
      </c>
      <c r="K73" s="143"/>
      <c r="L73" s="147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4" t="s">
        <v>124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16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72" t="str">
        <f>E7</f>
        <v>Přestavba mostu ev.č.2033-4, Tlučná</v>
      </c>
      <c r="F83" s="373"/>
      <c r="G83" s="373"/>
      <c r="H83" s="373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104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25" t="str">
        <f>E9</f>
        <v>SKA1901 - Přestavba mostu ev.č.2033-4</v>
      </c>
      <c r="F85" s="374"/>
      <c r="G85" s="374"/>
      <c r="H85" s="374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22</v>
      </c>
      <c r="D87" s="38"/>
      <c r="E87" s="38"/>
      <c r="F87" s="28" t="str">
        <f>F12</f>
        <v xml:space="preserve"> </v>
      </c>
      <c r="G87" s="38"/>
      <c r="H87" s="38"/>
      <c r="I87" s="30" t="s">
        <v>24</v>
      </c>
      <c r="J87" s="61" t="str">
        <f>IF(J12="","",J12)</f>
        <v>16. 10. 2022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7" customHeight="1">
      <c r="A89" s="36"/>
      <c r="B89" s="37"/>
      <c r="C89" s="30" t="s">
        <v>30</v>
      </c>
      <c r="D89" s="38"/>
      <c r="E89" s="38"/>
      <c r="F89" s="28" t="str">
        <f>E15</f>
        <v>SÚS Plzeňského kraje</v>
      </c>
      <c r="G89" s="38"/>
      <c r="H89" s="38"/>
      <c r="I89" s="30" t="s">
        <v>38</v>
      </c>
      <c r="J89" s="34" t="str">
        <f>E21</f>
        <v>Projekční kancelář Ing.Škubalová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0" t="s">
        <v>36</v>
      </c>
      <c r="D90" s="38"/>
      <c r="E90" s="38"/>
      <c r="F90" s="28" t="str">
        <f>IF(E18="","",E18)</f>
        <v>Vyplň údaj</v>
      </c>
      <c r="G90" s="38"/>
      <c r="H90" s="38"/>
      <c r="I90" s="30" t="s">
        <v>43</v>
      </c>
      <c r="J90" s="34" t="str">
        <f>E24</f>
        <v>Straka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48"/>
      <c r="B92" s="149"/>
      <c r="C92" s="150" t="s">
        <v>125</v>
      </c>
      <c r="D92" s="151" t="s">
        <v>68</v>
      </c>
      <c r="E92" s="151" t="s">
        <v>64</v>
      </c>
      <c r="F92" s="151" t="s">
        <v>65</v>
      </c>
      <c r="G92" s="151" t="s">
        <v>126</v>
      </c>
      <c r="H92" s="151" t="s">
        <v>127</v>
      </c>
      <c r="I92" s="151" t="s">
        <v>128</v>
      </c>
      <c r="J92" s="151" t="s">
        <v>108</v>
      </c>
      <c r="K92" s="152" t="s">
        <v>129</v>
      </c>
      <c r="L92" s="153"/>
      <c r="M92" s="70" t="s">
        <v>82</v>
      </c>
      <c r="N92" s="71" t="s">
        <v>53</v>
      </c>
      <c r="O92" s="71" t="s">
        <v>130</v>
      </c>
      <c r="P92" s="71" t="s">
        <v>131</v>
      </c>
      <c r="Q92" s="71" t="s">
        <v>132</v>
      </c>
      <c r="R92" s="71" t="s">
        <v>133</v>
      </c>
      <c r="S92" s="71" t="s">
        <v>134</v>
      </c>
      <c r="T92" s="72" t="s">
        <v>135</v>
      </c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</row>
    <row r="93" spans="1:63" s="2" customFormat="1" ht="22.9" customHeight="1">
      <c r="A93" s="36"/>
      <c r="B93" s="37"/>
      <c r="C93" s="77" t="s">
        <v>136</v>
      </c>
      <c r="D93" s="38"/>
      <c r="E93" s="38"/>
      <c r="F93" s="38"/>
      <c r="G93" s="38"/>
      <c r="H93" s="38"/>
      <c r="I93" s="38"/>
      <c r="J93" s="154">
        <f>BK93</f>
        <v>0</v>
      </c>
      <c r="K93" s="38"/>
      <c r="L93" s="41"/>
      <c r="M93" s="73"/>
      <c r="N93" s="155"/>
      <c r="O93" s="74"/>
      <c r="P93" s="156">
        <f>P94+P898</f>
        <v>0</v>
      </c>
      <c r="Q93" s="74"/>
      <c r="R93" s="156">
        <f>R94+R898</f>
        <v>2172.83160789</v>
      </c>
      <c r="S93" s="74"/>
      <c r="T93" s="157">
        <f>T94+T898</f>
        <v>1517.3198499999999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8" t="s">
        <v>83</v>
      </c>
      <c r="AU93" s="18" t="s">
        <v>109</v>
      </c>
      <c r="BK93" s="158">
        <f>BK94+BK898</f>
        <v>0</v>
      </c>
    </row>
    <row r="94" spans="2:63" s="12" customFormat="1" ht="25.9" customHeight="1">
      <c r="B94" s="159"/>
      <c r="C94" s="160"/>
      <c r="D94" s="161" t="s">
        <v>83</v>
      </c>
      <c r="E94" s="162" t="s">
        <v>137</v>
      </c>
      <c r="F94" s="162" t="s">
        <v>138</v>
      </c>
      <c r="G94" s="160"/>
      <c r="H94" s="160"/>
      <c r="I94" s="163"/>
      <c r="J94" s="164">
        <f>BK94</f>
        <v>0</v>
      </c>
      <c r="K94" s="160"/>
      <c r="L94" s="165"/>
      <c r="M94" s="166"/>
      <c r="N94" s="167"/>
      <c r="O94" s="167"/>
      <c r="P94" s="168">
        <f>P95+P292+P383+P468+P537+P628+P651+P686+P807+P895</f>
        <v>0</v>
      </c>
      <c r="Q94" s="167"/>
      <c r="R94" s="168">
        <f>R95+R292+R383+R468+R537+R628+R651+R686+R807+R895</f>
        <v>2170.60686489</v>
      </c>
      <c r="S94" s="167"/>
      <c r="T94" s="169">
        <f>T95+T292+T383+T468+T537+T628+T651+T686+T807+T895</f>
        <v>1516.9838499999998</v>
      </c>
      <c r="AR94" s="170" t="s">
        <v>92</v>
      </c>
      <c r="AT94" s="171" t="s">
        <v>83</v>
      </c>
      <c r="AU94" s="171" t="s">
        <v>84</v>
      </c>
      <c r="AY94" s="170" t="s">
        <v>139</v>
      </c>
      <c r="BK94" s="172">
        <f>BK95+BK292+BK383+BK468+BK537+BK628+BK651+BK686+BK807+BK895</f>
        <v>0</v>
      </c>
    </row>
    <row r="95" spans="2:63" s="12" customFormat="1" ht="22.9" customHeight="1">
      <c r="B95" s="159"/>
      <c r="C95" s="160"/>
      <c r="D95" s="161" t="s">
        <v>83</v>
      </c>
      <c r="E95" s="173" t="s">
        <v>92</v>
      </c>
      <c r="F95" s="173" t="s">
        <v>140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SUM(P96:P291)</f>
        <v>0</v>
      </c>
      <c r="Q95" s="167"/>
      <c r="R95" s="168">
        <f>SUM(R96:R291)</f>
        <v>1461.64520341</v>
      </c>
      <c r="S95" s="167"/>
      <c r="T95" s="169">
        <f>SUM(T96:T291)</f>
        <v>866.70985</v>
      </c>
      <c r="AR95" s="170" t="s">
        <v>92</v>
      </c>
      <c r="AT95" s="171" t="s">
        <v>83</v>
      </c>
      <c r="AU95" s="171" t="s">
        <v>92</v>
      </c>
      <c r="AY95" s="170" t="s">
        <v>139</v>
      </c>
      <c r="BK95" s="172">
        <f>SUM(BK96:BK291)</f>
        <v>0</v>
      </c>
    </row>
    <row r="96" spans="1:65" s="2" customFormat="1" ht="24.2" customHeight="1">
      <c r="A96" s="36"/>
      <c r="B96" s="37"/>
      <c r="C96" s="175" t="s">
        <v>92</v>
      </c>
      <c r="D96" s="175" t="s">
        <v>141</v>
      </c>
      <c r="E96" s="176" t="s">
        <v>142</v>
      </c>
      <c r="F96" s="177" t="s">
        <v>143</v>
      </c>
      <c r="G96" s="178" t="s">
        <v>144</v>
      </c>
      <c r="H96" s="179">
        <v>40</v>
      </c>
      <c r="I96" s="180"/>
      <c r="J96" s="181">
        <f>ROUND(I96*H96,2)</f>
        <v>0</v>
      </c>
      <c r="K96" s="177" t="s">
        <v>145</v>
      </c>
      <c r="L96" s="41"/>
      <c r="M96" s="182" t="s">
        <v>82</v>
      </c>
      <c r="N96" s="183" t="s">
        <v>54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146</v>
      </c>
      <c r="AT96" s="186" t="s">
        <v>141</v>
      </c>
      <c r="AU96" s="186" t="s">
        <v>21</v>
      </c>
      <c r="AY96" s="18" t="s">
        <v>139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8" t="s">
        <v>92</v>
      </c>
      <c r="BK96" s="187">
        <f>ROUND(I96*H96,2)</f>
        <v>0</v>
      </c>
      <c r="BL96" s="18" t="s">
        <v>146</v>
      </c>
      <c r="BM96" s="186" t="s">
        <v>147</v>
      </c>
    </row>
    <row r="97" spans="1:47" s="2" customFormat="1" ht="11.25">
      <c r="A97" s="36"/>
      <c r="B97" s="37"/>
      <c r="C97" s="38"/>
      <c r="D97" s="188" t="s">
        <v>148</v>
      </c>
      <c r="E97" s="38"/>
      <c r="F97" s="189" t="s">
        <v>149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148</v>
      </c>
      <c r="AU97" s="18" t="s">
        <v>21</v>
      </c>
    </row>
    <row r="98" spans="2:51" s="13" customFormat="1" ht="11.25">
      <c r="B98" s="193"/>
      <c r="C98" s="194"/>
      <c r="D98" s="195" t="s">
        <v>150</v>
      </c>
      <c r="E98" s="196" t="s">
        <v>82</v>
      </c>
      <c r="F98" s="197" t="s">
        <v>151</v>
      </c>
      <c r="G98" s="194"/>
      <c r="H98" s="198">
        <v>40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150</v>
      </c>
      <c r="AU98" s="204" t="s">
        <v>21</v>
      </c>
      <c r="AV98" s="13" t="s">
        <v>21</v>
      </c>
      <c r="AW98" s="13" t="s">
        <v>42</v>
      </c>
      <c r="AX98" s="13" t="s">
        <v>84</v>
      </c>
      <c r="AY98" s="204" t="s">
        <v>139</v>
      </c>
    </row>
    <row r="99" spans="2:51" s="14" customFormat="1" ht="11.25">
      <c r="B99" s="205"/>
      <c r="C99" s="206"/>
      <c r="D99" s="195" t="s">
        <v>150</v>
      </c>
      <c r="E99" s="207" t="s">
        <v>82</v>
      </c>
      <c r="F99" s="208" t="s">
        <v>152</v>
      </c>
      <c r="G99" s="206"/>
      <c r="H99" s="207" t="s">
        <v>82</v>
      </c>
      <c r="I99" s="209"/>
      <c r="J99" s="206"/>
      <c r="K99" s="206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150</v>
      </c>
      <c r="AU99" s="214" t="s">
        <v>21</v>
      </c>
      <c r="AV99" s="14" t="s">
        <v>92</v>
      </c>
      <c r="AW99" s="14" t="s">
        <v>42</v>
      </c>
      <c r="AX99" s="14" t="s">
        <v>84</v>
      </c>
      <c r="AY99" s="214" t="s">
        <v>139</v>
      </c>
    </row>
    <row r="100" spans="2:51" s="15" customFormat="1" ht="11.25">
      <c r="B100" s="215"/>
      <c r="C100" s="216"/>
      <c r="D100" s="195" t="s">
        <v>150</v>
      </c>
      <c r="E100" s="217" t="s">
        <v>82</v>
      </c>
      <c r="F100" s="218" t="s">
        <v>153</v>
      </c>
      <c r="G100" s="216"/>
      <c r="H100" s="219">
        <v>40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150</v>
      </c>
      <c r="AU100" s="225" t="s">
        <v>21</v>
      </c>
      <c r="AV100" s="15" t="s">
        <v>146</v>
      </c>
      <c r="AW100" s="15" t="s">
        <v>42</v>
      </c>
      <c r="AX100" s="15" t="s">
        <v>92</v>
      </c>
      <c r="AY100" s="225" t="s">
        <v>139</v>
      </c>
    </row>
    <row r="101" spans="1:65" s="2" customFormat="1" ht="33" customHeight="1">
      <c r="A101" s="36"/>
      <c r="B101" s="37"/>
      <c r="C101" s="175" t="s">
        <v>21</v>
      </c>
      <c r="D101" s="175" t="s">
        <v>141</v>
      </c>
      <c r="E101" s="176" t="s">
        <v>154</v>
      </c>
      <c r="F101" s="177" t="s">
        <v>155</v>
      </c>
      <c r="G101" s="178" t="s">
        <v>144</v>
      </c>
      <c r="H101" s="179">
        <v>270</v>
      </c>
      <c r="I101" s="180"/>
      <c r="J101" s="181">
        <f>ROUND(I101*H101,2)</f>
        <v>0</v>
      </c>
      <c r="K101" s="177" t="s">
        <v>145</v>
      </c>
      <c r="L101" s="41"/>
      <c r="M101" s="182" t="s">
        <v>82</v>
      </c>
      <c r="N101" s="183" t="s">
        <v>54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0.586</v>
      </c>
      <c r="T101" s="185">
        <f>S101*H101</f>
        <v>158.22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146</v>
      </c>
      <c r="AT101" s="186" t="s">
        <v>141</v>
      </c>
      <c r="AU101" s="186" t="s">
        <v>21</v>
      </c>
      <c r="AY101" s="18" t="s">
        <v>139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92</v>
      </c>
      <c r="BK101" s="187">
        <f>ROUND(I101*H101,2)</f>
        <v>0</v>
      </c>
      <c r="BL101" s="18" t="s">
        <v>146</v>
      </c>
      <c r="BM101" s="186" t="s">
        <v>156</v>
      </c>
    </row>
    <row r="102" spans="1:47" s="2" customFormat="1" ht="11.25">
      <c r="A102" s="36"/>
      <c r="B102" s="37"/>
      <c r="C102" s="38"/>
      <c r="D102" s="188" t="s">
        <v>148</v>
      </c>
      <c r="E102" s="38"/>
      <c r="F102" s="189" t="s">
        <v>157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148</v>
      </c>
      <c r="AU102" s="18" t="s">
        <v>21</v>
      </c>
    </row>
    <row r="103" spans="2:51" s="13" customFormat="1" ht="11.25">
      <c r="B103" s="193"/>
      <c r="C103" s="194"/>
      <c r="D103" s="195" t="s">
        <v>150</v>
      </c>
      <c r="E103" s="196" t="s">
        <v>82</v>
      </c>
      <c r="F103" s="197" t="s">
        <v>158</v>
      </c>
      <c r="G103" s="194"/>
      <c r="H103" s="198">
        <v>270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150</v>
      </c>
      <c r="AU103" s="204" t="s">
        <v>21</v>
      </c>
      <c r="AV103" s="13" t="s">
        <v>21</v>
      </c>
      <c r="AW103" s="13" t="s">
        <v>42</v>
      </c>
      <c r="AX103" s="13" t="s">
        <v>84</v>
      </c>
      <c r="AY103" s="204" t="s">
        <v>139</v>
      </c>
    </row>
    <row r="104" spans="2:51" s="14" customFormat="1" ht="11.25">
      <c r="B104" s="205"/>
      <c r="C104" s="206"/>
      <c r="D104" s="195" t="s">
        <v>150</v>
      </c>
      <c r="E104" s="207" t="s">
        <v>82</v>
      </c>
      <c r="F104" s="208" t="s">
        <v>152</v>
      </c>
      <c r="G104" s="206"/>
      <c r="H104" s="207" t="s">
        <v>82</v>
      </c>
      <c r="I104" s="209"/>
      <c r="J104" s="206"/>
      <c r="K104" s="206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150</v>
      </c>
      <c r="AU104" s="214" t="s">
        <v>21</v>
      </c>
      <c r="AV104" s="14" t="s">
        <v>92</v>
      </c>
      <c r="AW104" s="14" t="s">
        <v>42</v>
      </c>
      <c r="AX104" s="14" t="s">
        <v>84</v>
      </c>
      <c r="AY104" s="214" t="s">
        <v>139</v>
      </c>
    </row>
    <row r="105" spans="2:51" s="15" customFormat="1" ht="11.25">
      <c r="B105" s="215"/>
      <c r="C105" s="216"/>
      <c r="D105" s="195" t="s">
        <v>150</v>
      </c>
      <c r="E105" s="217" t="s">
        <v>82</v>
      </c>
      <c r="F105" s="218" t="s">
        <v>153</v>
      </c>
      <c r="G105" s="216"/>
      <c r="H105" s="219">
        <v>270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150</v>
      </c>
      <c r="AU105" s="225" t="s">
        <v>21</v>
      </c>
      <c r="AV105" s="15" t="s">
        <v>146</v>
      </c>
      <c r="AW105" s="15" t="s">
        <v>42</v>
      </c>
      <c r="AX105" s="15" t="s">
        <v>92</v>
      </c>
      <c r="AY105" s="225" t="s">
        <v>139</v>
      </c>
    </row>
    <row r="106" spans="1:65" s="2" customFormat="1" ht="37.9" customHeight="1">
      <c r="A106" s="36"/>
      <c r="B106" s="37"/>
      <c r="C106" s="175" t="s">
        <v>159</v>
      </c>
      <c r="D106" s="175" t="s">
        <v>141</v>
      </c>
      <c r="E106" s="176" t="s">
        <v>160</v>
      </c>
      <c r="F106" s="177" t="s">
        <v>161</v>
      </c>
      <c r="G106" s="178" t="s">
        <v>144</v>
      </c>
      <c r="H106" s="179">
        <v>98</v>
      </c>
      <c r="I106" s="180"/>
      <c r="J106" s="181">
        <f>ROUND(I106*H106,2)</f>
        <v>0</v>
      </c>
      <c r="K106" s="177" t="s">
        <v>145</v>
      </c>
      <c r="L106" s="41"/>
      <c r="M106" s="182" t="s">
        <v>82</v>
      </c>
      <c r="N106" s="183" t="s">
        <v>54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0.26</v>
      </c>
      <c r="T106" s="185">
        <f>S106*H106</f>
        <v>25.48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146</v>
      </c>
      <c r="AT106" s="186" t="s">
        <v>141</v>
      </c>
      <c r="AU106" s="186" t="s">
        <v>21</v>
      </c>
      <c r="AY106" s="18" t="s">
        <v>139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" t="s">
        <v>92</v>
      </c>
      <c r="BK106" s="187">
        <f>ROUND(I106*H106,2)</f>
        <v>0</v>
      </c>
      <c r="BL106" s="18" t="s">
        <v>146</v>
      </c>
      <c r="BM106" s="186" t="s">
        <v>162</v>
      </c>
    </row>
    <row r="107" spans="1:47" s="2" customFormat="1" ht="11.25">
      <c r="A107" s="36"/>
      <c r="B107" s="37"/>
      <c r="C107" s="38"/>
      <c r="D107" s="188" t="s">
        <v>148</v>
      </c>
      <c r="E107" s="38"/>
      <c r="F107" s="189" t="s">
        <v>163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8" t="s">
        <v>148</v>
      </c>
      <c r="AU107" s="18" t="s">
        <v>21</v>
      </c>
    </row>
    <row r="108" spans="2:51" s="13" customFormat="1" ht="11.25">
      <c r="B108" s="193"/>
      <c r="C108" s="194"/>
      <c r="D108" s="195" t="s">
        <v>150</v>
      </c>
      <c r="E108" s="196" t="s">
        <v>82</v>
      </c>
      <c r="F108" s="197" t="s">
        <v>164</v>
      </c>
      <c r="G108" s="194"/>
      <c r="H108" s="198">
        <v>98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150</v>
      </c>
      <c r="AU108" s="204" t="s">
        <v>21</v>
      </c>
      <c r="AV108" s="13" t="s">
        <v>21</v>
      </c>
      <c r="AW108" s="13" t="s">
        <v>42</v>
      </c>
      <c r="AX108" s="13" t="s">
        <v>84</v>
      </c>
      <c r="AY108" s="204" t="s">
        <v>139</v>
      </c>
    </row>
    <row r="109" spans="2:51" s="14" customFormat="1" ht="11.25">
      <c r="B109" s="205"/>
      <c r="C109" s="206"/>
      <c r="D109" s="195" t="s">
        <v>150</v>
      </c>
      <c r="E109" s="207" t="s">
        <v>82</v>
      </c>
      <c r="F109" s="208" t="s">
        <v>152</v>
      </c>
      <c r="G109" s="206"/>
      <c r="H109" s="207" t="s">
        <v>82</v>
      </c>
      <c r="I109" s="209"/>
      <c r="J109" s="206"/>
      <c r="K109" s="206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150</v>
      </c>
      <c r="AU109" s="214" t="s">
        <v>21</v>
      </c>
      <c r="AV109" s="14" t="s">
        <v>92</v>
      </c>
      <c r="AW109" s="14" t="s">
        <v>42</v>
      </c>
      <c r="AX109" s="14" t="s">
        <v>84</v>
      </c>
      <c r="AY109" s="214" t="s">
        <v>139</v>
      </c>
    </row>
    <row r="110" spans="2:51" s="15" customFormat="1" ht="11.25">
      <c r="B110" s="215"/>
      <c r="C110" s="216"/>
      <c r="D110" s="195" t="s">
        <v>150</v>
      </c>
      <c r="E110" s="217" t="s">
        <v>82</v>
      </c>
      <c r="F110" s="218" t="s">
        <v>153</v>
      </c>
      <c r="G110" s="216"/>
      <c r="H110" s="219">
        <v>98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150</v>
      </c>
      <c r="AU110" s="225" t="s">
        <v>21</v>
      </c>
      <c r="AV110" s="15" t="s">
        <v>146</v>
      </c>
      <c r="AW110" s="15" t="s">
        <v>42</v>
      </c>
      <c r="AX110" s="15" t="s">
        <v>92</v>
      </c>
      <c r="AY110" s="225" t="s">
        <v>139</v>
      </c>
    </row>
    <row r="111" spans="1:65" s="2" customFormat="1" ht="37.9" customHeight="1">
      <c r="A111" s="36"/>
      <c r="B111" s="37"/>
      <c r="C111" s="175" t="s">
        <v>146</v>
      </c>
      <c r="D111" s="175" t="s">
        <v>141</v>
      </c>
      <c r="E111" s="176" t="s">
        <v>165</v>
      </c>
      <c r="F111" s="177" t="s">
        <v>166</v>
      </c>
      <c r="G111" s="178" t="s">
        <v>144</v>
      </c>
      <c r="H111" s="179">
        <v>38.71</v>
      </c>
      <c r="I111" s="180"/>
      <c r="J111" s="181">
        <f>ROUND(I111*H111,2)</f>
        <v>0</v>
      </c>
      <c r="K111" s="177" t="s">
        <v>145</v>
      </c>
      <c r="L111" s="41"/>
      <c r="M111" s="182" t="s">
        <v>82</v>
      </c>
      <c r="N111" s="183" t="s">
        <v>54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0.295</v>
      </c>
      <c r="T111" s="185">
        <f>S111*H111</f>
        <v>11.41945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146</v>
      </c>
      <c r="AT111" s="186" t="s">
        <v>141</v>
      </c>
      <c r="AU111" s="186" t="s">
        <v>21</v>
      </c>
      <c r="AY111" s="18" t="s">
        <v>139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92</v>
      </c>
      <c r="BK111" s="187">
        <f>ROUND(I111*H111,2)</f>
        <v>0</v>
      </c>
      <c r="BL111" s="18" t="s">
        <v>146</v>
      </c>
      <c r="BM111" s="186" t="s">
        <v>167</v>
      </c>
    </row>
    <row r="112" spans="1:47" s="2" customFormat="1" ht="11.25">
      <c r="A112" s="36"/>
      <c r="B112" s="37"/>
      <c r="C112" s="38"/>
      <c r="D112" s="188" t="s">
        <v>148</v>
      </c>
      <c r="E112" s="38"/>
      <c r="F112" s="189" t="s">
        <v>168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8" t="s">
        <v>148</v>
      </c>
      <c r="AU112" s="18" t="s">
        <v>21</v>
      </c>
    </row>
    <row r="113" spans="2:51" s="13" customFormat="1" ht="11.25">
      <c r="B113" s="193"/>
      <c r="C113" s="194"/>
      <c r="D113" s="195" t="s">
        <v>150</v>
      </c>
      <c r="E113" s="196" t="s">
        <v>82</v>
      </c>
      <c r="F113" s="197" t="s">
        <v>169</v>
      </c>
      <c r="G113" s="194"/>
      <c r="H113" s="198">
        <v>38.71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150</v>
      </c>
      <c r="AU113" s="204" t="s">
        <v>21</v>
      </c>
      <c r="AV113" s="13" t="s">
        <v>21</v>
      </c>
      <c r="AW113" s="13" t="s">
        <v>42</v>
      </c>
      <c r="AX113" s="13" t="s">
        <v>84</v>
      </c>
      <c r="AY113" s="204" t="s">
        <v>139</v>
      </c>
    </row>
    <row r="114" spans="2:51" s="14" customFormat="1" ht="11.25">
      <c r="B114" s="205"/>
      <c r="C114" s="206"/>
      <c r="D114" s="195" t="s">
        <v>150</v>
      </c>
      <c r="E114" s="207" t="s">
        <v>82</v>
      </c>
      <c r="F114" s="208" t="s">
        <v>152</v>
      </c>
      <c r="G114" s="206"/>
      <c r="H114" s="207" t="s">
        <v>82</v>
      </c>
      <c r="I114" s="209"/>
      <c r="J114" s="206"/>
      <c r="K114" s="206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150</v>
      </c>
      <c r="AU114" s="214" t="s">
        <v>21</v>
      </c>
      <c r="AV114" s="14" t="s">
        <v>92</v>
      </c>
      <c r="AW114" s="14" t="s">
        <v>42</v>
      </c>
      <c r="AX114" s="14" t="s">
        <v>84</v>
      </c>
      <c r="AY114" s="214" t="s">
        <v>139</v>
      </c>
    </row>
    <row r="115" spans="2:51" s="15" customFormat="1" ht="11.25">
      <c r="B115" s="215"/>
      <c r="C115" s="216"/>
      <c r="D115" s="195" t="s">
        <v>150</v>
      </c>
      <c r="E115" s="217" t="s">
        <v>82</v>
      </c>
      <c r="F115" s="218" t="s">
        <v>153</v>
      </c>
      <c r="G115" s="216"/>
      <c r="H115" s="219">
        <v>38.71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150</v>
      </c>
      <c r="AU115" s="225" t="s">
        <v>21</v>
      </c>
      <c r="AV115" s="15" t="s">
        <v>146</v>
      </c>
      <c r="AW115" s="15" t="s">
        <v>42</v>
      </c>
      <c r="AX115" s="15" t="s">
        <v>92</v>
      </c>
      <c r="AY115" s="225" t="s">
        <v>139</v>
      </c>
    </row>
    <row r="116" spans="1:65" s="2" customFormat="1" ht="37.9" customHeight="1">
      <c r="A116" s="36"/>
      <c r="B116" s="37"/>
      <c r="C116" s="175" t="s">
        <v>170</v>
      </c>
      <c r="D116" s="175" t="s">
        <v>141</v>
      </c>
      <c r="E116" s="176" t="s">
        <v>171</v>
      </c>
      <c r="F116" s="177" t="s">
        <v>172</v>
      </c>
      <c r="G116" s="178" t="s">
        <v>144</v>
      </c>
      <c r="H116" s="179">
        <v>136.71</v>
      </c>
      <c r="I116" s="180"/>
      <c r="J116" s="181">
        <f>ROUND(I116*H116,2)</f>
        <v>0</v>
      </c>
      <c r="K116" s="177" t="s">
        <v>145</v>
      </c>
      <c r="L116" s="41"/>
      <c r="M116" s="182" t="s">
        <v>82</v>
      </c>
      <c r="N116" s="183" t="s">
        <v>54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0.29</v>
      </c>
      <c r="T116" s="185">
        <f>S116*H116</f>
        <v>39.6459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146</v>
      </c>
      <c r="AT116" s="186" t="s">
        <v>141</v>
      </c>
      <c r="AU116" s="186" t="s">
        <v>21</v>
      </c>
      <c r="AY116" s="18" t="s">
        <v>139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92</v>
      </c>
      <c r="BK116" s="187">
        <f>ROUND(I116*H116,2)</f>
        <v>0</v>
      </c>
      <c r="BL116" s="18" t="s">
        <v>146</v>
      </c>
      <c r="BM116" s="186" t="s">
        <v>173</v>
      </c>
    </row>
    <row r="117" spans="1:47" s="2" customFormat="1" ht="11.25">
      <c r="A117" s="36"/>
      <c r="B117" s="37"/>
      <c r="C117" s="38"/>
      <c r="D117" s="188" t="s">
        <v>148</v>
      </c>
      <c r="E117" s="38"/>
      <c r="F117" s="189" t="s">
        <v>174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148</v>
      </c>
      <c r="AU117" s="18" t="s">
        <v>21</v>
      </c>
    </row>
    <row r="118" spans="2:51" s="13" customFormat="1" ht="11.25">
      <c r="B118" s="193"/>
      <c r="C118" s="194"/>
      <c r="D118" s="195" t="s">
        <v>150</v>
      </c>
      <c r="E118" s="196" t="s">
        <v>82</v>
      </c>
      <c r="F118" s="197" t="s">
        <v>175</v>
      </c>
      <c r="G118" s="194"/>
      <c r="H118" s="198">
        <v>136.71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150</v>
      </c>
      <c r="AU118" s="204" t="s">
        <v>21</v>
      </c>
      <c r="AV118" s="13" t="s">
        <v>21</v>
      </c>
      <c r="AW118" s="13" t="s">
        <v>42</v>
      </c>
      <c r="AX118" s="13" t="s">
        <v>84</v>
      </c>
      <c r="AY118" s="204" t="s">
        <v>139</v>
      </c>
    </row>
    <row r="119" spans="2:51" s="14" customFormat="1" ht="11.25">
      <c r="B119" s="205"/>
      <c r="C119" s="206"/>
      <c r="D119" s="195" t="s">
        <v>150</v>
      </c>
      <c r="E119" s="207" t="s">
        <v>82</v>
      </c>
      <c r="F119" s="208" t="s">
        <v>176</v>
      </c>
      <c r="G119" s="206"/>
      <c r="H119" s="207" t="s">
        <v>82</v>
      </c>
      <c r="I119" s="209"/>
      <c r="J119" s="206"/>
      <c r="K119" s="206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150</v>
      </c>
      <c r="AU119" s="214" t="s">
        <v>21</v>
      </c>
      <c r="AV119" s="14" t="s">
        <v>92</v>
      </c>
      <c r="AW119" s="14" t="s">
        <v>42</v>
      </c>
      <c r="AX119" s="14" t="s">
        <v>84</v>
      </c>
      <c r="AY119" s="214" t="s">
        <v>139</v>
      </c>
    </row>
    <row r="120" spans="2:51" s="15" customFormat="1" ht="11.25">
      <c r="B120" s="215"/>
      <c r="C120" s="216"/>
      <c r="D120" s="195" t="s">
        <v>150</v>
      </c>
      <c r="E120" s="217" t="s">
        <v>82</v>
      </c>
      <c r="F120" s="218" t="s">
        <v>153</v>
      </c>
      <c r="G120" s="216"/>
      <c r="H120" s="219">
        <v>136.71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150</v>
      </c>
      <c r="AU120" s="225" t="s">
        <v>21</v>
      </c>
      <c r="AV120" s="15" t="s">
        <v>146</v>
      </c>
      <c r="AW120" s="15" t="s">
        <v>42</v>
      </c>
      <c r="AX120" s="15" t="s">
        <v>92</v>
      </c>
      <c r="AY120" s="225" t="s">
        <v>139</v>
      </c>
    </row>
    <row r="121" spans="1:65" s="2" customFormat="1" ht="37.9" customHeight="1">
      <c r="A121" s="36"/>
      <c r="B121" s="37"/>
      <c r="C121" s="175" t="s">
        <v>177</v>
      </c>
      <c r="D121" s="175" t="s">
        <v>141</v>
      </c>
      <c r="E121" s="176" t="s">
        <v>178</v>
      </c>
      <c r="F121" s="177" t="s">
        <v>179</v>
      </c>
      <c r="G121" s="178" t="s">
        <v>144</v>
      </c>
      <c r="H121" s="179">
        <v>645.025</v>
      </c>
      <c r="I121" s="180"/>
      <c r="J121" s="181">
        <f>ROUND(I121*H121,2)</f>
        <v>0</v>
      </c>
      <c r="K121" s="177" t="s">
        <v>145</v>
      </c>
      <c r="L121" s="41"/>
      <c r="M121" s="182" t="s">
        <v>82</v>
      </c>
      <c r="N121" s="183" t="s">
        <v>54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0.44</v>
      </c>
      <c r="T121" s="185">
        <f>S121*H121</f>
        <v>283.811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146</v>
      </c>
      <c r="AT121" s="186" t="s">
        <v>141</v>
      </c>
      <c r="AU121" s="186" t="s">
        <v>21</v>
      </c>
      <c r="AY121" s="18" t="s">
        <v>139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92</v>
      </c>
      <c r="BK121" s="187">
        <f>ROUND(I121*H121,2)</f>
        <v>0</v>
      </c>
      <c r="BL121" s="18" t="s">
        <v>146</v>
      </c>
      <c r="BM121" s="186" t="s">
        <v>180</v>
      </c>
    </row>
    <row r="122" spans="1:47" s="2" customFormat="1" ht="11.25">
      <c r="A122" s="36"/>
      <c r="B122" s="37"/>
      <c r="C122" s="38"/>
      <c r="D122" s="188" t="s">
        <v>148</v>
      </c>
      <c r="E122" s="38"/>
      <c r="F122" s="189" t="s">
        <v>181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148</v>
      </c>
      <c r="AU122" s="18" t="s">
        <v>21</v>
      </c>
    </row>
    <row r="123" spans="2:51" s="13" customFormat="1" ht="11.25">
      <c r="B123" s="193"/>
      <c r="C123" s="194"/>
      <c r="D123" s="195" t="s">
        <v>150</v>
      </c>
      <c r="E123" s="196" t="s">
        <v>82</v>
      </c>
      <c r="F123" s="197" t="s">
        <v>182</v>
      </c>
      <c r="G123" s="194"/>
      <c r="H123" s="198">
        <v>645.025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150</v>
      </c>
      <c r="AU123" s="204" t="s">
        <v>21</v>
      </c>
      <c r="AV123" s="13" t="s">
        <v>21</v>
      </c>
      <c r="AW123" s="13" t="s">
        <v>42</v>
      </c>
      <c r="AX123" s="13" t="s">
        <v>84</v>
      </c>
      <c r="AY123" s="204" t="s">
        <v>139</v>
      </c>
    </row>
    <row r="124" spans="2:51" s="14" customFormat="1" ht="11.25">
      <c r="B124" s="205"/>
      <c r="C124" s="206"/>
      <c r="D124" s="195" t="s">
        <v>150</v>
      </c>
      <c r="E124" s="207" t="s">
        <v>82</v>
      </c>
      <c r="F124" s="208" t="s">
        <v>152</v>
      </c>
      <c r="G124" s="206"/>
      <c r="H124" s="207" t="s">
        <v>82</v>
      </c>
      <c r="I124" s="209"/>
      <c r="J124" s="206"/>
      <c r="K124" s="206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150</v>
      </c>
      <c r="AU124" s="214" t="s">
        <v>21</v>
      </c>
      <c r="AV124" s="14" t="s">
        <v>92</v>
      </c>
      <c r="AW124" s="14" t="s">
        <v>42</v>
      </c>
      <c r="AX124" s="14" t="s">
        <v>84</v>
      </c>
      <c r="AY124" s="214" t="s">
        <v>139</v>
      </c>
    </row>
    <row r="125" spans="2:51" s="15" customFormat="1" ht="11.25">
      <c r="B125" s="215"/>
      <c r="C125" s="216"/>
      <c r="D125" s="195" t="s">
        <v>150</v>
      </c>
      <c r="E125" s="217" t="s">
        <v>82</v>
      </c>
      <c r="F125" s="218" t="s">
        <v>153</v>
      </c>
      <c r="G125" s="216"/>
      <c r="H125" s="219">
        <v>645.025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150</v>
      </c>
      <c r="AU125" s="225" t="s">
        <v>21</v>
      </c>
      <c r="AV125" s="15" t="s">
        <v>146</v>
      </c>
      <c r="AW125" s="15" t="s">
        <v>42</v>
      </c>
      <c r="AX125" s="15" t="s">
        <v>92</v>
      </c>
      <c r="AY125" s="225" t="s">
        <v>139</v>
      </c>
    </row>
    <row r="126" spans="1:65" s="2" customFormat="1" ht="33" customHeight="1">
      <c r="A126" s="36"/>
      <c r="B126" s="37"/>
      <c r="C126" s="175" t="s">
        <v>183</v>
      </c>
      <c r="D126" s="175" t="s">
        <v>141</v>
      </c>
      <c r="E126" s="176" t="s">
        <v>184</v>
      </c>
      <c r="F126" s="177" t="s">
        <v>185</v>
      </c>
      <c r="G126" s="178" t="s">
        <v>144</v>
      </c>
      <c r="H126" s="179">
        <v>645.03</v>
      </c>
      <c r="I126" s="180"/>
      <c r="J126" s="181">
        <f>ROUND(I126*H126,2)</f>
        <v>0</v>
      </c>
      <c r="K126" s="177" t="s">
        <v>145</v>
      </c>
      <c r="L126" s="41"/>
      <c r="M126" s="182" t="s">
        <v>82</v>
      </c>
      <c r="N126" s="183" t="s">
        <v>54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0.22</v>
      </c>
      <c r="T126" s="185">
        <f>S126*H126</f>
        <v>141.9066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146</v>
      </c>
      <c r="AT126" s="186" t="s">
        <v>141</v>
      </c>
      <c r="AU126" s="186" t="s">
        <v>21</v>
      </c>
      <c r="AY126" s="18" t="s">
        <v>139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92</v>
      </c>
      <c r="BK126" s="187">
        <f>ROUND(I126*H126,2)</f>
        <v>0</v>
      </c>
      <c r="BL126" s="18" t="s">
        <v>146</v>
      </c>
      <c r="BM126" s="186" t="s">
        <v>186</v>
      </c>
    </row>
    <row r="127" spans="1:47" s="2" customFormat="1" ht="11.25">
      <c r="A127" s="36"/>
      <c r="B127" s="37"/>
      <c r="C127" s="38"/>
      <c r="D127" s="188" t="s">
        <v>148</v>
      </c>
      <c r="E127" s="38"/>
      <c r="F127" s="189" t="s">
        <v>187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148</v>
      </c>
      <c r="AU127" s="18" t="s">
        <v>21</v>
      </c>
    </row>
    <row r="128" spans="2:51" s="13" customFormat="1" ht="11.25">
      <c r="B128" s="193"/>
      <c r="C128" s="194"/>
      <c r="D128" s="195" t="s">
        <v>150</v>
      </c>
      <c r="E128" s="196" t="s">
        <v>82</v>
      </c>
      <c r="F128" s="197" t="s">
        <v>188</v>
      </c>
      <c r="G128" s="194"/>
      <c r="H128" s="198">
        <v>645.03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150</v>
      </c>
      <c r="AU128" s="204" t="s">
        <v>21</v>
      </c>
      <c r="AV128" s="13" t="s">
        <v>21</v>
      </c>
      <c r="AW128" s="13" t="s">
        <v>42</v>
      </c>
      <c r="AX128" s="13" t="s">
        <v>84</v>
      </c>
      <c r="AY128" s="204" t="s">
        <v>139</v>
      </c>
    </row>
    <row r="129" spans="2:51" s="14" customFormat="1" ht="11.25">
      <c r="B129" s="205"/>
      <c r="C129" s="206"/>
      <c r="D129" s="195" t="s">
        <v>150</v>
      </c>
      <c r="E129" s="207" t="s">
        <v>82</v>
      </c>
      <c r="F129" s="208" t="s">
        <v>152</v>
      </c>
      <c r="G129" s="206"/>
      <c r="H129" s="207" t="s">
        <v>82</v>
      </c>
      <c r="I129" s="209"/>
      <c r="J129" s="206"/>
      <c r="K129" s="206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150</v>
      </c>
      <c r="AU129" s="214" t="s">
        <v>21</v>
      </c>
      <c r="AV129" s="14" t="s">
        <v>92</v>
      </c>
      <c r="AW129" s="14" t="s">
        <v>42</v>
      </c>
      <c r="AX129" s="14" t="s">
        <v>84</v>
      </c>
      <c r="AY129" s="214" t="s">
        <v>139</v>
      </c>
    </row>
    <row r="130" spans="2:51" s="15" customFormat="1" ht="11.25">
      <c r="B130" s="215"/>
      <c r="C130" s="216"/>
      <c r="D130" s="195" t="s">
        <v>150</v>
      </c>
      <c r="E130" s="217" t="s">
        <v>82</v>
      </c>
      <c r="F130" s="218" t="s">
        <v>153</v>
      </c>
      <c r="G130" s="216"/>
      <c r="H130" s="219">
        <v>645.03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150</v>
      </c>
      <c r="AU130" s="225" t="s">
        <v>21</v>
      </c>
      <c r="AV130" s="15" t="s">
        <v>146</v>
      </c>
      <c r="AW130" s="15" t="s">
        <v>42</v>
      </c>
      <c r="AX130" s="15" t="s">
        <v>92</v>
      </c>
      <c r="AY130" s="225" t="s">
        <v>139</v>
      </c>
    </row>
    <row r="131" spans="1:65" s="2" customFormat="1" ht="24.2" customHeight="1">
      <c r="A131" s="36"/>
      <c r="B131" s="37"/>
      <c r="C131" s="175" t="s">
        <v>189</v>
      </c>
      <c r="D131" s="175" t="s">
        <v>141</v>
      </c>
      <c r="E131" s="176" t="s">
        <v>190</v>
      </c>
      <c r="F131" s="177" t="s">
        <v>191</v>
      </c>
      <c r="G131" s="178" t="s">
        <v>144</v>
      </c>
      <c r="H131" s="179">
        <v>754.03</v>
      </c>
      <c r="I131" s="180"/>
      <c r="J131" s="181">
        <f>ROUND(I131*H131,2)</f>
        <v>0</v>
      </c>
      <c r="K131" s="177" t="s">
        <v>145</v>
      </c>
      <c r="L131" s="41"/>
      <c r="M131" s="182" t="s">
        <v>82</v>
      </c>
      <c r="N131" s="183" t="s">
        <v>54</v>
      </c>
      <c r="O131" s="66"/>
      <c r="P131" s="184">
        <f>O131*H131</f>
        <v>0</v>
      </c>
      <c r="Q131" s="184">
        <v>0.00013</v>
      </c>
      <c r="R131" s="184">
        <f>Q131*H131</f>
        <v>0.09802389999999998</v>
      </c>
      <c r="S131" s="184">
        <v>0.23</v>
      </c>
      <c r="T131" s="185">
        <f>S131*H131</f>
        <v>173.4269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146</v>
      </c>
      <c r="AT131" s="186" t="s">
        <v>141</v>
      </c>
      <c r="AU131" s="186" t="s">
        <v>21</v>
      </c>
      <c r="AY131" s="18" t="s">
        <v>139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92</v>
      </c>
      <c r="BK131" s="187">
        <f>ROUND(I131*H131,2)</f>
        <v>0</v>
      </c>
      <c r="BL131" s="18" t="s">
        <v>146</v>
      </c>
      <c r="BM131" s="186" t="s">
        <v>192</v>
      </c>
    </row>
    <row r="132" spans="1:47" s="2" customFormat="1" ht="11.25">
      <c r="A132" s="36"/>
      <c r="B132" s="37"/>
      <c r="C132" s="38"/>
      <c r="D132" s="188" t="s">
        <v>148</v>
      </c>
      <c r="E132" s="38"/>
      <c r="F132" s="189" t="s">
        <v>193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148</v>
      </c>
      <c r="AU132" s="18" t="s">
        <v>21</v>
      </c>
    </row>
    <row r="133" spans="2:51" s="13" customFormat="1" ht="11.25">
      <c r="B133" s="193"/>
      <c r="C133" s="194"/>
      <c r="D133" s="195" t="s">
        <v>150</v>
      </c>
      <c r="E133" s="196" t="s">
        <v>82</v>
      </c>
      <c r="F133" s="197" t="s">
        <v>194</v>
      </c>
      <c r="G133" s="194"/>
      <c r="H133" s="198">
        <v>754.03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150</v>
      </c>
      <c r="AU133" s="204" t="s">
        <v>21</v>
      </c>
      <c r="AV133" s="13" t="s">
        <v>21</v>
      </c>
      <c r="AW133" s="13" t="s">
        <v>42</v>
      </c>
      <c r="AX133" s="13" t="s">
        <v>84</v>
      </c>
      <c r="AY133" s="204" t="s">
        <v>139</v>
      </c>
    </row>
    <row r="134" spans="2:51" s="14" customFormat="1" ht="11.25">
      <c r="B134" s="205"/>
      <c r="C134" s="206"/>
      <c r="D134" s="195" t="s">
        <v>150</v>
      </c>
      <c r="E134" s="207" t="s">
        <v>82</v>
      </c>
      <c r="F134" s="208" t="s">
        <v>152</v>
      </c>
      <c r="G134" s="206"/>
      <c r="H134" s="207" t="s">
        <v>82</v>
      </c>
      <c r="I134" s="209"/>
      <c r="J134" s="206"/>
      <c r="K134" s="206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150</v>
      </c>
      <c r="AU134" s="214" t="s">
        <v>21</v>
      </c>
      <c r="AV134" s="14" t="s">
        <v>92</v>
      </c>
      <c r="AW134" s="14" t="s">
        <v>42</v>
      </c>
      <c r="AX134" s="14" t="s">
        <v>84</v>
      </c>
      <c r="AY134" s="214" t="s">
        <v>139</v>
      </c>
    </row>
    <row r="135" spans="2:51" s="15" customFormat="1" ht="11.25">
      <c r="B135" s="215"/>
      <c r="C135" s="216"/>
      <c r="D135" s="195" t="s">
        <v>150</v>
      </c>
      <c r="E135" s="217" t="s">
        <v>82</v>
      </c>
      <c r="F135" s="218" t="s">
        <v>153</v>
      </c>
      <c r="G135" s="216"/>
      <c r="H135" s="219">
        <v>754.03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150</v>
      </c>
      <c r="AU135" s="225" t="s">
        <v>21</v>
      </c>
      <c r="AV135" s="15" t="s">
        <v>146</v>
      </c>
      <c r="AW135" s="15" t="s">
        <v>42</v>
      </c>
      <c r="AX135" s="15" t="s">
        <v>92</v>
      </c>
      <c r="AY135" s="225" t="s">
        <v>139</v>
      </c>
    </row>
    <row r="136" spans="1:65" s="2" customFormat="1" ht="24.2" customHeight="1">
      <c r="A136" s="36"/>
      <c r="B136" s="37"/>
      <c r="C136" s="175" t="s">
        <v>195</v>
      </c>
      <c r="D136" s="175" t="s">
        <v>141</v>
      </c>
      <c r="E136" s="176" t="s">
        <v>196</v>
      </c>
      <c r="F136" s="177" t="s">
        <v>197</v>
      </c>
      <c r="G136" s="178" t="s">
        <v>198</v>
      </c>
      <c r="H136" s="179">
        <v>160</v>
      </c>
      <c r="I136" s="180"/>
      <c r="J136" s="181">
        <f>ROUND(I136*H136,2)</f>
        <v>0</v>
      </c>
      <c r="K136" s="177" t="s">
        <v>145</v>
      </c>
      <c r="L136" s="41"/>
      <c r="M136" s="182" t="s">
        <v>82</v>
      </c>
      <c r="N136" s="183" t="s">
        <v>54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0.205</v>
      </c>
      <c r="T136" s="185">
        <f>S136*H136</f>
        <v>32.8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146</v>
      </c>
      <c r="AT136" s="186" t="s">
        <v>141</v>
      </c>
      <c r="AU136" s="186" t="s">
        <v>21</v>
      </c>
      <c r="AY136" s="18" t="s">
        <v>139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92</v>
      </c>
      <c r="BK136" s="187">
        <f>ROUND(I136*H136,2)</f>
        <v>0</v>
      </c>
      <c r="BL136" s="18" t="s">
        <v>146</v>
      </c>
      <c r="BM136" s="186" t="s">
        <v>199</v>
      </c>
    </row>
    <row r="137" spans="1:47" s="2" customFormat="1" ht="11.25">
      <c r="A137" s="36"/>
      <c r="B137" s="37"/>
      <c r="C137" s="38"/>
      <c r="D137" s="188" t="s">
        <v>148</v>
      </c>
      <c r="E137" s="38"/>
      <c r="F137" s="189" t="s">
        <v>200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148</v>
      </c>
      <c r="AU137" s="18" t="s">
        <v>21</v>
      </c>
    </row>
    <row r="138" spans="2:51" s="13" customFormat="1" ht="11.25">
      <c r="B138" s="193"/>
      <c r="C138" s="194"/>
      <c r="D138" s="195" t="s">
        <v>150</v>
      </c>
      <c r="E138" s="196" t="s">
        <v>82</v>
      </c>
      <c r="F138" s="197" t="s">
        <v>201</v>
      </c>
      <c r="G138" s="194"/>
      <c r="H138" s="198">
        <v>160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150</v>
      </c>
      <c r="AU138" s="204" t="s">
        <v>21</v>
      </c>
      <c r="AV138" s="13" t="s">
        <v>21</v>
      </c>
      <c r="AW138" s="13" t="s">
        <v>42</v>
      </c>
      <c r="AX138" s="13" t="s">
        <v>84</v>
      </c>
      <c r="AY138" s="204" t="s">
        <v>139</v>
      </c>
    </row>
    <row r="139" spans="2:51" s="14" customFormat="1" ht="11.25">
      <c r="B139" s="205"/>
      <c r="C139" s="206"/>
      <c r="D139" s="195" t="s">
        <v>150</v>
      </c>
      <c r="E139" s="207" t="s">
        <v>82</v>
      </c>
      <c r="F139" s="208" t="s">
        <v>152</v>
      </c>
      <c r="G139" s="206"/>
      <c r="H139" s="207" t="s">
        <v>82</v>
      </c>
      <c r="I139" s="209"/>
      <c r="J139" s="206"/>
      <c r="K139" s="206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150</v>
      </c>
      <c r="AU139" s="214" t="s">
        <v>21</v>
      </c>
      <c r="AV139" s="14" t="s">
        <v>92</v>
      </c>
      <c r="AW139" s="14" t="s">
        <v>42</v>
      </c>
      <c r="AX139" s="14" t="s">
        <v>84</v>
      </c>
      <c r="AY139" s="214" t="s">
        <v>139</v>
      </c>
    </row>
    <row r="140" spans="2:51" s="15" customFormat="1" ht="11.25">
      <c r="B140" s="215"/>
      <c r="C140" s="216"/>
      <c r="D140" s="195" t="s">
        <v>150</v>
      </c>
      <c r="E140" s="217" t="s">
        <v>82</v>
      </c>
      <c r="F140" s="218" t="s">
        <v>153</v>
      </c>
      <c r="G140" s="216"/>
      <c r="H140" s="219">
        <v>160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150</v>
      </c>
      <c r="AU140" s="225" t="s">
        <v>21</v>
      </c>
      <c r="AV140" s="15" t="s">
        <v>146</v>
      </c>
      <c r="AW140" s="15" t="s">
        <v>42</v>
      </c>
      <c r="AX140" s="15" t="s">
        <v>92</v>
      </c>
      <c r="AY140" s="225" t="s">
        <v>139</v>
      </c>
    </row>
    <row r="141" spans="1:65" s="2" customFormat="1" ht="16.5" customHeight="1">
      <c r="A141" s="36"/>
      <c r="B141" s="37"/>
      <c r="C141" s="175" t="s">
        <v>202</v>
      </c>
      <c r="D141" s="175" t="s">
        <v>141</v>
      </c>
      <c r="E141" s="176" t="s">
        <v>203</v>
      </c>
      <c r="F141" s="177" t="s">
        <v>204</v>
      </c>
      <c r="G141" s="178" t="s">
        <v>198</v>
      </c>
      <c r="H141" s="179">
        <v>40</v>
      </c>
      <c r="I141" s="180"/>
      <c r="J141" s="181">
        <f>ROUND(I141*H141,2)</f>
        <v>0</v>
      </c>
      <c r="K141" s="177" t="s">
        <v>82</v>
      </c>
      <c r="L141" s="41"/>
      <c r="M141" s="182" t="s">
        <v>82</v>
      </c>
      <c r="N141" s="183" t="s">
        <v>54</v>
      </c>
      <c r="O141" s="66"/>
      <c r="P141" s="184">
        <f>O141*H141</f>
        <v>0</v>
      </c>
      <c r="Q141" s="184">
        <v>0.02698</v>
      </c>
      <c r="R141" s="184">
        <f>Q141*H141</f>
        <v>1.0792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146</v>
      </c>
      <c r="AT141" s="186" t="s">
        <v>141</v>
      </c>
      <c r="AU141" s="186" t="s">
        <v>21</v>
      </c>
      <c r="AY141" s="18" t="s">
        <v>139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8" t="s">
        <v>92</v>
      </c>
      <c r="BK141" s="187">
        <f>ROUND(I141*H141,2)</f>
        <v>0</v>
      </c>
      <c r="BL141" s="18" t="s">
        <v>146</v>
      </c>
      <c r="BM141" s="186" t="s">
        <v>205</v>
      </c>
    </row>
    <row r="142" spans="2:51" s="13" customFormat="1" ht="11.25">
      <c r="B142" s="193"/>
      <c r="C142" s="194"/>
      <c r="D142" s="195" t="s">
        <v>150</v>
      </c>
      <c r="E142" s="196" t="s">
        <v>82</v>
      </c>
      <c r="F142" s="197" t="s">
        <v>151</v>
      </c>
      <c r="G142" s="194"/>
      <c r="H142" s="198">
        <v>40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150</v>
      </c>
      <c r="AU142" s="204" t="s">
        <v>21</v>
      </c>
      <c r="AV142" s="13" t="s">
        <v>21</v>
      </c>
      <c r="AW142" s="13" t="s">
        <v>42</v>
      </c>
      <c r="AX142" s="13" t="s">
        <v>84</v>
      </c>
      <c r="AY142" s="204" t="s">
        <v>139</v>
      </c>
    </row>
    <row r="143" spans="2:51" s="14" customFormat="1" ht="11.25">
      <c r="B143" s="205"/>
      <c r="C143" s="206"/>
      <c r="D143" s="195" t="s">
        <v>150</v>
      </c>
      <c r="E143" s="207" t="s">
        <v>82</v>
      </c>
      <c r="F143" s="208" t="s">
        <v>152</v>
      </c>
      <c r="G143" s="206"/>
      <c r="H143" s="207" t="s">
        <v>82</v>
      </c>
      <c r="I143" s="209"/>
      <c r="J143" s="206"/>
      <c r="K143" s="206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150</v>
      </c>
      <c r="AU143" s="214" t="s">
        <v>21</v>
      </c>
      <c r="AV143" s="14" t="s">
        <v>92</v>
      </c>
      <c r="AW143" s="14" t="s">
        <v>42</v>
      </c>
      <c r="AX143" s="14" t="s">
        <v>84</v>
      </c>
      <c r="AY143" s="214" t="s">
        <v>139</v>
      </c>
    </row>
    <row r="144" spans="2:51" s="15" customFormat="1" ht="11.25">
      <c r="B144" s="215"/>
      <c r="C144" s="216"/>
      <c r="D144" s="195" t="s">
        <v>150</v>
      </c>
      <c r="E144" s="217" t="s">
        <v>82</v>
      </c>
      <c r="F144" s="218" t="s">
        <v>153</v>
      </c>
      <c r="G144" s="216"/>
      <c r="H144" s="219">
        <v>40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150</v>
      </c>
      <c r="AU144" s="225" t="s">
        <v>21</v>
      </c>
      <c r="AV144" s="15" t="s">
        <v>146</v>
      </c>
      <c r="AW144" s="15" t="s">
        <v>42</v>
      </c>
      <c r="AX144" s="15" t="s">
        <v>92</v>
      </c>
      <c r="AY144" s="225" t="s">
        <v>139</v>
      </c>
    </row>
    <row r="145" spans="1:65" s="2" customFormat="1" ht="16.5" customHeight="1">
      <c r="A145" s="36"/>
      <c r="B145" s="37"/>
      <c r="C145" s="175" t="s">
        <v>206</v>
      </c>
      <c r="D145" s="175" t="s">
        <v>141</v>
      </c>
      <c r="E145" s="176" t="s">
        <v>207</v>
      </c>
      <c r="F145" s="177" t="s">
        <v>208</v>
      </c>
      <c r="G145" s="178" t="s">
        <v>209</v>
      </c>
      <c r="H145" s="179">
        <v>1080</v>
      </c>
      <c r="I145" s="180"/>
      <c r="J145" s="181">
        <f>ROUND(I145*H145,2)</f>
        <v>0</v>
      </c>
      <c r="K145" s="177" t="s">
        <v>145</v>
      </c>
      <c r="L145" s="41"/>
      <c r="M145" s="182" t="s">
        <v>82</v>
      </c>
      <c r="N145" s="183" t="s">
        <v>54</v>
      </c>
      <c r="O145" s="66"/>
      <c r="P145" s="184">
        <f>O145*H145</f>
        <v>0</v>
      </c>
      <c r="Q145" s="184">
        <v>3E-05</v>
      </c>
      <c r="R145" s="184">
        <f>Q145*H145</f>
        <v>0.0324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146</v>
      </c>
      <c r="AT145" s="186" t="s">
        <v>141</v>
      </c>
      <c r="AU145" s="186" t="s">
        <v>21</v>
      </c>
      <c r="AY145" s="18" t="s">
        <v>139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8" t="s">
        <v>92</v>
      </c>
      <c r="BK145" s="187">
        <f>ROUND(I145*H145,2)</f>
        <v>0</v>
      </c>
      <c r="BL145" s="18" t="s">
        <v>146</v>
      </c>
      <c r="BM145" s="186" t="s">
        <v>210</v>
      </c>
    </row>
    <row r="146" spans="1:47" s="2" customFormat="1" ht="11.25">
      <c r="A146" s="36"/>
      <c r="B146" s="37"/>
      <c r="C146" s="38"/>
      <c r="D146" s="188" t="s">
        <v>148</v>
      </c>
      <c r="E146" s="38"/>
      <c r="F146" s="189" t="s">
        <v>211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148</v>
      </c>
      <c r="AU146" s="18" t="s">
        <v>21</v>
      </c>
    </row>
    <row r="147" spans="2:51" s="13" customFormat="1" ht="11.25">
      <c r="B147" s="193"/>
      <c r="C147" s="194"/>
      <c r="D147" s="195" t="s">
        <v>150</v>
      </c>
      <c r="E147" s="196" t="s">
        <v>82</v>
      </c>
      <c r="F147" s="197" t="s">
        <v>212</v>
      </c>
      <c r="G147" s="194"/>
      <c r="H147" s="198">
        <v>1080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150</v>
      </c>
      <c r="AU147" s="204" t="s">
        <v>21</v>
      </c>
      <c r="AV147" s="13" t="s">
        <v>21</v>
      </c>
      <c r="AW147" s="13" t="s">
        <v>42</v>
      </c>
      <c r="AX147" s="13" t="s">
        <v>84</v>
      </c>
      <c r="AY147" s="204" t="s">
        <v>139</v>
      </c>
    </row>
    <row r="148" spans="2:51" s="14" customFormat="1" ht="11.25">
      <c r="B148" s="205"/>
      <c r="C148" s="206"/>
      <c r="D148" s="195" t="s">
        <v>150</v>
      </c>
      <c r="E148" s="207" t="s">
        <v>82</v>
      </c>
      <c r="F148" s="208" t="s">
        <v>152</v>
      </c>
      <c r="G148" s="206"/>
      <c r="H148" s="207" t="s">
        <v>82</v>
      </c>
      <c r="I148" s="209"/>
      <c r="J148" s="206"/>
      <c r="K148" s="206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150</v>
      </c>
      <c r="AU148" s="214" t="s">
        <v>21</v>
      </c>
      <c r="AV148" s="14" t="s">
        <v>92</v>
      </c>
      <c r="AW148" s="14" t="s">
        <v>42</v>
      </c>
      <c r="AX148" s="14" t="s">
        <v>84</v>
      </c>
      <c r="AY148" s="214" t="s">
        <v>139</v>
      </c>
    </row>
    <row r="149" spans="2:51" s="15" customFormat="1" ht="11.25">
      <c r="B149" s="215"/>
      <c r="C149" s="216"/>
      <c r="D149" s="195" t="s">
        <v>150</v>
      </c>
      <c r="E149" s="217" t="s">
        <v>82</v>
      </c>
      <c r="F149" s="218" t="s">
        <v>153</v>
      </c>
      <c r="G149" s="216"/>
      <c r="H149" s="219">
        <v>1080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150</v>
      </c>
      <c r="AU149" s="225" t="s">
        <v>21</v>
      </c>
      <c r="AV149" s="15" t="s">
        <v>146</v>
      </c>
      <c r="AW149" s="15" t="s">
        <v>42</v>
      </c>
      <c r="AX149" s="15" t="s">
        <v>92</v>
      </c>
      <c r="AY149" s="225" t="s">
        <v>139</v>
      </c>
    </row>
    <row r="150" spans="1:65" s="2" customFormat="1" ht="24.2" customHeight="1">
      <c r="A150" s="36"/>
      <c r="B150" s="37"/>
      <c r="C150" s="175" t="s">
        <v>213</v>
      </c>
      <c r="D150" s="175" t="s">
        <v>141</v>
      </c>
      <c r="E150" s="176" t="s">
        <v>214</v>
      </c>
      <c r="F150" s="177" t="s">
        <v>215</v>
      </c>
      <c r="G150" s="178" t="s">
        <v>216</v>
      </c>
      <c r="H150" s="179">
        <v>90</v>
      </c>
      <c r="I150" s="180"/>
      <c r="J150" s="181">
        <f>ROUND(I150*H150,2)</f>
        <v>0</v>
      </c>
      <c r="K150" s="177" t="s">
        <v>145</v>
      </c>
      <c r="L150" s="41"/>
      <c r="M150" s="182" t="s">
        <v>82</v>
      </c>
      <c r="N150" s="183" t="s">
        <v>54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146</v>
      </c>
      <c r="AT150" s="186" t="s">
        <v>141</v>
      </c>
      <c r="AU150" s="186" t="s">
        <v>21</v>
      </c>
      <c r="AY150" s="18" t="s">
        <v>139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92</v>
      </c>
      <c r="BK150" s="187">
        <f>ROUND(I150*H150,2)</f>
        <v>0</v>
      </c>
      <c r="BL150" s="18" t="s">
        <v>146</v>
      </c>
      <c r="BM150" s="186" t="s">
        <v>217</v>
      </c>
    </row>
    <row r="151" spans="1:47" s="2" customFormat="1" ht="11.25">
      <c r="A151" s="36"/>
      <c r="B151" s="37"/>
      <c r="C151" s="38"/>
      <c r="D151" s="188" t="s">
        <v>148</v>
      </c>
      <c r="E151" s="38"/>
      <c r="F151" s="189" t="s">
        <v>218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8" t="s">
        <v>148</v>
      </c>
      <c r="AU151" s="18" t="s">
        <v>21</v>
      </c>
    </row>
    <row r="152" spans="2:51" s="13" customFormat="1" ht="11.25">
      <c r="B152" s="193"/>
      <c r="C152" s="194"/>
      <c r="D152" s="195" t="s">
        <v>150</v>
      </c>
      <c r="E152" s="196" t="s">
        <v>82</v>
      </c>
      <c r="F152" s="197" t="s">
        <v>219</v>
      </c>
      <c r="G152" s="194"/>
      <c r="H152" s="198">
        <v>90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150</v>
      </c>
      <c r="AU152" s="204" t="s">
        <v>21</v>
      </c>
      <c r="AV152" s="13" t="s">
        <v>21</v>
      </c>
      <c r="AW152" s="13" t="s">
        <v>42</v>
      </c>
      <c r="AX152" s="13" t="s">
        <v>84</v>
      </c>
      <c r="AY152" s="204" t="s">
        <v>139</v>
      </c>
    </row>
    <row r="153" spans="2:51" s="14" customFormat="1" ht="11.25">
      <c r="B153" s="205"/>
      <c r="C153" s="206"/>
      <c r="D153" s="195" t="s">
        <v>150</v>
      </c>
      <c r="E153" s="207" t="s">
        <v>82</v>
      </c>
      <c r="F153" s="208" t="s">
        <v>152</v>
      </c>
      <c r="G153" s="206"/>
      <c r="H153" s="207" t="s">
        <v>82</v>
      </c>
      <c r="I153" s="209"/>
      <c r="J153" s="206"/>
      <c r="K153" s="206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150</v>
      </c>
      <c r="AU153" s="214" t="s">
        <v>21</v>
      </c>
      <c r="AV153" s="14" t="s">
        <v>92</v>
      </c>
      <c r="AW153" s="14" t="s">
        <v>42</v>
      </c>
      <c r="AX153" s="14" t="s">
        <v>84</v>
      </c>
      <c r="AY153" s="214" t="s">
        <v>139</v>
      </c>
    </row>
    <row r="154" spans="2:51" s="15" customFormat="1" ht="11.25">
      <c r="B154" s="215"/>
      <c r="C154" s="216"/>
      <c r="D154" s="195" t="s">
        <v>150</v>
      </c>
      <c r="E154" s="217" t="s">
        <v>82</v>
      </c>
      <c r="F154" s="218" t="s">
        <v>153</v>
      </c>
      <c r="G154" s="216"/>
      <c r="H154" s="219">
        <v>90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150</v>
      </c>
      <c r="AU154" s="225" t="s">
        <v>21</v>
      </c>
      <c r="AV154" s="15" t="s">
        <v>146</v>
      </c>
      <c r="AW154" s="15" t="s">
        <v>42</v>
      </c>
      <c r="AX154" s="15" t="s">
        <v>92</v>
      </c>
      <c r="AY154" s="225" t="s">
        <v>139</v>
      </c>
    </row>
    <row r="155" spans="1:65" s="2" customFormat="1" ht="16.5" customHeight="1">
      <c r="A155" s="36"/>
      <c r="B155" s="37"/>
      <c r="C155" s="175" t="s">
        <v>220</v>
      </c>
      <c r="D155" s="175" t="s">
        <v>141</v>
      </c>
      <c r="E155" s="176" t="s">
        <v>221</v>
      </c>
      <c r="F155" s="177" t="s">
        <v>222</v>
      </c>
      <c r="G155" s="178" t="s">
        <v>144</v>
      </c>
      <c r="H155" s="179">
        <v>45</v>
      </c>
      <c r="I155" s="180"/>
      <c r="J155" s="181">
        <f>ROUND(I155*H155,2)</f>
        <v>0</v>
      </c>
      <c r="K155" s="177" t="s">
        <v>145</v>
      </c>
      <c r="L155" s="41"/>
      <c r="M155" s="182" t="s">
        <v>82</v>
      </c>
      <c r="N155" s="183" t="s">
        <v>54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146</v>
      </c>
      <c r="AT155" s="186" t="s">
        <v>141</v>
      </c>
      <c r="AU155" s="186" t="s">
        <v>21</v>
      </c>
      <c r="AY155" s="18" t="s">
        <v>139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92</v>
      </c>
      <c r="BK155" s="187">
        <f>ROUND(I155*H155,2)</f>
        <v>0</v>
      </c>
      <c r="BL155" s="18" t="s">
        <v>146</v>
      </c>
      <c r="BM155" s="186" t="s">
        <v>223</v>
      </c>
    </row>
    <row r="156" spans="1:47" s="2" customFormat="1" ht="11.25">
      <c r="A156" s="36"/>
      <c r="B156" s="37"/>
      <c r="C156" s="38"/>
      <c r="D156" s="188" t="s">
        <v>148</v>
      </c>
      <c r="E156" s="38"/>
      <c r="F156" s="189" t="s">
        <v>224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8" t="s">
        <v>148</v>
      </c>
      <c r="AU156" s="18" t="s">
        <v>21</v>
      </c>
    </row>
    <row r="157" spans="2:51" s="13" customFormat="1" ht="11.25">
      <c r="B157" s="193"/>
      <c r="C157" s="194"/>
      <c r="D157" s="195" t="s">
        <v>150</v>
      </c>
      <c r="E157" s="196" t="s">
        <v>82</v>
      </c>
      <c r="F157" s="197" t="s">
        <v>225</v>
      </c>
      <c r="G157" s="194"/>
      <c r="H157" s="198">
        <v>45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150</v>
      </c>
      <c r="AU157" s="204" t="s">
        <v>21</v>
      </c>
      <c r="AV157" s="13" t="s">
        <v>21</v>
      </c>
      <c r="AW157" s="13" t="s">
        <v>42</v>
      </c>
      <c r="AX157" s="13" t="s">
        <v>84</v>
      </c>
      <c r="AY157" s="204" t="s">
        <v>139</v>
      </c>
    </row>
    <row r="158" spans="2:51" s="14" customFormat="1" ht="11.25">
      <c r="B158" s="205"/>
      <c r="C158" s="206"/>
      <c r="D158" s="195" t="s">
        <v>150</v>
      </c>
      <c r="E158" s="207" t="s">
        <v>82</v>
      </c>
      <c r="F158" s="208" t="s">
        <v>152</v>
      </c>
      <c r="G158" s="206"/>
      <c r="H158" s="207" t="s">
        <v>82</v>
      </c>
      <c r="I158" s="209"/>
      <c r="J158" s="206"/>
      <c r="K158" s="206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150</v>
      </c>
      <c r="AU158" s="214" t="s">
        <v>21</v>
      </c>
      <c r="AV158" s="14" t="s">
        <v>92</v>
      </c>
      <c r="AW158" s="14" t="s">
        <v>42</v>
      </c>
      <c r="AX158" s="14" t="s">
        <v>84</v>
      </c>
      <c r="AY158" s="214" t="s">
        <v>139</v>
      </c>
    </row>
    <row r="159" spans="2:51" s="15" customFormat="1" ht="11.25">
      <c r="B159" s="215"/>
      <c r="C159" s="216"/>
      <c r="D159" s="195" t="s">
        <v>150</v>
      </c>
      <c r="E159" s="217" t="s">
        <v>82</v>
      </c>
      <c r="F159" s="218" t="s">
        <v>153</v>
      </c>
      <c r="G159" s="216"/>
      <c r="H159" s="219">
        <v>45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150</v>
      </c>
      <c r="AU159" s="225" t="s">
        <v>21</v>
      </c>
      <c r="AV159" s="15" t="s">
        <v>146</v>
      </c>
      <c r="AW159" s="15" t="s">
        <v>42</v>
      </c>
      <c r="AX159" s="15" t="s">
        <v>92</v>
      </c>
      <c r="AY159" s="225" t="s">
        <v>139</v>
      </c>
    </row>
    <row r="160" spans="1:65" s="2" customFormat="1" ht="24.2" customHeight="1">
      <c r="A160" s="36"/>
      <c r="B160" s="37"/>
      <c r="C160" s="175" t="s">
        <v>226</v>
      </c>
      <c r="D160" s="175" t="s">
        <v>141</v>
      </c>
      <c r="E160" s="176" t="s">
        <v>227</v>
      </c>
      <c r="F160" s="177" t="s">
        <v>228</v>
      </c>
      <c r="G160" s="178" t="s">
        <v>229</v>
      </c>
      <c r="H160" s="179">
        <v>382.72</v>
      </c>
      <c r="I160" s="180"/>
      <c r="J160" s="181">
        <f>ROUND(I160*H160,2)</f>
        <v>0</v>
      </c>
      <c r="K160" s="177" t="s">
        <v>145</v>
      </c>
      <c r="L160" s="41"/>
      <c r="M160" s="182" t="s">
        <v>82</v>
      </c>
      <c r="N160" s="183" t="s">
        <v>54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146</v>
      </c>
      <c r="AT160" s="186" t="s">
        <v>141</v>
      </c>
      <c r="AU160" s="186" t="s">
        <v>21</v>
      </c>
      <c r="AY160" s="18" t="s">
        <v>139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8" t="s">
        <v>92</v>
      </c>
      <c r="BK160" s="187">
        <f>ROUND(I160*H160,2)</f>
        <v>0</v>
      </c>
      <c r="BL160" s="18" t="s">
        <v>146</v>
      </c>
      <c r="BM160" s="186" t="s">
        <v>230</v>
      </c>
    </row>
    <row r="161" spans="1:47" s="2" customFormat="1" ht="11.25">
      <c r="A161" s="36"/>
      <c r="B161" s="37"/>
      <c r="C161" s="38"/>
      <c r="D161" s="188" t="s">
        <v>148</v>
      </c>
      <c r="E161" s="38"/>
      <c r="F161" s="189" t="s">
        <v>231</v>
      </c>
      <c r="G161" s="38"/>
      <c r="H161" s="38"/>
      <c r="I161" s="190"/>
      <c r="J161" s="38"/>
      <c r="K161" s="38"/>
      <c r="L161" s="41"/>
      <c r="M161" s="191"/>
      <c r="N161" s="19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8" t="s">
        <v>148</v>
      </c>
      <c r="AU161" s="18" t="s">
        <v>21</v>
      </c>
    </row>
    <row r="162" spans="2:51" s="13" customFormat="1" ht="11.25">
      <c r="B162" s="193"/>
      <c r="C162" s="194"/>
      <c r="D162" s="195" t="s">
        <v>150</v>
      </c>
      <c r="E162" s="196" t="s">
        <v>82</v>
      </c>
      <c r="F162" s="197" t="s">
        <v>232</v>
      </c>
      <c r="G162" s="194"/>
      <c r="H162" s="198">
        <v>45.106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150</v>
      </c>
      <c r="AU162" s="204" t="s">
        <v>21</v>
      </c>
      <c r="AV162" s="13" t="s">
        <v>21</v>
      </c>
      <c r="AW162" s="13" t="s">
        <v>42</v>
      </c>
      <c r="AX162" s="13" t="s">
        <v>84</v>
      </c>
      <c r="AY162" s="204" t="s">
        <v>139</v>
      </c>
    </row>
    <row r="163" spans="2:51" s="13" customFormat="1" ht="11.25">
      <c r="B163" s="193"/>
      <c r="C163" s="194"/>
      <c r="D163" s="195" t="s">
        <v>150</v>
      </c>
      <c r="E163" s="196" t="s">
        <v>82</v>
      </c>
      <c r="F163" s="197" t="s">
        <v>233</v>
      </c>
      <c r="G163" s="194"/>
      <c r="H163" s="198">
        <v>9.268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150</v>
      </c>
      <c r="AU163" s="204" t="s">
        <v>21</v>
      </c>
      <c r="AV163" s="13" t="s">
        <v>21</v>
      </c>
      <c r="AW163" s="13" t="s">
        <v>42</v>
      </c>
      <c r="AX163" s="13" t="s">
        <v>84</v>
      </c>
      <c r="AY163" s="204" t="s">
        <v>139</v>
      </c>
    </row>
    <row r="164" spans="2:51" s="13" customFormat="1" ht="11.25">
      <c r="B164" s="193"/>
      <c r="C164" s="194"/>
      <c r="D164" s="195" t="s">
        <v>150</v>
      </c>
      <c r="E164" s="196" t="s">
        <v>82</v>
      </c>
      <c r="F164" s="197" t="s">
        <v>234</v>
      </c>
      <c r="G164" s="194"/>
      <c r="H164" s="198">
        <v>46.436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150</v>
      </c>
      <c r="AU164" s="204" t="s">
        <v>21</v>
      </c>
      <c r="AV164" s="13" t="s">
        <v>21</v>
      </c>
      <c r="AW164" s="13" t="s">
        <v>42</v>
      </c>
      <c r="AX164" s="13" t="s">
        <v>84</v>
      </c>
      <c r="AY164" s="204" t="s">
        <v>139</v>
      </c>
    </row>
    <row r="165" spans="2:51" s="13" customFormat="1" ht="11.25">
      <c r="B165" s="193"/>
      <c r="C165" s="194"/>
      <c r="D165" s="195" t="s">
        <v>150</v>
      </c>
      <c r="E165" s="196" t="s">
        <v>82</v>
      </c>
      <c r="F165" s="197" t="s">
        <v>235</v>
      </c>
      <c r="G165" s="194"/>
      <c r="H165" s="198">
        <v>281.91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150</v>
      </c>
      <c r="AU165" s="204" t="s">
        <v>21</v>
      </c>
      <c r="AV165" s="13" t="s">
        <v>21</v>
      </c>
      <c r="AW165" s="13" t="s">
        <v>42</v>
      </c>
      <c r="AX165" s="13" t="s">
        <v>84</v>
      </c>
      <c r="AY165" s="204" t="s">
        <v>139</v>
      </c>
    </row>
    <row r="166" spans="2:51" s="14" customFormat="1" ht="11.25">
      <c r="B166" s="205"/>
      <c r="C166" s="206"/>
      <c r="D166" s="195" t="s">
        <v>150</v>
      </c>
      <c r="E166" s="207" t="s">
        <v>82</v>
      </c>
      <c r="F166" s="208" t="s">
        <v>152</v>
      </c>
      <c r="G166" s="206"/>
      <c r="H166" s="207" t="s">
        <v>82</v>
      </c>
      <c r="I166" s="209"/>
      <c r="J166" s="206"/>
      <c r="K166" s="206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150</v>
      </c>
      <c r="AU166" s="214" t="s">
        <v>21</v>
      </c>
      <c r="AV166" s="14" t="s">
        <v>92</v>
      </c>
      <c r="AW166" s="14" t="s">
        <v>42</v>
      </c>
      <c r="AX166" s="14" t="s">
        <v>84</v>
      </c>
      <c r="AY166" s="214" t="s">
        <v>139</v>
      </c>
    </row>
    <row r="167" spans="2:51" s="15" customFormat="1" ht="11.25">
      <c r="B167" s="215"/>
      <c r="C167" s="216"/>
      <c r="D167" s="195" t="s">
        <v>150</v>
      </c>
      <c r="E167" s="217" t="s">
        <v>82</v>
      </c>
      <c r="F167" s="218" t="s">
        <v>153</v>
      </c>
      <c r="G167" s="216"/>
      <c r="H167" s="219">
        <v>382.72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150</v>
      </c>
      <c r="AU167" s="225" t="s">
        <v>21</v>
      </c>
      <c r="AV167" s="15" t="s">
        <v>146</v>
      </c>
      <c r="AW167" s="15" t="s">
        <v>42</v>
      </c>
      <c r="AX167" s="15" t="s">
        <v>92</v>
      </c>
      <c r="AY167" s="225" t="s">
        <v>139</v>
      </c>
    </row>
    <row r="168" spans="1:65" s="2" customFormat="1" ht="16.5" customHeight="1">
      <c r="A168" s="36"/>
      <c r="B168" s="37"/>
      <c r="C168" s="175" t="s">
        <v>8</v>
      </c>
      <c r="D168" s="175" t="s">
        <v>141</v>
      </c>
      <c r="E168" s="176" t="s">
        <v>236</v>
      </c>
      <c r="F168" s="177" t="s">
        <v>237</v>
      </c>
      <c r="G168" s="178" t="s">
        <v>229</v>
      </c>
      <c r="H168" s="179">
        <v>57.2</v>
      </c>
      <c r="I168" s="180"/>
      <c r="J168" s="181">
        <f>ROUND(I168*H168,2)</f>
        <v>0</v>
      </c>
      <c r="K168" s="177" t="s">
        <v>145</v>
      </c>
      <c r="L168" s="41"/>
      <c r="M168" s="182" t="s">
        <v>82</v>
      </c>
      <c r="N168" s="183" t="s">
        <v>54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146</v>
      </c>
      <c r="AT168" s="186" t="s">
        <v>141</v>
      </c>
      <c r="AU168" s="186" t="s">
        <v>21</v>
      </c>
      <c r="AY168" s="18" t="s">
        <v>139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8" t="s">
        <v>92</v>
      </c>
      <c r="BK168" s="187">
        <f>ROUND(I168*H168,2)</f>
        <v>0</v>
      </c>
      <c r="BL168" s="18" t="s">
        <v>146</v>
      </c>
      <c r="BM168" s="186" t="s">
        <v>238</v>
      </c>
    </row>
    <row r="169" spans="1:47" s="2" customFormat="1" ht="11.25">
      <c r="A169" s="36"/>
      <c r="B169" s="37"/>
      <c r="C169" s="38"/>
      <c r="D169" s="188" t="s">
        <v>148</v>
      </c>
      <c r="E169" s="38"/>
      <c r="F169" s="189" t="s">
        <v>239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8" t="s">
        <v>148</v>
      </c>
      <c r="AU169" s="18" t="s">
        <v>21</v>
      </c>
    </row>
    <row r="170" spans="2:51" s="13" customFormat="1" ht="11.25">
      <c r="B170" s="193"/>
      <c r="C170" s="194"/>
      <c r="D170" s="195" t="s">
        <v>150</v>
      </c>
      <c r="E170" s="196" t="s">
        <v>82</v>
      </c>
      <c r="F170" s="197" t="s">
        <v>240</v>
      </c>
      <c r="G170" s="194"/>
      <c r="H170" s="198">
        <v>57.2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150</v>
      </c>
      <c r="AU170" s="204" t="s">
        <v>21</v>
      </c>
      <c r="AV170" s="13" t="s">
        <v>21</v>
      </c>
      <c r="AW170" s="13" t="s">
        <v>42</v>
      </c>
      <c r="AX170" s="13" t="s">
        <v>84</v>
      </c>
      <c r="AY170" s="204" t="s">
        <v>139</v>
      </c>
    </row>
    <row r="171" spans="2:51" s="14" customFormat="1" ht="11.25">
      <c r="B171" s="205"/>
      <c r="C171" s="206"/>
      <c r="D171" s="195" t="s">
        <v>150</v>
      </c>
      <c r="E171" s="207" t="s">
        <v>82</v>
      </c>
      <c r="F171" s="208" t="s">
        <v>152</v>
      </c>
      <c r="G171" s="206"/>
      <c r="H171" s="207" t="s">
        <v>82</v>
      </c>
      <c r="I171" s="209"/>
      <c r="J171" s="206"/>
      <c r="K171" s="206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150</v>
      </c>
      <c r="AU171" s="214" t="s">
        <v>21</v>
      </c>
      <c r="AV171" s="14" t="s">
        <v>92</v>
      </c>
      <c r="AW171" s="14" t="s">
        <v>42</v>
      </c>
      <c r="AX171" s="14" t="s">
        <v>84</v>
      </c>
      <c r="AY171" s="214" t="s">
        <v>139</v>
      </c>
    </row>
    <row r="172" spans="2:51" s="15" customFormat="1" ht="11.25">
      <c r="B172" s="215"/>
      <c r="C172" s="216"/>
      <c r="D172" s="195" t="s">
        <v>150</v>
      </c>
      <c r="E172" s="217" t="s">
        <v>82</v>
      </c>
      <c r="F172" s="218" t="s">
        <v>153</v>
      </c>
      <c r="G172" s="216"/>
      <c r="H172" s="219">
        <v>57.2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150</v>
      </c>
      <c r="AU172" s="225" t="s">
        <v>21</v>
      </c>
      <c r="AV172" s="15" t="s">
        <v>146</v>
      </c>
      <c r="AW172" s="15" t="s">
        <v>42</v>
      </c>
      <c r="AX172" s="15" t="s">
        <v>92</v>
      </c>
      <c r="AY172" s="225" t="s">
        <v>139</v>
      </c>
    </row>
    <row r="173" spans="1:65" s="2" customFormat="1" ht="24.2" customHeight="1">
      <c r="A173" s="36"/>
      <c r="B173" s="37"/>
      <c r="C173" s="175" t="s">
        <v>241</v>
      </c>
      <c r="D173" s="175" t="s">
        <v>141</v>
      </c>
      <c r="E173" s="176" t="s">
        <v>242</v>
      </c>
      <c r="F173" s="177" t="s">
        <v>243</v>
      </c>
      <c r="G173" s="178" t="s">
        <v>229</v>
      </c>
      <c r="H173" s="179">
        <v>941</v>
      </c>
      <c r="I173" s="180"/>
      <c r="J173" s="181">
        <f>ROUND(I173*H173,2)</f>
        <v>0</v>
      </c>
      <c r="K173" s="177" t="s">
        <v>145</v>
      </c>
      <c r="L173" s="41"/>
      <c r="M173" s="182" t="s">
        <v>82</v>
      </c>
      <c r="N173" s="183" t="s">
        <v>54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146</v>
      </c>
      <c r="AT173" s="186" t="s">
        <v>141</v>
      </c>
      <c r="AU173" s="186" t="s">
        <v>21</v>
      </c>
      <c r="AY173" s="18" t="s">
        <v>139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8" t="s">
        <v>92</v>
      </c>
      <c r="BK173" s="187">
        <f>ROUND(I173*H173,2)</f>
        <v>0</v>
      </c>
      <c r="BL173" s="18" t="s">
        <v>146</v>
      </c>
      <c r="BM173" s="186" t="s">
        <v>244</v>
      </c>
    </row>
    <row r="174" spans="1:47" s="2" customFormat="1" ht="11.25">
      <c r="A174" s="36"/>
      <c r="B174" s="37"/>
      <c r="C174" s="38"/>
      <c r="D174" s="188" t="s">
        <v>148</v>
      </c>
      <c r="E174" s="38"/>
      <c r="F174" s="189" t="s">
        <v>245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8" t="s">
        <v>148</v>
      </c>
      <c r="AU174" s="18" t="s">
        <v>21</v>
      </c>
    </row>
    <row r="175" spans="2:51" s="13" customFormat="1" ht="11.25">
      <c r="B175" s="193"/>
      <c r="C175" s="194"/>
      <c r="D175" s="195" t="s">
        <v>150</v>
      </c>
      <c r="E175" s="196" t="s">
        <v>82</v>
      </c>
      <c r="F175" s="197" t="s">
        <v>246</v>
      </c>
      <c r="G175" s="194"/>
      <c r="H175" s="198">
        <v>182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150</v>
      </c>
      <c r="AU175" s="204" t="s">
        <v>21</v>
      </c>
      <c r="AV175" s="13" t="s">
        <v>21</v>
      </c>
      <c r="AW175" s="13" t="s">
        <v>42</v>
      </c>
      <c r="AX175" s="13" t="s">
        <v>84</v>
      </c>
      <c r="AY175" s="204" t="s">
        <v>139</v>
      </c>
    </row>
    <row r="176" spans="2:51" s="14" customFormat="1" ht="11.25">
      <c r="B176" s="205"/>
      <c r="C176" s="206"/>
      <c r="D176" s="195" t="s">
        <v>150</v>
      </c>
      <c r="E176" s="207" t="s">
        <v>82</v>
      </c>
      <c r="F176" s="208" t="s">
        <v>247</v>
      </c>
      <c r="G176" s="206"/>
      <c r="H176" s="207" t="s">
        <v>82</v>
      </c>
      <c r="I176" s="209"/>
      <c r="J176" s="206"/>
      <c r="K176" s="206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150</v>
      </c>
      <c r="AU176" s="214" t="s">
        <v>21</v>
      </c>
      <c r="AV176" s="14" t="s">
        <v>92</v>
      </c>
      <c r="AW176" s="14" t="s">
        <v>42</v>
      </c>
      <c r="AX176" s="14" t="s">
        <v>84</v>
      </c>
      <c r="AY176" s="214" t="s">
        <v>139</v>
      </c>
    </row>
    <row r="177" spans="2:51" s="13" customFormat="1" ht="11.25">
      <c r="B177" s="193"/>
      <c r="C177" s="194"/>
      <c r="D177" s="195" t="s">
        <v>150</v>
      </c>
      <c r="E177" s="196" t="s">
        <v>82</v>
      </c>
      <c r="F177" s="197" t="s">
        <v>248</v>
      </c>
      <c r="G177" s="194"/>
      <c r="H177" s="198">
        <v>345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150</v>
      </c>
      <c r="AU177" s="204" t="s">
        <v>21</v>
      </c>
      <c r="AV177" s="13" t="s">
        <v>21</v>
      </c>
      <c r="AW177" s="13" t="s">
        <v>42</v>
      </c>
      <c r="AX177" s="13" t="s">
        <v>84</v>
      </c>
      <c r="AY177" s="204" t="s">
        <v>139</v>
      </c>
    </row>
    <row r="178" spans="2:51" s="14" customFormat="1" ht="11.25">
      <c r="B178" s="205"/>
      <c r="C178" s="206"/>
      <c r="D178" s="195" t="s">
        <v>150</v>
      </c>
      <c r="E178" s="207" t="s">
        <v>82</v>
      </c>
      <c r="F178" s="208" t="s">
        <v>249</v>
      </c>
      <c r="G178" s="206"/>
      <c r="H178" s="207" t="s">
        <v>82</v>
      </c>
      <c r="I178" s="209"/>
      <c r="J178" s="206"/>
      <c r="K178" s="206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150</v>
      </c>
      <c r="AU178" s="214" t="s">
        <v>21</v>
      </c>
      <c r="AV178" s="14" t="s">
        <v>92</v>
      </c>
      <c r="AW178" s="14" t="s">
        <v>42</v>
      </c>
      <c r="AX178" s="14" t="s">
        <v>84</v>
      </c>
      <c r="AY178" s="214" t="s">
        <v>139</v>
      </c>
    </row>
    <row r="179" spans="2:51" s="13" customFormat="1" ht="11.25">
      <c r="B179" s="193"/>
      <c r="C179" s="194"/>
      <c r="D179" s="195" t="s">
        <v>150</v>
      </c>
      <c r="E179" s="196" t="s">
        <v>82</v>
      </c>
      <c r="F179" s="197" t="s">
        <v>250</v>
      </c>
      <c r="G179" s="194"/>
      <c r="H179" s="198">
        <v>414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150</v>
      </c>
      <c r="AU179" s="204" t="s">
        <v>21</v>
      </c>
      <c r="AV179" s="13" t="s">
        <v>21</v>
      </c>
      <c r="AW179" s="13" t="s">
        <v>42</v>
      </c>
      <c r="AX179" s="13" t="s">
        <v>84</v>
      </c>
      <c r="AY179" s="204" t="s">
        <v>139</v>
      </c>
    </row>
    <row r="180" spans="2:51" s="14" customFormat="1" ht="11.25">
      <c r="B180" s="205"/>
      <c r="C180" s="206"/>
      <c r="D180" s="195" t="s">
        <v>150</v>
      </c>
      <c r="E180" s="207" t="s">
        <v>82</v>
      </c>
      <c r="F180" s="208" t="s">
        <v>251</v>
      </c>
      <c r="G180" s="206"/>
      <c r="H180" s="207" t="s">
        <v>82</v>
      </c>
      <c r="I180" s="209"/>
      <c r="J180" s="206"/>
      <c r="K180" s="206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150</v>
      </c>
      <c r="AU180" s="214" t="s">
        <v>21</v>
      </c>
      <c r="AV180" s="14" t="s">
        <v>92</v>
      </c>
      <c r="AW180" s="14" t="s">
        <v>42</v>
      </c>
      <c r="AX180" s="14" t="s">
        <v>84</v>
      </c>
      <c r="AY180" s="214" t="s">
        <v>139</v>
      </c>
    </row>
    <row r="181" spans="2:51" s="15" customFormat="1" ht="11.25">
      <c r="B181" s="215"/>
      <c r="C181" s="216"/>
      <c r="D181" s="195" t="s">
        <v>150</v>
      </c>
      <c r="E181" s="217" t="s">
        <v>82</v>
      </c>
      <c r="F181" s="218" t="s">
        <v>153</v>
      </c>
      <c r="G181" s="216"/>
      <c r="H181" s="219">
        <v>941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150</v>
      </c>
      <c r="AU181" s="225" t="s">
        <v>21</v>
      </c>
      <c r="AV181" s="15" t="s">
        <v>146</v>
      </c>
      <c r="AW181" s="15" t="s">
        <v>42</v>
      </c>
      <c r="AX181" s="15" t="s">
        <v>92</v>
      </c>
      <c r="AY181" s="225" t="s">
        <v>139</v>
      </c>
    </row>
    <row r="182" spans="1:65" s="2" customFormat="1" ht="24.2" customHeight="1">
      <c r="A182" s="36"/>
      <c r="B182" s="37"/>
      <c r="C182" s="175" t="s">
        <v>252</v>
      </c>
      <c r="D182" s="175" t="s">
        <v>141</v>
      </c>
      <c r="E182" s="176" t="s">
        <v>253</v>
      </c>
      <c r="F182" s="177" t="s">
        <v>254</v>
      </c>
      <c r="G182" s="178" t="s">
        <v>229</v>
      </c>
      <c r="H182" s="179">
        <v>13.8</v>
      </c>
      <c r="I182" s="180"/>
      <c r="J182" s="181">
        <f>ROUND(I182*H182,2)</f>
        <v>0</v>
      </c>
      <c r="K182" s="177" t="s">
        <v>145</v>
      </c>
      <c r="L182" s="41"/>
      <c r="M182" s="182" t="s">
        <v>82</v>
      </c>
      <c r="N182" s="183" t="s">
        <v>54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146</v>
      </c>
      <c r="AT182" s="186" t="s">
        <v>141</v>
      </c>
      <c r="AU182" s="186" t="s">
        <v>21</v>
      </c>
      <c r="AY182" s="18" t="s">
        <v>139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8" t="s">
        <v>92</v>
      </c>
      <c r="BK182" s="187">
        <f>ROUND(I182*H182,2)</f>
        <v>0</v>
      </c>
      <c r="BL182" s="18" t="s">
        <v>146</v>
      </c>
      <c r="BM182" s="186" t="s">
        <v>255</v>
      </c>
    </row>
    <row r="183" spans="1:47" s="2" customFormat="1" ht="11.25">
      <c r="A183" s="36"/>
      <c r="B183" s="37"/>
      <c r="C183" s="38"/>
      <c r="D183" s="188" t="s">
        <v>148</v>
      </c>
      <c r="E183" s="38"/>
      <c r="F183" s="189" t="s">
        <v>256</v>
      </c>
      <c r="G183" s="38"/>
      <c r="H183" s="38"/>
      <c r="I183" s="190"/>
      <c r="J183" s="38"/>
      <c r="K183" s="38"/>
      <c r="L183" s="41"/>
      <c r="M183" s="191"/>
      <c r="N183" s="19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8" t="s">
        <v>148</v>
      </c>
      <c r="AU183" s="18" t="s">
        <v>21</v>
      </c>
    </row>
    <row r="184" spans="2:51" s="13" customFormat="1" ht="11.25">
      <c r="B184" s="193"/>
      <c r="C184" s="194"/>
      <c r="D184" s="195" t="s">
        <v>150</v>
      </c>
      <c r="E184" s="196" t="s">
        <v>82</v>
      </c>
      <c r="F184" s="197" t="s">
        <v>257</v>
      </c>
      <c r="G184" s="194"/>
      <c r="H184" s="198">
        <v>13.8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150</v>
      </c>
      <c r="AU184" s="204" t="s">
        <v>21</v>
      </c>
      <c r="AV184" s="13" t="s">
        <v>21</v>
      </c>
      <c r="AW184" s="13" t="s">
        <v>42</v>
      </c>
      <c r="AX184" s="13" t="s">
        <v>84</v>
      </c>
      <c r="AY184" s="204" t="s">
        <v>139</v>
      </c>
    </row>
    <row r="185" spans="2:51" s="14" customFormat="1" ht="11.25">
      <c r="B185" s="205"/>
      <c r="C185" s="206"/>
      <c r="D185" s="195" t="s">
        <v>150</v>
      </c>
      <c r="E185" s="207" t="s">
        <v>82</v>
      </c>
      <c r="F185" s="208" t="s">
        <v>152</v>
      </c>
      <c r="G185" s="206"/>
      <c r="H185" s="207" t="s">
        <v>82</v>
      </c>
      <c r="I185" s="209"/>
      <c r="J185" s="206"/>
      <c r="K185" s="206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150</v>
      </c>
      <c r="AU185" s="214" t="s">
        <v>21</v>
      </c>
      <c r="AV185" s="14" t="s">
        <v>92</v>
      </c>
      <c r="AW185" s="14" t="s">
        <v>42</v>
      </c>
      <c r="AX185" s="14" t="s">
        <v>84</v>
      </c>
      <c r="AY185" s="214" t="s">
        <v>139</v>
      </c>
    </row>
    <row r="186" spans="2:51" s="15" customFormat="1" ht="11.25">
      <c r="B186" s="215"/>
      <c r="C186" s="216"/>
      <c r="D186" s="195" t="s">
        <v>150</v>
      </c>
      <c r="E186" s="217" t="s">
        <v>82</v>
      </c>
      <c r="F186" s="218" t="s">
        <v>153</v>
      </c>
      <c r="G186" s="216"/>
      <c r="H186" s="219">
        <v>13.8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150</v>
      </c>
      <c r="AU186" s="225" t="s">
        <v>21</v>
      </c>
      <c r="AV186" s="15" t="s">
        <v>146</v>
      </c>
      <c r="AW186" s="15" t="s">
        <v>42</v>
      </c>
      <c r="AX186" s="15" t="s">
        <v>92</v>
      </c>
      <c r="AY186" s="225" t="s">
        <v>139</v>
      </c>
    </row>
    <row r="187" spans="1:65" s="2" customFormat="1" ht="24.2" customHeight="1">
      <c r="A187" s="36"/>
      <c r="B187" s="37"/>
      <c r="C187" s="175" t="s">
        <v>258</v>
      </c>
      <c r="D187" s="175" t="s">
        <v>141</v>
      </c>
      <c r="E187" s="176" t="s">
        <v>259</v>
      </c>
      <c r="F187" s="177" t="s">
        <v>260</v>
      </c>
      <c r="G187" s="178" t="s">
        <v>229</v>
      </c>
      <c r="H187" s="179">
        <v>81.75</v>
      </c>
      <c r="I187" s="180"/>
      <c r="J187" s="181">
        <f>ROUND(I187*H187,2)</f>
        <v>0</v>
      </c>
      <c r="K187" s="177" t="s">
        <v>145</v>
      </c>
      <c r="L187" s="41"/>
      <c r="M187" s="182" t="s">
        <v>82</v>
      </c>
      <c r="N187" s="183" t="s">
        <v>54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146</v>
      </c>
      <c r="AT187" s="186" t="s">
        <v>141</v>
      </c>
      <c r="AU187" s="186" t="s">
        <v>21</v>
      </c>
      <c r="AY187" s="18" t="s">
        <v>139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8" t="s">
        <v>92</v>
      </c>
      <c r="BK187" s="187">
        <f>ROUND(I187*H187,2)</f>
        <v>0</v>
      </c>
      <c r="BL187" s="18" t="s">
        <v>146</v>
      </c>
      <c r="BM187" s="186" t="s">
        <v>261</v>
      </c>
    </row>
    <row r="188" spans="1:47" s="2" customFormat="1" ht="11.25">
      <c r="A188" s="36"/>
      <c r="B188" s="37"/>
      <c r="C188" s="38"/>
      <c r="D188" s="188" t="s">
        <v>148</v>
      </c>
      <c r="E188" s="38"/>
      <c r="F188" s="189" t="s">
        <v>262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8" t="s">
        <v>148</v>
      </c>
      <c r="AU188" s="18" t="s">
        <v>21</v>
      </c>
    </row>
    <row r="189" spans="2:51" s="13" customFormat="1" ht="11.25">
      <c r="B189" s="193"/>
      <c r="C189" s="194"/>
      <c r="D189" s="195" t="s">
        <v>150</v>
      </c>
      <c r="E189" s="196" t="s">
        <v>82</v>
      </c>
      <c r="F189" s="197" t="s">
        <v>263</v>
      </c>
      <c r="G189" s="194"/>
      <c r="H189" s="198">
        <v>81.75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150</v>
      </c>
      <c r="AU189" s="204" t="s">
        <v>21</v>
      </c>
      <c r="AV189" s="13" t="s">
        <v>21</v>
      </c>
      <c r="AW189" s="13" t="s">
        <v>42</v>
      </c>
      <c r="AX189" s="13" t="s">
        <v>84</v>
      </c>
      <c r="AY189" s="204" t="s">
        <v>139</v>
      </c>
    </row>
    <row r="190" spans="2:51" s="14" customFormat="1" ht="11.25">
      <c r="B190" s="205"/>
      <c r="C190" s="206"/>
      <c r="D190" s="195" t="s">
        <v>150</v>
      </c>
      <c r="E190" s="207" t="s">
        <v>82</v>
      </c>
      <c r="F190" s="208" t="s">
        <v>152</v>
      </c>
      <c r="G190" s="206"/>
      <c r="H190" s="207" t="s">
        <v>82</v>
      </c>
      <c r="I190" s="209"/>
      <c r="J190" s="206"/>
      <c r="K190" s="206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150</v>
      </c>
      <c r="AU190" s="214" t="s">
        <v>21</v>
      </c>
      <c r="AV190" s="14" t="s">
        <v>92</v>
      </c>
      <c r="AW190" s="14" t="s">
        <v>42</v>
      </c>
      <c r="AX190" s="14" t="s">
        <v>84</v>
      </c>
      <c r="AY190" s="214" t="s">
        <v>139</v>
      </c>
    </row>
    <row r="191" spans="2:51" s="15" customFormat="1" ht="11.25">
      <c r="B191" s="215"/>
      <c r="C191" s="216"/>
      <c r="D191" s="195" t="s">
        <v>150</v>
      </c>
      <c r="E191" s="217" t="s">
        <v>82</v>
      </c>
      <c r="F191" s="218" t="s">
        <v>153</v>
      </c>
      <c r="G191" s="216"/>
      <c r="H191" s="219">
        <v>81.75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150</v>
      </c>
      <c r="AU191" s="225" t="s">
        <v>21</v>
      </c>
      <c r="AV191" s="15" t="s">
        <v>146</v>
      </c>
      <c r="AW191" s="15" t="s">
        <v>42</v>
      </c>
      <c r="AX191" s="15" t="s">
        <v>92</v>
      </c>
      <c r="AY191" s="225" t="s">
        <v>139</v>
      </c>
    </row>
    <row r="192" spans="1:65" s="2" customFormat="1" ht="24.2" customHeight="1">
      <c r="A192" s="36"/>
      <c r="B192" s="37"/>
      <c r="C192" s="175" t="s">
        <v>264</v>
      </c>
      <c r="D192" s="175" t="s">
        <v>141</v>
      </c>
      <c r="E192" s="176" t="s">
        <v>265</v>
      </c>
      <c r="F192" s="177" t="s">
        <v>266</v>
      </c>
      <c r="G192" s="178" t="s">
        <v>144</v>
      </c>
      <c r="H192" s="179">
        <v>157.541</v>
      </c>
      <c r="I192" s="180"/>
      <c r="J192" s="181">
        <f>ROUND(I192*H192,2)</f>
        <v>0</v>
      </c>
      <c r="K192" s="177" t="s">
        <v>145</v>
      </c>
      <c r="L192" s="41"/>
      <c r="M192" s="182" t="s">
        <v>82</v>
      </c>
      <c r="N192" s="183" t="s">
        <v>54</v>
      </c>
      <c r="O192" s="66"/>
      <c r="P192" s="184">
        <f>O192*H192</f>
        <v>0</v>
      </c>
      <c r="Q192" s="184">
        <v>0.00011</v>
      </c>
      <c r="R192" s="184">
        <f>Q192*H192</f>
        <v>0.01732951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146</v>
      </c>
      <c r="AT192" s="186" t="s">
        <v>141</v>
      </c>
      <c r="AU192" s="186" t="s">
        <v>21</v>
      </c>
      <c r="AY192" s="18" t="s">
        <v>139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8" t="s">
        <v>92</v>
      </c>
      <c r="BK192" s="187">
        <f>ROUND(I192*H192,2)</f>
        <v>0</v>
      </c>
      <c r="BL192" s="18" t="s">
        <v>146</v>
      </c>
      <c r="BM192" s="186" t="s">
        <v>267</v>
      </c>
    </row>
    <row r="193" spans="1:47" s="2" customFormat="1" ht="11.25">
      <c r="A193" s="36"/>
      <c r="B193" s="37"/>
      <c r="C193" s="38"/>
      <c r="D193" s="188" t="s">
        <v>148</v>
      </c>
      <c r="E193" s="38"/>
      <c r="F193" s="189" t="s">
        <v>268</v>
      </c>
      <c r="G193" s="38"/>
      <c r="H193" s="38"/>
      <c r="I193" s="190"/>
      <c r="J193" s="38"/>
      <c r="K193" s="38"/>
      <c r="L193" s="41"/>
      <c r="M193" s="191"/>
      <c r="N193" s="19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148</v>
      </c>
      <c r="AU193" s="18" t="s">
        <v>21</v>
      </c>
    </row>
    <row r="194" spans="1:65" s="2" customFormat="1" ht="16.5" customHeight="1">
      <c r="A194" s="36"/>
      <c r="B194" s="37"/>
      <c r="C194" s="226" t="s">
        <v>269</v>
      </c>
      <c r="D194" s="226" t="s">
        <v>270</v>
      </c>
      <c r="E194" s="227" t="s">
        <v>271</v>
      </c>
      <c r="F194" s="228" t="s">
        <v>272</v>
      </c>
      <c r="G194" s="229" t="s">
        <v>229</v>
      </c>
      <c r="H194" s="230">
        <v>10.395</v>
      </c>
      <c r="I194" s="231"/>
      <c r="J194" s="232">
        <f>ROUND(I194*H194,2)</f>
        <v>0</v>
      </c>
      <c r="K194" s="228" t="s">
        <v>145</v>
      </c>
      <c r="L194" s="233"/>
      <c r="M194" s="234" t="s">
        <v>82</v>
      </c>
      <c r="N194" s="235" t="s">
        <v>54</v>
      </c>
      <c r="O194" s="66"/>
      <c r="P194" s="184">
        <f>O194*H194</f>
        <v>0</v>
      </c>
      <c r="Q194" s="184">
        <v>0.55</v>
      </c>
      <c r="R194" s="184">
        <f>Q194*H194</f>
        <v>5.71725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189</v>
      </c>
      <c r="AT194" s="186" t="s">
        <v>270</v>
      </c>
      <c r="AU194" s="186" t="s">
        <v>21</v>
      </c>
      <c r="AY194" s="18" t="s">
        <v>139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8" t="s">
        <v>92</v>
      </c>
      <c r="BK194" s="187">
        <f>ROUND(I194*H194,2)</f>
        <v>0</v>
      </c>
      <c r="BL194" s="18" t="s">
        <v>146</v>
      </c>
      <c r="BM194" s="186" t="s">
        <v>273</v>
      </c>
    </row>
    <row r="195" spans="2:51" s="13" customFormat="1" ht="11.25">
      <c r="B195" s="193"/>
      <c r="C195" s="194"/>
      <c r="D195" s="195" t="s">
        <v>150</v>
      </c>
      <c r="E195" s="196" t="s">
        <v>82</v>
      </c>
      <c r="F195" s="197" t="s">
        <v>274</v>
      </c>
      <c r="G195" s="194"/>
      <c r="H195" s="198">
        <v>10.395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150</v>
      </c>
      <c r="AU195" s="204" t="s">
        <v>21</v>
      </c>
      <c r="AV195" s="13" t="s">
        <v>21</v>
      </c>
      <c r="AW195" s="13" t="s">
        <v>42</v>
      </c>
      <c r="AX195" s="13" t="s">
        <v>84</v>
      </c>
      <c r="AY195" s="204" t="s">
        <v>139</v>
      </c>
    </row>
    <row r="196" spans="2:51" s="15" customFormat="1" ht="11.25">
      <c r="B196" s="215"/>
      <c r="C196" s="216"/>
      <c r="D196" s="195" t="s">
        <v>150</v>
      </c>
      <c r="E196" s="217" t="s">
        <v>82</v>
      </c>
      <c r="F196" s="218" t="s">
        <v>153</v>
      </c>
      <c r="G196" s="216"/>
      <c r="H196" s="219">
        <v>10.395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150</v>
      </c>
      <c r="AU196" s="225" t="s">
        <v>21</v>
      </c>
      <c r="AV196" s="15" t="s">
        <v>146</v>
      </c>
      <c r="AW196" s="15" t="s">
        <v>42</v>
      </c>
      <c r="AX196" s="15" t="s">
        <v>92</v>
      </c>
      <c r="AY196" s="225" t="s">
        <v>139</v>
      </c>
    </row>
    <row r="197" spans="1:65" s="2" customFormat="1" ht="24.2" customHeight="1">
      <c r="A197" s="36"/>
      <c r="B197" s="37"/>
      <c r="C197" s="175" t="s">
        <v>7</v>
      </c>
      <c r="D197" s="175" t="s">
        <v>141</v>
      </c>
      <c r="E197" s="176" t="s">
        <v>275</v>
      </c>
      <c r="F197" s="177" t="s">
        <v>276</v>
      </c>
      <c r="G197" s="178" t="s">
        <v>144</v>
      </c>
      <c r="H197" s="179">
        <v>157.5</v>
      </c>
      <c r="I197" s="180"/>
      <c r="J197" s="181">
        <f>ROUND(I197*H197,2)</f>
        <v>0</v>
      </c>
      <c r="K197" s="177" t="s">
        <v>145</v>
      </c>
      <c r="L197" s="41"/>
      <c r="M197" s="182" t="s">
        <v>82</v>
      </c>
      <c r="N197" s="183" t="s">
        <v>54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146</v>
      </c>
      <c r="AT197" s="186" t="s">
        <v>141</v>
      </c>
      <c r="AU197" s="186" t="s">
        <v>21</v>
      </c>
      <c r="AY197" s="18" t="s">
        <v>139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8" t="s">
        <v>92</v>
      </c>
      <c r="BK197" s="187">
        <f>ROUND(I197*H197,2)</f>
        <v>0</v>
      </c>
      <c r="BL197" s="18" t="s">
        <v>146</v>
      </c>
      <c r="BM197" s="186" t="s">
        <v>277</v>
      </c>
    </row>
    <row r="198" spans="1:47" s="2" customFormat="1" ht="11.25">
      <c r="A198" s="36"/>
      <c r="B198" s="37"/>
      <c r="C198" s="38"/>
      <c r="D198" s="188" t="s">
        <v>148</v>
      </c>
      <c r="E198" s="38"/>
      <c r="F198" s="189" t="s">
        <v>278</v>
      </c>
      <c r="G198" s="38"/>
      <c r="H198" s="38"/>
      <c r="I198" s="190"/>
      <c r="J198" s="38"/>
      <c r="K198" s="38"/>
      <c r="L198" s="41"/>
      <c r="M198" s="191"/>
      <c r="N198" s="19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8" t="s">
        <v>148</v>
      </c>
      <c r="AU198" s="18" t="s">
        <v>21</v>
      </c>
    </row>
    <row r="199" spans="2:51" s="13" customFormat="1" ht="11.25">
      <c r="B199" s="193"/>
      <c r="C199" s="194"/>
      <c r="D199" s="195" t="s">
        <v>150</v>
      </c>
      <c r="E199" s="196" t="s">
        <v>82</v>
      </c>
      <c r="F199" s="197" t="s">
        <v>279</v>
      </c>
      <c r="G199" s="194"/>
      <c r="H199" s="198">
        <v>157.5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150</v>
      </c>
      <c r="AU199" s="204" t="s">
        <v>21</v>
      </c>
      <c r="AV199" s="13" t="s">
        <v>21</v>
      </c>
      <c r="AW199" s="13" t="s">
        <v>42</v>
      </c>
      <c r="AX199" s="13" t="s">
        <v>84</v>
      </c>
      <c r="AY199" s="204" t="s">
        <v>139</v>
      </c>
    </row>
    <row r="200" spans="2:51" s="15" customFormat="1" ht="11.25">
      <c r="B200" s="215"/>
      <c r="C200" s="216"/>
      <c r="D200" s="195" t="s">
        <v>150</v>
      </c>
      <c r="E200" s="217" t="s">
        <v>82</v>
      </c>
      <c r="F200" s="218" t="s">
        <v>153</v>
      </c>
      <c r="G200" s="216"/>
      <c r="H200" s="219">
        <v>157.5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150</v>
      </c>
      <c r="AU200" s="225" t="s">
        <v>21</v>
      </c>
      <c r="AV200" s="15" t="s">
        <v>146</v>
      </c>
      <c r="AW200" s="15" t="s">
        <v>42</v>
      </c>
      <c r="AX200" s="15" t="s">
        <v>92</v>
      </c>
      <c r="AY200" s="225" t="s">
        <v>139</v>
      </c>
    </row>
    <row r="201" spans="1:65" s="2" customFormat="1" ht="21.75" customHeight="1">
      <c r="A201" s="36"/>
      <c r="B201" s="37"/>
      <c r="C201" s="175" t="s">
        <v>280</v>
      </c>
      <c r="D201" s="175" t="s">
        <v>141</v>
      </c>
      <c r="E201" s="176" t="s">
        <v>281</v>
      </c>
      <c r="F201" s="177" t="s">
        <v>282</v>
      </c>
      <c r="G201" s="178" t="s">
        <v>144</v>
      </c>
      <c r="H201" s="179">
        <v>40</v>
      </c>
      <c r="I201" s="180"/>
      <c r="J201" s="181">
        <f>ROUND(I201*H201,2)</f>
        <v>0</v>
      </c>
      <c r="K201" s="177" t="s">
        <v>145</v>
      </c>
      <c r="L201" s="41"/>
      <c r="M201" s="182" t="s">
        <v>82</v>
      </c>
      <c r="N201" s="183" t="s">
        <v>54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146</v>
      </c>
      <c r="AT201" s="186" t="s">
        <v>141</v>
      </c>
      <c r="AU201" s="186" t="s">
        <v>21</v>
      </c>
      <c r="AY201" s="18" t="s">
        <v>139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8" t="s">
        <v>92</v>
      </c>
      <c r="BK201" s="187">
        <f>ROUND(I201*H201,2)</f>
        <v>0</v>
      </c>
      <c r="BL201" s="18" t="s">
        <v>146</v>
      </c>
      <c r="BM201" s="186" t="s">
        <v>283</v>
      </c>
    </row>
    <row r="202" spans="1:47" s="2" customFormat="1" ht="11.25">
      <c r="A202" s="36"/>
      <c r="B202" s="37"/>
      <c r="C202" s="38"/>
      <c r="D202" s="188" t="s">
        <v>148</v>
      </c>
      <c r="E202" s="38"/>
      <c r="F202" s="189" t="s">
        <v>284</v>
      </c>
      <c r="G202" s="38"/>
      <c r="H202" s="38"/>
      <c r="I202" s="190"/>
      <c r="J202" s="38"/>
      <c r="K202" s="38"/>
      <c r="L202" s="41"/>
      <c r="M202" s="191"/>
      <c r="N202" s="19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8" t="s">
        <v>148</v>
      </c>
      <c r="AU202" s="18" t="s">
        <v>21</v>
      </c>
    </row>
    <row r="203" spans="1:65" s="2" customFormat="1" ht="21.75" customHeight="1">
      <c r="A203" s="36"/>
      <c r="B203" s="37"/>
      <c r="C203" s="175" t="s">
        <v>285</v>
      </c>
      <c r="D203" s="175" t="s">
        <v>141</v>
      </c>
      <c r="E203" s="176" t="s">
        <v>286</v>
      </c>
      <c r="F203" s="177" t="s">
        <v>287</v>
      </c>
      <c r="G203" s="178" t="s">
        <v>144</v>
      </c>
      <c r="H203" s="179">
        <v>80</v>
      </c>
      <c r="I203" s="180"/>
      <c r="J203" s="181">
        <f>ROUND(I203*H203,2)</f>
        <v>0</v>
      </c>
      <c r="K203" s="177" t="s">
        <v>145</v>
      </c>
      <c r="L203" s="41"/>
      <c r="M203" s="182" t="s">
        <v>82</v>
      </c>
      <c r="N203" s="183" t="s">
        <v>54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146</v>
      </c>
      <c r="AT203" s="186" t="s">
        <v>141</v>
      </c>
      <c r="AU203" s="186" t="s">
        <v>21</v>
      </c>
      <c r="AY203" s="18" t="s">
        <v>139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8" t="s">
        <v>92</v>
      </c>
      <c r="BK203" s="187">
        <f>ROUND(I203*H203,2)</f>
        <v>0</v>
      </c>
      <c r="BL203" s="18" t="s">
        <v>146</v>
      </c>
      <c r="BM203" s="186" t="s">
        <v>288</v>
      </c>
    </row>
    <row r="204" spans="1:47" s="2" customFormat="1" ht="11.25">
      <c r="A204" s="36"/>
      <c r="B204" s="37"/>
      <c r="C204" s="38"/>
      <c r="D204" s="188" t="s">
        <v>148</v>
      </c>
      <c r="E204" s="38"/>
      <c r="F204" s="189" t="s">
        <v>289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8" t="s">
        <v>148</v>
      </c>
      <c r="AU204" s="18" t="s">
        <v>21</v>
      </c>
    </row>
    <row r="205" spans="2:51" s="13" customFormat="1" ht="11.25">
      <c r="B205" s="193"/>
      <c r="C205" s="194"/>
      <c r="D205" s="195" t="s">
        <v>150</v>
      </c>
      <c r="E205" s="196" t="s">
        <v>82</v>
      </c>
      <c r="F205" s="197" t="s">
        <v>290</v>
      </c>
      <c r="G205" s="194"/>
      <c r="H205" s="198">
        <v>80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150</v>
      </c>
      <c r="AU205" s="204" t="s">
        <v>21</v>
      </c>
      <c r="AV205" s="13" t="s">
        <v>21</v>
      </c>
      <c r="AW205" s="13" t="s">
        <v>42</v>
      </c>
      <c r="AX205" s="13" t="s">
        <v>84</v>
      </c>
      <c r="AY205" s="204" t="s">
        <v>139</v>
      </c>
    </row>
    <row r="206" spans="2:51" s="15" customFormat="1" ht="11.25">
      <c r="B206" s="215"/>
      <c r="C206" s="216"/>
      <c r="D206" s="195" t="s">
        <v>150</v>
      </c>
      <c r="E206" s="217" t="s">
        <v>82</v>
      </c>
      <c r="F206" s="218" t="s">
        <v>153</v>
      </c>
      <c r="G206" s="216"/>
      <c r="H206" s="219">
        <v>80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150</v>
      </c>
      <c r="AU206" s="225" t="s">
        <v>21</v>
      </c>
      <c r="AV206" s="15" t="s">
        <v>146</v>
      </c>
      <c r="AW206" s="15" t="s">
        <v>42</v>
      </c>
      <c r="AX206" s="15" t="s">
        <v>92</v>
      </c>
      <c r="AY206" s="225" t="s">
        <v>139</v>
      </c>
    </row>
    <row r="207" spans="1:65" s="2" customFormat="1" ht="37.9" customHeight="1">
      <c r="A207" s="36"/>
      <c r="B207" s="37"/>
      <c r="C207" s="175" t="s">
        <v>291</v>
      </c>
      <c r="D207" s="175" t="s">
        <v>141</v>
      </c>
      <c r="E207" s="176" t="s">
        <v>292</v>
      </c>
      <c r="F207" s="177" t="s">
        <v>293</v>
      </c>
      <c r="G207" s="178" t="s">
        <v>229</v>
      </c>
      <c r="H207" s="179">
        <v>7.5</v>
      </c>
      <c r="I207" s="180"/>
      <c r="J207" s="181">
        <f>ROUND(I207*H207,2)</f>
        <v>0</v>
      </c>
      <c r="K207" s="177" t="s">
        <v>145</v>
      </c>
      <c r="L207" s="41"/>
      <c r="M207" s="182" t="s">
        <v>82</v>
      </c>
      <c r="N207" s="183" t="s">
        <v>54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146</v>
      </c>
      <c r="AT207" s="186" t="s">
        <v>141</v>
      </c>
      <c r="AU207" s="186" t="s">
        <v>21</v>
      </c>
      <c r="AY207" s="18" t="s">
        <v>139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8" t="s">
        <v>92</v>
      </c>
      <c r="BK207" s="187">
        <f>ROUND(I207*H207,2)</f>
        <v>0</v>
      </c>
      <c r="BL207" s="18" t="s">
        <v>146</v>
      </c>
      <c r="BM207" s="186" t="s">
        <v>294</v>
      </c>
    </row>
    <row r="208" spans="1:47" s="2" customFormat="1" ht="11.25">
      <c r="A208" s="36"/>
      <c r="B208" s="37"/>
      <c r="C208" s="38"/>
      <c r="D208" s="188" t="s">
        <v>148</v>
      </c>
      <c r="E208" s="38"/>
      <c r="F208" s="189" t="s">
        <v>295</v>
      </c>
      <c r="G208" s="38"/>
      <c r="H208" s="38"/>
      <c r="I208" s="190"/>
      <c r="J208" s="38"/>
      <c r="K208" s="38"/>
      <c r="L208" s="41"/>
      <c r="M208" s="191"/>
      <c r="N208" s="19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8" t="s">
        <v>148</v>
      </c>
      <c r="AU208" s="18" t="s">
        <v>21</v>
      </c>
    </row>
    <row r="209" spans="2:51" s="13" customFormat="1" ht="11.25">
      <c r="B209" s="193"/>
      <c r="C209" s="194"/>
      <c r="D209" s="195" t="s">
        <v>150</v>
      </c>
      <c r="E209" s="196" t="s">
        <v>82</v>
      </c>
      <c r="F209" s="197" t="s">
        <v>296</v>
      </c>
      <c r="G209" s="194"/>
      <c r="H209" s="198">
        <v>7.5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150</v>
      </c>
      <c r="AU209" s="204" t="s">
        <v>21</v>
      </c>
      <c r="AV209" s="13" t="s">
        <v>21</v>
      </c>
      <c r="AW209" s="13" t="s">
        <v>42</v>
      </c>
      <c r="AX209" s="13" t="s">
        <v>84</v>
      </c>
      <c r="AY209" s="204" t="s">
        <v>139</v>
      </c>
    </row>
    <row r="210" spans="2:51" s="14" customFormat="1" ht="11.25">
      <c r="B210" s="205"/>
      <c r="C210" s="206"/>
      <c r="D210" s="195" t="s">
        <v>150</v>
      </c>
      <c r="E210" s="207" t="s">
        <v>82</v>
      </c>
      <c r="F210" s="208" t="s">
        <v>297</v>
      </c>
      <c r="G210" s="206"/>
      <c r="H210" s="207" t="s">
        <v>82</v>
      </c>
      <c r="I210" s="209"/>
      <c r="J210" s="206"/>
      <c r="K210" s="206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150</v>
      </c>
      <c r="AU210" s="214" t="s">
        <v>21</v>
      </c>
      <c r="AV210" s="14" t="s">
        <v>92</v>
      </c>
      <c r="AW210" s="14" t="s">
        <v>42</v>
      </c>
      <c r="AX210" s="14" t="s">
        <v>84</v>
      </c>
      <c r="AY210" s="214" t="s">
        <v>139</v>
      </c>
    </row>
    <row r="211" spans="2:51" s="15" customFormat="1" ht="11.25">
      <c r="B211" s="215"/>
      <c r="C211" s="216"/>
      <c r="D211" s="195" t="s">
        <v>150</v>
      </c>
      <c r="E211" s="217" t="s">
        <v>82</v>
      </c>
      <c r="F211" s="218" t="s">
        <v>153</v>
      </c>
      <c r="G211" s="216"/>
      <c r="H211" s="219">
        <v>7.5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150</v>
      </c>
      <c r="AU211" s="225" t="s">
        <v>21</v>
      </c>
      <c r="AV211" s="15" t="s">
        <v>146</v>
      </c>
      <c r="AW211" s="15" t="s">
        <v>42</v>
      </c>
      <c r="AX211" s="15" t="s">
        <v>92</v>
      </c>
      <c r="AY211" s="225" t="s">
        <v>139</v>
      </c>
    </row>
    <row r="212" spans="1:65" s="2" customFormat="1" ht="37.9" customHeight="1">
      <c r="A212" s="36"/>
      <c r="B212" s="37"/>
      <c r="C212" s="175" t="s">
        <v>298</v>
      </c>
      <c r="D212" s="175" t="s">
        <v>141</v>
      </c>
      <c r="E212" s="176" t="s">
        <v>292</v>
      </c>
      <c r="F212" s="177" t="s">
        <v>293</v>
      </c>
      <c r="G212" s="178" t="s">
        <v>229</v>
      </c>
      <c r="H212" s="179">
        <v>65.1</v>
      </c>
      <c r="I212" s="180"/>
      <c r="J212" s="181">
        <f>ROUND(I212*H212,2)</f>
        <v>0</v>
      </c>
      <c r="K212" s="177" t="s">
        <v>145</v>
      </c>
      <c r="L212" s="41"/>
      <c r="M212" s="182" t="s">
        <v>82</v>
      </c>
      <c r="N212" s="183" t="s">
        <v>54</v>
      </c>
      <c r="O212" s="66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146</v>
      </c>
      <c r="AT212" s="186" t="s">
        <v>141</v>
      </c>
      <c r="AU212" s="186" t="s">
        <v>21</v>
      </c>
      <c r="AY212" s="18" t="s">
        <v>139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8" t="s">
        <v>92</v>
      </c>
      <c r="BK212" s="187">
        <f>ROUND(I212*H212,2)</f>
        <v>0</v>
      </c>
      <c r="BL212" s="18" t="s">
        <v>146</v>
      </c>
      <c r="BM212" s="186" t="s">
        <v>299</v>
      </c>
    </row>
    <row r="213" spans="1:47" s="2" customFormat="1" ht="11.25">
      <c r="A213" s="36"/>
      <c r="B213" s="37"/>
      <c r="C213" s="38"/>
      <c r="D213" s="188" t="s">
        <v>148</v>
      </c>
      <c r="E213" s="38"/>
      <c r="F213" s="189" t="s">
        <v>295</v>
      </c>
      <c r="G213" s="38"/>
      <c r="H213" s="38"/>
      <c r="I213" s="190"/>
      <c r="J213" s="38"/>
      <c r="K213" s="38"/>
      <c r="L213" s="41"/>
      <c r="M213" s="191"/>
      <c r="N213" s="19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8" t="s">
        <v>148</v>
      </c>
      <c r="AU213" s="18" t="s">
        <v>21</v>
      </c>
    </row>
    <row r="214" spans="2:51" s="13" customFormat="1" ht="11.25">
      <c r="B214" s="193"/>
      <c r="C214" s="194"/>
      <c r="D214" s="195" t="s">
        <v>150</v>
      </c>
      <c r="E214" s="196" t="s">
        <v>82</v>
      </c>
      <c r="F214" s="197" t="s">
        <v>300</v>
      </c>
      <c r="G214" s="194"/>
      <c r="H214" s="198">
        <v>65.1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150</v>
      </c>
      <c r="AU214" s="204" t="s">
        <v>21</v>
      </c>
      <c r="AV214" s="13" t="s">
        <v>21</v>
      </c>
      <c r="AW214" s="13" t="s">
        <v>42</v>
      </c>
      <c r="AX214" s="13" t="s">
        <v>84</v>
      </c>
      <c r="AY214" s="204" t="s">
        <v>139</v>
      </c>
    </row>
    <row r="215" spans="2:51" s="14" customFormat="1" ht="11.25">
      <c r="B215" s="205"/>
      <c r="C215" s="206"/>
      <c r="D215" s="195" t="s">
        <v>150</v>
      </c>
      <c r="E215" s="207" t="s">
        <v>82</v>
      </c>
      <c r="F215" s="208" t="s">
        <v>301</v>
      </c>
      <c r="G215" s="206"/>
      <c r="H215" s="207" t="s">
        <v>82</v>
      </c>
      <c r="I215" s="209"/>
      <c r="J215" s="206"/>
      <c r="K215" s="206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150</v>
      </c>
      <c r="AU215" s="214" t="s">
        <v>21</v>
      </c>
      <c r="AV215" s="14" t="s">
        <v>92</v>
      </c>
      <c r="AW215" s="14" t="s">
        <v>42</v>
      </c>
      <c r="AX215" s="14" t="s">
        <v>84</v>
      </c>
      <c r="AY215" s="214" t="s">
        <v>139</v>
      </c>
    </row>
    <row r="216" spans="2:51" s="15" customFormat="1" ht="11.25">
      <c r="B216" s="215"/>
      <c r="C216" s="216"/>
      <c r="D216" s="195" t="s">
        <v>150</v>
      </c>
      <c r="E216" s="217" t="s">
        <v>82</v>
      </c>
      <c r="F216" s="218" t="s">
        <v>153</v>
      </c>
      <c r="G216" s="216"/>
      <c r="H216" s="219">
        <v>65.1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150</v>
      </c>
      <c r="AU216" s="225" t="s">
        <v>21</v>
      </c>
      <c r="AV216" s="15" t="s">
        <v>146</v>
      </c>
      <c r="AW216" s="15" t="s">
        <v>42</v>
      </c>
      <c r="AX216" s="15" t="s">
        <v>92</v>
      </c>
      <c r="AY216" s="225" t="s">
        <v>139</v>
      </c>
    </row>
    <row r="217" spans="1:65" s="2" customFormat="1" ht="37.9" customHeight="1">
      <c r="A217" s="36"/>
      <c r="B217" s="37"/>
      <c r="C217" s="175" t="s">
        <v>302</v>
      </c>
      <c r="D217" s="175" t="s">
        <v>141</v>
      </c>
      <c r="E217" s="176" t="s">
        <v>303</v>
      </c>
      <c r="F217" s="177" t="s">
        <v>304</v>
      </c>
      <c r="G217" s="178" t="s">
        <v>229</v>
      </c>
      <c r="H217" s="179">
        <v>1498.166</v>
      </c>
      <c r="I217" s="180"/>
      <c r="J217" s="181">
        <f>ROUND(I217*H217,2)</f>
        <v>0</v>
      </c>
      <c r="K217" s="177" t="s">
        <v>145</v>
      </c>
      <c r="L217" s="41"/>
      <c r="M217" s="182" t="s">
        <v>82</v>
      </c>
      <c r="N217" s="183" t="s">
        <v>54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146</v>
      </c>
      <c r="AT217" s="186" t="s">
        <v>141</v>
      </c>
      <c r="AU217" s="186" t="s">
        <v>21</v>
      </c>
      <c r="AY217" s="18" t="s">
        <v>139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8" t="s">
        <v>92</v>
      </c>
      <c r="BK217" s="187">
        <f>ROUND(I217*H217,2)</f>
        <v>0</v>
      </c>
      <c r="BL217" s="18" t="s">
        <v>146</v>
      </c>
      <c r="BM217" s="186" t="s">
        <v>305</v>
      </c>
    </row>
    <row r="218" spans="1:47" s="2" customFormat="1" ht="11.25">
      <c r="A218" s="36"/>
      <c r="B218" s="37"/>
      <c r="C218" s="38"/>
      <c r="D218" s="188" t="s">
        <v>148</v>
      </c>
      <c r="E218" s="38"/>
      <c r="F218" s="189" t="s">
        <v>306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8" t="s">
        <v>148</v>
      </c>
      <c r="AU218" s="18" t="s">
        <v>21</v>
      </c>
    </row>
    <row r="219" spans="2:51" s="13" customFormat="1" ht="11.25">
      <c r="B219" s="193"/>
      <c r="C219" s="194"/>
      <c r="D219" s="195" t="s">
        <v>150</v>
      </c>
      <c r="E219" s="196" t="s">
        <v>82</v>
      </c>
      <c r="F219" s="197" t="s">
        <v>307</v>
      </c>
      <c r="G219" s="194"/>
      <c r="H219" s="198">
        <v>1323.17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150</v>
      </c>
      <c r="AU219" s="204" t="s">
        <v>21</v>
      </c>
      <c r="AV219" s="13" t="s">
        <v>21</v>
      </c>
      <c r="AW219" s="13" t="s">
        <v>42</v>
      </c>
      <c r="AX219" s="13" t="s">
        <v>84</v>
      </c>
      <c r="AY219" s="204" t="s">
        <v>139</v>
      </c>
    </row>
    <row r="220" spans="2:51" s="14" customFormat="1" ht="11.25">
      <c r="B220" s="205"/>
      <c r="C220" s="206"/>
      <c r="D220" s="195" t="s">
        <v>150</v>
      </c>
      <c r="E220" s="207" t="s">
        <v>82</v>
      </c>
      <c r="F220" s="208" t="s">
        <v>308</v>
      </c>
      <c r="G220" s="206"/>
      <c r="H220" s="207" t="s">
        <v>82</v>
      </c>
      <c r="I220" s="209"/>
      <c r="J220" s="206"/>
      <c r="K220" s="206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150</v>
      </c>
      <c r="AU220" s="214" t="s">
        <v>21</v>
      </c>
      <c r="AV220" s="14" t="s">
        <v>92</v>
      </c>
      <c r="AW220" s="14" t="s">
        <v>42</v>
      </c>
      <c r="AX220" s="14" t="s">
        <v>84</v>
      </c>
      <c r="AY220" s="214" t="s">
        <v>139</v>
      </c>
    </row>
    <row r="221" spans="2:51" s="13" customFormat="1" ht="11.25">
      <c r="B221" s="193"/>
      <c r="C221" s="194"/>
      <c r="D221" s="195" t="s">
        <v>150</v>
      </c>
      <c r="E221" s="196" t="s">
        <v>82</v>
      </c>
      <c r="F221" s="197" t="s">
        <v>309</v>
      </c>
      <c r="G221" s="194"/>
      <c r="H221" s="198">
        <v>174.996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150</v>
      </c>
      <c r="AU221" s="204" t="s">
        <v>21</v>
      </c>
      <c r="AV221" s="13" t="s">
        <v>21</v>
      </c>
      <c r="AW221" s="13" t="s">
        <v>42</v>
      </c>
      <c r="AX221" s="13" t="s">
        <v>84</v>
      </c>
      <c r="AY221" s="204" t="s">
        <v>139</v>
      </c>
    </row>
    <row r="222" spans="2:51" s="14" customFormat="1" ht="11.25">
      <c r="B222" s="205"/>
      <c r="C222" s="206"/>
      <c r="D222" s="195" t="s">
        <v>150</v>
      </c>
      <c r="E222" s="207" t="s">
        <v>82</v>
      </c>
      <c r="F222" s="208" t="s">
        <v>310</v>
      </c>
      <c r="G222" s="206"/>
      <c r="H222" s="207" t="s">
        <v>82</v>
      </c>
      <c r="I222" s="209"/>
      <c r="J222" s="206"/>
      <c r="K222" s="206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150</v>
      </c>
      <c r="AU222" s="214" t="s">
        <v>21</v>
      </c>
      <c r="AV222" s="14" t="s">
        <v>92</v>
      </c>
      <c r="AW222" s="14" t="s">
        <v>42</v>
      </c>
      <c r="AX222" s="14" t="s">
        <v>84</v>
      </c>
      <c r="AY222" s="214" t="s">
        <v>139</v>
      </c>
    </row>
    <row r="223" spans="2:51" s="15" customFormat="1" ht="11.25">
      <c r="B223" s="215"/>
      <c r="C223" s="216"/>
      <c r="D223" s="195" t="s">
        <v>150</v>
      </c>
      <c r="E223" s="217" t="s">
        <v>82</v>
      </c>
      <c r="F223" s="218" t="s">
        <v>153</v>
      </c>
      <c r="G223" s="216"/>
      <c r="H223" s="219">
        <v>1498.166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150</v>
      </c>
      <c r="AU223" s="225" t="s">
        <v>21</v>
      </c>
      <c r="AV223" s="15" t="s">
        <v>146</v>
      </c>
      <c r="AW223" s="15" t="s">
        <v>42</v>
      </c>
      <c r="AX223" s="15" t="s">
        <v>92</v>
      </c>
      <c r="AY223" s="225" t="s">
        <v>139</v>
      </c>
    </row>
    <row r="224" spans="1:65" s="2" customFormat="1" ht="37.9" customHeight="1">
      <c r="A224" s="36"/>
      <c r="B224" s="37"/>
      <c r="C224" s="175" t="s">
        <v>311</v>
      </c>
      <c r="D224" s="175" t="s">
        <v>141</v>
      </c>
      <c r="E224" s="176" t="s">
        <v>312</v>
      </c>
      <c r="F224" s="177" t="s">
        <v>313</v>
      </c>
      <c r="G224" s="178" t="s">
        <v>229</v>
      </c>
      <c r="H224" s="179">
        <v>7490.85</v>
      </c>
      <c r="I224" s="180"/>
      <c r="J224" s="181">
        <f>ROUND(I224*H224,2)</f>
        <v>0</v>
      </c>
      <c r="K224" s="177" t="s">
        <v>145</v>
      </c>
      <c r="L224" s="41"/>
      <c r="M224" s="182" t="s">
        <v>82</v>
      </c>
      <c r="N224" s="183" t="s">
        <v>54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</v>
      </c>
      <c r="T224" s="18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146</v>
      </c>
      <c r="AT224" s="186" t="s">
        <v>141</v>
      </c>
      <c r="AU224" s="186" t="s">
        <v>21</v>
      </c>
      <c r="AY224" s="18" t="s">
        <v>139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8" t="s">
        <v>92</v>
      </c>
      <c r="BK224" s="187">
        <f>ROUND(I224*H224,2)</f>
        <v>0</v>
      </c>
      <c r="BL224" s="18" t="s">
        <v>146</v>
      </c>
      <c r="BM224" s="186" t="s">
        <v>314</v>
      </c>
    </row>
    <row r="225" spans="1:47" s="2" customFormat="1" ht="11.25">
      <c r="A225" s="36"/>
      <c r="B225" s="37"/>
      <c r="C225" s="38"/>
      <c r="D225" s="188" t="s">
        <v>148</v>
      </c>
      <c r="E225" s="38"/>
      <c r="F225" s="189" t="s">
        <v>315</v>
      </c>
      <c r="G225" s="38"/>
      <c r="H225" s="38"/>
      <c r="I225" s="190"/>
      <c r="J225" s="38"/>
      <c r="K225" s="38"/>
      <c r="L225" s="41"/>
      <c r="M225" s="191"/>
      <c r="N225" s="192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8" t="s">
        <v>148</v>
      </c>
      <c r="AU225" s="18" t="s">
        <v>21</v>
      </c>
    </row>
    <row r="226" spans="2:51" s="13" customFormat="1" ht="11.25">
      <c r="B226" s="193"/>
      <c r="C226" s="194"/>
      <c r="D226" s="195" t="s">
        <v>150</v>
      </c>
      <c r="E226" s="196" t="s">
        <v>82</v>
      </c>
      <c r="F226" s="197" t="s">
        <v>316</v>
      </c>
      <c r="G226" s="194"/>
      <c r="H226" s="198">
        <v>7490.85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150</v>
      </c>
      <c r="AU226" s="204" t="s">
        <v>21</v>
      </c>
      <c r="AV226" s="13" t="s">
        <v>21</v>
      </c>
      <c r="AW226" s="13" t="s">
        <v>42</v>
      </c>
      <c r="AX226" s="13" t="s">
        <v>84</v>
      </c>
      <c r="AY226" s="204" t="s">
        <v>139</v>
      </c>
    </row>
    <row r="227" spans="2:51" s="15" customFormat="1" ht="11.25">
      <c r="B227" s="215"/>
      <c r="C227" s="216"/>
      <c r="D227" s="195" t="s">
        <v>150</v>
      </c>
      <c r="E227" s="217" t="s">
        <v>82</v>
      </c>
      <c r="F227" s="218" t="s">
        <v>153</v>
      </c>
      <c r="G227" s="216"/>
      <c r="H227" s="219">
        <v>7490.85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150</v>
      </c>
      <c r="AU227" s="225" t="s">
        <v>21</v>
      </c>
      <c r="AV227" s="15" t="s">
        <v>146</v>
      </c>
      <c r="AW227" s="15" t="s">
        <v>42</v>
      </c>
      <c r="AX227" s="15" t="s">
        <v>92</v>
      </c>
      <c r="AY227" s="225" t="s">
        <v>139</v>
      </c>
    </row>
    <row r="228" spans="1:65" s="2" customFormat="1" ht="24.2" customHeight="1">
      <c r="A228" s="36"/>
      <c r="B228" s="37"/>
      <c r="C228" s="175" t="s">
        <v>317</v>
      </c>
      <c r="D228" s="175" t="s">
        <v>141</v>
      </c>
      <c r="E228" s="176" t="s">
        <v>318</v>
      </c>
      <c r="F228" s="177" t="s">
        <v>319</v>
      </c>
      <c r="G228" s="178" t="s">
        <v>229</v>
      </c>
      <c r="H228" s="179">
        <v>7.5</v>
      </c>
      <c r="I228" s="180"/>
      <c r="J228" s="181">
        <f>ROUND(I228*H228,2)</f>
        <v>0</v>
      </c>
      <c r="K228" s="177" t="s">
        <v>145</v>
      </c>
      <c r="L228" s="41"/>
      <c r="M228" s="182" t="s">
        <v>82</v>
      </c>
      <c r="N228" s="183" t="s">
        <v>54</v>
      </c>
      <c r="O228" s="66"/>
      <c r="P228" s="184">
        <f>O228*H228</f>
        <v>0</v>
      </c>
      <c r="Q228" s="184">
        <v>0</v>
      </c>
      <c r="R228" s="184">
        <f>Q228*H228</f>
        <v>0</v>
      </c>
      <c r="S228" s="184">
        <v>0</v>
      </c>
      <c r="T228" s="185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146</v>
      </c>
      <c r="AT228" s="186" t="s">
        <v>141</v>
      </c>
      <c r="AU228" s="186" t="s">
        <v>21</v>
      </c>
      <c r="AY228" s="18" t="s">
        <v>139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8" t="s">
        <v>92</v>
      </c>
      <c r="BK228" s="187">
        <f>ROUND(I228*H228,2)</f>
        <v>0</v>
      </c>
      <c r="BL228" s="18" t="s">
        <v>146</v>
      </c>
      <c r="BM228" s="186" t="s">
        <v>320</v>
      </c>
    </row>
    <row r="229" spans="1:47" s="2" customFormat="1" ht="11.25">
      <c r="A229" s="36"/>
      <c r="B229" s="37"/>
      <c r="C229" s="38"/>
      <c r="D229" s="188" t="s">
        <v>148</v>
      </c>
      <c r="E229" s="38"/>
      <c r="F229" s="189" t="s">
        <v>321</v>
      </c>
      <c r="G229" s="38"/>
      <c r="H229" s="38"/>
      <c r="I229" s="190"/>
      <c r="J229" s="38"/>
      <c r="K229" s="38"/>
      <c r="L229" s="41"/>
      <c r="M229" s="191"/>
      <c r="N229" s="192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8" t="s">
        <v>148</v>
      </c>
      <c r="AU229" s="18" t="s">
        <v>21</v>
      </c>
    </row>
    <row r="230" spans="2:51" s="13" customFormat="1" ht="11.25">
      <c r="B230" s="193"/>
      <c r="C230" s="194"/>
      <c r="D230" s="195" t="s">
        <v>150</v>
      </c>
      <c r="E230" s="196" t="s">
        <v>82</v>
      </c>
      <c r="F230" s="197" t="s">
        <v>296</v>
      </c>
      <c r="G230" s="194"/>
      <c r="H230" s="198">
        <v>7.5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150</v>
      </c>
      <c r="AU230" s="204" t="s">
        <v>21</v>
      </c>
      <c r="AV230" s="13" t="s">
        <v>21</v>
      </c>
      <c r="AW230" s="13" t="s">
        <v>42</v>
      </c>
      <c r="AX230" s="13" t="s">
        <v>84</v>
      </c>
      <c r="AY230" s="204" t="s">
        <v>139</v>
      </c>
    </row>
    <row r="231" spans="2:51" s="14" customFormat="1" ht="11.25">
      <c r="B231" s="205"/>
      <c r="C231" s="206"/>
      <c r="D231" s="195" t="s">
        <v>150</v>
      </c>
      <c r="E231" s="207" t="s">
        <v>82</v>
      </c>
      <c r="F231" s="208" t="s">
        <v>322</v>
      </c>
      <c r="G231" s="206"/>
      <c r="H231" s="207" t="s">
        <v>82</v>
      </c>
      <c r="I231" s="209"/>
      <c r="J231" s="206"/>
      <c r="K231" s="206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150</v>
      </c>
      <c r="AU231" s="214" t="s">
        <v>21</v>
      </c>
      <c r="AV231" s="14" t="s">
        <v>92</v>
      </c>
      <c r="AW231" s="14" t="s">
        <v>42</v>
      </c>
      <c r="AX231" s="14" t="s">
        <v>84</v>
      </c>
      <c r="AY231" s="214" t="s">
        <v>139</v>
      </c>
    </row>
    <row r="232" spans="2:51" s="15" customFormat="1" ht="11.25">
      <c r="B232" s="215"/>
      <c r="C232" s="216"/>
      <c r="D232" s="195" t="s">
        <v>150</v>
      </c>
      <c r="E232" s="217" t="s">
        <v>82</v>
      </c>
      <c r="F232" s="218" t="s">
        <v>153</v>
      </c>
      <c r="G232" s="216"/>
      <c r="H232" s="219">
        <v>7.5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150</v>
      </c>
      <c r="AU232" s="225" t="s">
        <v>21</v>
      </c>
      <c r="AV232" s="15" t="s">
        <v>146</v>
      </c>
      <c r="AW232" s="15" t="s">
        <v>42</v>
      </c>
      <c r="AX232" s="15" t="s">
        <v>92</v>
      </c>
      <c r="AY232" s="225" t="s">
        <v>139</v>
      </c>
    </row>
    <row r="233" spans="1:65" s="2" customFormat="1" ht="24.2" customHeight="1">
      <c r="A233" s="36"/>
      <c r="B233" s="37"/>
      <c r="C233" s="175" t="s">
        <v>323</v>
      </c>
      <c r="D233" s="175" t="s">
        <v>141</v>
      </c>
      <c r="E233" s="176" t="s">
        <v>318</v>
      </c>
      <c r="F233" s="177" t="s">
        <v>319</v>
      </c>
      <c r="G233" s="178" t="s">
        <v>229</v>
      </c>
      <c r="H233" s="179">
        <v>65.5</v>
      </c>
      <c r="I233" s="180"/>
      <c r="J233" s="181">
        <f>ROUND(I233*H233,2)</f>
        <v>0</v>
      </c>
      <c r="K233" s="177" t="s">
        <v>145</v>
      </c>
      <c r="L233" s="41"/>
      <c r="M233" s="182" t="s">
        <v>82</v>
      </c>
      <c r="N233" s="183" t="s">
        <v>54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146</v>
      </c>
      <c r="AT233" s="186" t="s">
        <v>141</v>
      </c>
      <c r="AU233" s="186" t="s">
        <v>21</v>
      </c>
      <c r="AY233" s="18" t="s">
        <v>139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8" t="s">
        <v>92</v>
      </c>
      <c r="BK233" s="187">
        <f>ROUND(I233*H233,2)</f>
        <v>0</v>
      </c>
      <c r="BL233" s="18" t="s">
        <v>146</v>
      </c>
      <c r="BM233" s="186" t="s">
        <v>324</v>
      </c>
    </row>
    <row r="234" spans="1:47" s="2" customFormat="1" ht="11.25">
      <c r="A234" s="36"/>
      <c r="B234" s="37"/>
      <c r="C234" s="38"/>
      <c r="D234" s="188" t="s">
        <v>148</v>
      </c>
      <c r="E234" s="38"/>
      <c r="F234" s="189" t="s">
        <v>321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8" t="s">
        <v>148</v>
      </c>
      <c r="AU234" s="18" t="s">
        <v>21</v>
      </c>
    </row>
    <row r="235" spans="2:51" s="13" customFormat="1" ht="11.25">
      <c r="B235" s="193"/>
      <c r="C235" s="194"/>
      <c r="D235" s="195" t="s">
        <v>150</v>
      </c>
      <c r="E235" s="196" t="s">
        <v>82</v>
      </c>
      <c r="F235" s="197" t="s">
        <v>325</v>
      </c>
      <c r="G235" s="194"/>
      <c r="H235" s="198">
        <v>65.5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150</v>
      </c>
      <c r="AU235" s="204" t="s">
        <v>21</v>
      </c>
      <c r="AV235" s="13" t="s">
        <v>21</v>
      </c>
      <c r="AW235" s="13" t="s">
        <v>42</v>
      </c>
      <c r="AX235" s="13" t="s">
        <v>84</v>
      </c>
      <c r="AY235" s="204" t="s">
        <v>139</v>
      </c>
    </row>
    <row r="236" spans="2:51" s="14" customFormat="1" ht="11.25">
      <c r="B236" s="205"/>
      <c r="C236" s="206"/>
      <c r="D236" s="195" t="s">
        <v>150</v>
      </c>
      <c r="E236" s="207" t="s">
        <v>82</v>
      </c>
      <c r="F236" s="208" t="s">
        <v>326</v>
      </c>
      <c r="G236" s="206"/>
      <c r="H236" s="207" t="s">
        <v>82</v>
      </c>
      <c r="I236" s="209"/>
      <c r="J236" s="206"/>
      <c r="K236" s="206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150</v>
      </c>
      <c r="AU236" s="214" t="s">
        <v>21</v>
      </c>
      <c r="AV236" s="14" t="s">
        <v>92</v>
      </c>
      <c r="AW236" s="14" t="s">
        <v>42</v>
      </c>
      <c r="AX236" s="14" t="s">
        <v>84</v>
      </c>
      <c r="AY236" s="214" t="s">
        <v>139</v>
      </c>
    </row>
    <row r="237" spans="2:51" s="15" customFormat="1" ht="11.25">
      <c r="B237" s="215"/>
      <c r="C237" s="216"/>
      <c r="D237" s="195" t="s">
        <v>150</v>
      </c>
      <c r="E237" s="217" t="s">
        <v>82</v>
      </c>
      <c r="F237" s="218" t="s">
        <v>153</v>
      </c>
      <c r="G237" s="216"/>
      <c r="H237" s="219">
        <v>65.5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150</v>
      </c>
      <c r="AU237" s="225" t="s">
        <v>21</v>
      </c>
      <c r="AV237" s="15" t="s">
        <v>146</v>
      </c>
      <c r="AW237" s="15" t="s">
        <v>42</v>
      </c>
      <c r="AX237" s="15" t="s">
        <v>92</v>
      </c>
      <c r="AY237" s="225" t="s">
        <v>139</v>
      </c>
    </row>
    <row r="238" spans="1:65" s="2" customFormat="1" ht="33" customHeight="1">
      <c r="A238" s="36"/>
      <c r="B238" s="37"/>
      <c r="C238" s="175" t="s">
        <v>327</v>
      </c>
      <c r="D238" s="175" t="s">
        <v>141</v>
      </c>
      <c r="E238" s="176" t="s">
        <v>328</v>
      </c>
      <c r="F238" s="177" t="s">
        <v>329</v>
      </c>
      <c r="G238" s="178" t="s">
        <v>229</v>
      </c>
      <c r="H238" s="179">
        <v>36</v>
      </c>
      <c r="I238" s="180"/>
      <c r="J238" s="181">
        <f>ROUND(I238*H238,2)</f>
        <v>0</v>
      </c>
      <c r="K238" s="177" t="s">
        <v>145</v>
      </c>
      <c r="L238" s="41"/>
      <c r="M238" s="182" t="s">
        <v>82</v>
      </c>
      <c r="N238" s="183" t="s">
        <v>54</v>
      </c>
      <c r="O238" s="66"/>
      <c r="P238" s="184">
        <f>O238*H238</f>
        <v>0</v>
      </c>
      <c r="Q238" s="184">
        <v>0</v>
      </c>
      <c r="R238" s="184">
        <f>Q238*H238</f>
        <v>0</v>
      </c>
      <c r="S238" s="184">
        <v>0</v>
      </c>
      <c r="T238" s="185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146</v>
      </c>
      <c r="AT238" s="186" t="s">
        <v>141</v>
      </c>
      <c r="AU238" s="186" t="s">
        <v>21</v>
      </c>
      <c r="AY238" s="18" t="s">
        <v>139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8" t="s">
        <v>92</v>
      </c>
      <c r="BK238" s="187">
        <f>ROUND(I238*H238,2)</f>
        <v>0</v>
      </c>
      <c r="BL238" s="18" t="s">
        <v>146</v>
      </c>
      <c r="BM238" s="186" t="s">
        <v>330</v>
      </c>
    </row>
    <row r="239" spans="1:47" s="2" customFormat="1" ht="11.25">
      <c r="A239" s="36"/>
      <c r="B239" s="37"/>
      <c r="C239" s="38"/>
      <c r="D239" s="188" t="s">
        <v>148</v>
      </c>
      <c r="E239" s="38"/>
      <c r="F239" s="189" t="s">
        <v>331</v>
      </c>
      <c r="G239" s="38"/>
      <c r="H239" s="38"/>
      <c r="I239" s="190"/>
      <c r="J239" s="38"/>
      <c r="K239" s="38"/>
      <c r="L239" s="41"/>
      <c r="M239" s="191"/>
      <c r="N239" s="19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8" t="s">
        <v>148</v>
      </c>
      <c r="AU239" s="18" t="s">
        <v>21</v>
      </c>
    </row>
    <row r="240" spans="2:51" s="13" customFormat="1" ht="11.25">
      <c r="B240" s="193"/>
      <c r="C240" s="194"/>
      <c r="D240" s="195" t="s">
        <v>150</v>
      </c>
      <c r="E240" s="196" t="s">
        <v>82</v>
      </c>
      <c r="F240" s="197" t="s">
        <v>332</v>
      </c>
      <c r="G240" s="194"/>
      <c r="H240" s="198">
        <v>36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150</v>
      </c>
      <c r="AU240" s="204" t="s">
        <v>21</v>
      </c>
      <c r="AV240" s="13" t="s">
        <v>21</v>
      </c>
      <c r="AW240" s="13" t="s">
        <v>42</v>
      </c>
      <c r="AX240" s="13" t="s">
        <v>84</v>
      </c>
      <c r="AY240" s="204" t="s">
        <v>139</v>
      </c>
    </row>
    <row r="241" spans="2:51" s="14" customFormat="1" ht="11.25">
      <c r="B241" s="205"/>
      <c r="C241" s="206"/>
      <c r="D241" s="195" t="s">
        <v>150</v>
      </c>
      <c r="E241" s="207" t="s">
        <v>82</v>
      </c>
      <c r="F241" s="208" t="s">
        <v>152</v>
      </c>
      <c r="G241" s="206"/>
      <c r="H241" s="207" t="s">
        <v>82</v>
      </c>
      <c r="I241" s="209"/>
      <c r="J241" s="206"/>
      <c r="K241" s="206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150</v>
      </c>
      <c r="AU241" s="214" t="s">
        <v>21</v>
      </c>
      <c r="AV241" s="14" t="s">
        <v>92</v>
      </c>
      <c r="AW241" s="14" t="s">
        <v>42</v>
      </c>
      <c r="AX241" s="14" t="s">
        <v>84</v>
      </c>
      <c r="AY241" s="214" t="s">
        <v>139</v>
      </c>
    </row>
    <row r="242" spans="2:51" s="15" customFormat="1" ht="11.25">
      <c r="B242" s="215"/>
      <c r="C242" s="216"/>
      <c r="D242" s="195" t="s">
        <v>150</v>
      </c>
      <c r="E242" s="217" t="s">
        <v>82</v>
      </c>
      <c r="F242" s="218" t="s">
        <v>153</v>
      </c>
      <c r="G242" s="216"/>
      <c r="H242" s="219">
        <v>36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150</v>
      </c>
      <c r="AU242" s="225" t="s">
        <v>21</v>
      </c>
      <c r="AV242" s="15" t="s">
        <v>146</v>
      </c>
      <c r="AW242" s="15" t="s">
        <v>42</v>
      </c>
      <c r="AX242" s="15" t="s">
        <v>92</v>
      </c>
      <c r="AY242" s="225" t="s">
        <v>139</v>
      </c>
    </row>
    <row r="243" spans="1:65" s="2" customFormat="1" ht="24.2" customHeight="1">
      <c r="A243" s="36"/>
      <c r="B243" s="37"/>
      <c r="C243" s="175" t="s">
        <v>333</v>
      </c>
      <c r="D243" s="175" t="s">
        <v>141</v>
      </c>
      <c r="E243" s="176" t="s">
        <v>334</v>
      </c>
      <c r="F243" s="177" t="s">
        <v>335</v>
      </c>
      <c r="G243" s="178" t="s">
        <v>336</v>
      </c>
      <c r="H243" s="179">
        <v>2696.706</v>
      </c>
      <c r="I243" s="180"/>
      <c r="J243" s="181">
        <f>ROUND(I243*H243,2)</f>
        <v>0</v>
      </c>
      <c r="K243" s="177" t="s">
        <v>145</v>
      </c>
      <c r="L243" s="41"/>
      <c r="M243" s="182" t="s">
        <v>82</v>
      </c>
      <c r="N243" s="183" t="s">
        <v>54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146</v>
      </c>
      <c r="AT243" s="186" t="s">
        <v>141</v>
      </c>
      <c r="AU243" s="186" t="s">
        <v>21</v>
      </c>
      <c r="AY243" s="18" t="s">
        <v>139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8" t="s">
        <v>92</v>
      </c>
      <c r="BK243" s="187">
        <f>ROUND(I243*H243,2)</f>
        <v>0</v>
      </c>
      <c r="BL243" s="18" t="s">
        <v>146</v>
      </c>
      <c r="BM243" s="186" t="s">
        <v>337</v>
      </c>
    </row>
    <row r="244" spans="1:47" s="2" customFormat="1" ht="11.25">
      <c r="A244" s="36"/>
      <c r="B244" s="37"/>
      <c r="C244" s="38"/>
      <c r="D244" s="188" t="s">
        <v>148</v>
      </c>
      <c r="E244" s="38"/>
      <c r="F244" s="189" t="s">
        <v>338</v>
      </c>
      <c r="G244" s="38"/>
      <c r="H244" s="38"/>
      <c r="I244" s="190"/>
      <c r="J244" s="38"/>
      <c r="K244" s="38"/>
      <c r="L244" s="41"/>
      <c r="M244" s="191"/>
      <c r="N244" s="19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8" t="s">
        <v>148</v>
      </c>
      <c r="AU244" s="18" t="s">
        <v>21</v>
      </c>
    </row>
    <row r="245" spans="2:51" s="13" customFormat="1" ht="11.25">
      <c r="B245" s="193"/>
      <c r="C245" s="194"/>
      <c r="D245" s="195" t="s">
        <v>150</v>
      </c>
      <c r="E245" s="196" t="s">
        <v>82</v>
      </c>
      <c r="F245" s="197" t="s">
        <v>339</v>
      </c>
      <c r="G245" s="194"/>
      <c r="H245" s="198">
        <v>2696.706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150</v>
      </c>
      <c r="AU245" s="204" t="s">
        <v>21</v>
      </c>
      <c r="AV245" s="13" t="s">
        <v>21</v>
      </c>
      <c r="AW245" s="13" t="s">
        <v>42</v>
      </c>
      <c r="AX245" s="13" t="s">
        <v>84</v>
      </c>
      <c r="AY245" s="204" t="s">
        <v>139</v>
      </c>
    </row>
    <row r="246" spans="2:51" s="15" customFormat="1" ht="11.25">
      <c r="B246" s="215"/>
      <c r="C246" s="216"/>
      <c r="D246" s="195" t="s">
        <v>150</v>
      </c>
      <c r="E246" s="217" t="s">
        <v>82</v>
      </c>
      <c r="F246" s="218" t="s">
        <v>153</v>
      </c>
      <c r="G246" s="216"/>
      <c r="H246" s="219">
        <v>2696.706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150</v>
      </c>
      <c r="AU246" s="225" t="s">
        <v>21</v>
      </c>
      <c r="AV246" s="15" t="s">
        <v>146</v>
      </c>
      <c r="AW246" s="15" t="s">
        <v>42</v>
      </c>
      <c r="AX246" s="15" t="s">
        <v>92</v>
      </c>
      <c r="AY246" s="225" t="s">
        <v>139</v>
      </c>
    </row>
    <row r="247" spans="1:65" s="2" customFormat="1" ht="24.2" customHeight="1">
      <c r="A247" s="36"/>
      <c r="B247" s="37"/>
      <c r="C247" s="175" t="s">
        <v>340</v>
      </c>
      <c r="D247" s="175" t="s">
        <v>141</v>
      </c>
      <c r="E247" s="176" t="s">
        <v>341</v>
      </c>
      <c r="F247" s="177" t="s">
        <v>342</v>
      </c>
      <c r="G247" s="178" t="s">
        <v>229</v>
      </c>
      <c r="H247" s="179">
        <v>1498.17</v>
      </c>
      <c r="I247" s="180"/>
      <c r="J247" s="181">
        <f>ROUND(I247*H247,2)</f>
        <v>0</v>
      </c>
      <c r="K247" s="177" t="s">
        <v>145</v>
      </c>
      <c r="L247" s="41"/>
      <c r="M247" s="182" t="s">
        <v>82</v>
      </c>
      <c r="N247" s="183" t="s">
        <v>54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146</v>
      </c>
      <c r="AT247" s="186" t="s">
        <v>141</v>
      </c>
      <c r="AU247" s="186" t="s">
        <v>21</v>
      </c>
      <c r="AY247" s="18" t="s">
        <v>139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8" t="s">
        <v>92</v>
      </c>
      <c r="BK247" s="187">
        <f>ROUND(I247*H247,2)</f>
        <v>0</v>
      </c>
      <c r="BL247" s="18" t="s">
        <v>146</v>
      </c>
      <c r="BM247" s="186" t="s">
        <v>343</v>
      </c>
    </row>
    <row r="248" spans="1:47" s="2" customFormat="1" ht="11.25">
      <c r="A248" s="36"/>
      <c r="B248" s="37"/>
      <c r="C248" s="38"/>
      <c r="D248" s="188" t="s">
        <v>148</v>
      </c>
      <c r="E248" s="38"/>
      <c r="F248" s="189" t="s">
        <v>344</v>
      </c>
      <c r="G248" s="38"/>
      <c r="H248" s="38"/>
      <c r="I248" s="190"/>
      <c r="J248" s="38"/>
      <c r="K248" s="38"/>
      <c r="L248" s="41"/>
      <c r="M248" s="191"/>
      <c r="N248" s="19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8" t="s">
        <v>148</v>
      </c>
      <c r="AU248" s="18" t="s">
        <v>21</v>
      </c>
    </row>
    <row r="249" spans="2:51" s="13" customFormat="1" ht="11.25">
      <c r="B249" s="193"/>
      <c r="C249" s="194"/>
      <c r="D249" s="195" t="s">
        <v>150</v>
      </c>
      <c r="E249" s="196" t="s">
        <v>82</v>
      </c>
      <c r="F249" s="197" t="s">
        <v>345</v>
      </c>
      <c r="G249" s="194"/>
      <c r="H249" s="198">
        <v>1498.17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150</v>
      </c>
      <c r="AU249" s="204" t="s">
        <v>21</v>
      </c>
      <c r="AV249" s="13" t="s">
        <v>21</v>
      </c>
      <c r="AW249" s="13" t="s">
        <v>42</v>
      </c>
      <c r="AX249" s="13" t="s">
        <v>84</v>
      </c>
      <c r="AY249" s="204" t="s">
        <v>139</v>
      </c>
    </row>
    <row r="250" spans="2:51" s="15" customFormat="1" ht="11.25">
      <c r="B250" s="215"/>
      <c r="C250" s="216"/>
      <c r="D250" s="195" t="s">
        <v>150</v>
      </c>
      <c r="E250" s="217" t="s">
        <v>82</v>
      </c>
      <c r="F250" s="218" t="s">
        <v>153</v>
      </c>
      <c r="G250" s="216"/>
      <c r="H250" s="219">
        <v>1498.17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150</v>
      </c>
      <c r="AU250" s="225" t="s">
        <v>21</v>
      </c>
      <c r="AV250" s="15" t="s">
        <v>146</v>
      </c>
      <c r="AW250" s="15" t="s">
        <v>42</v>
      </c>
      <c r="AX250" s="15" t="s">
        <v>92</v>
      </c>
      <c r="AY250" s="225" t="s">
        <v>139</v>
      </c>
    </row>
    <row r="251" spans="1:65" s="2" customFormat="1" ht="24.2" customHeight="1">
      <c r="A251" s="36"/>
      <c r="B251" s="37"/>
      <c r="C251" s="175" t="s">
        <v>346</v>
      </c>
      <c r="D251" s="175" t="s">
        <v>141</v>
      </c>
      <c r="E251" s="176" t="s">
        <v>347</v>
      </c>
      <c r="F251" s="177" t="s">
        <v>348</v>
      </c>
      <c r="G251" s="178" t="s">
        <v>229</v>
      </c>
      <c r="H251" s="179">
        <v>65.1</v>
      </c>
      <c r="I251" s="180"/>
      <c r="J251" s="181">
        <f>ROUND(I251*H251,2)</f>
        <v>0</v>
      </c>
      <c r="K251" s="177" t="s">
        <v>145</v>
      </c>
      <c r="L251" s="41"/>
      <c r="M251" s="182" t="s">
        <v>82</v>
      </c>
      <c r="N251" s="183" t="s">
        <v>54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146</v>
      </c>
      <c r="AT251" s="186" t="s">
        <v>141</v>
      </c>
      <c r="AU251" s="186" t="s">
        <v>21</v>
      </c>
      <c r="AY251" s="18" t="s">
        <v>139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8" t="s">
        <v>92</v>
      </c>
      <c r="BK251" s="187">
        <f>ROUND(I251*H251,2)</f>
        <v>0</v>
      </c>
      <c r="BL251" s="18" t="s">
        <v>146</v>
      </c>
      <c r="BM251" s="186" t="s">
        <v>349</v>
      </c>
    </row>
    <row r="252" spans="1:47" s="2" customFormat="1" ht="11.25">
      <c r="A252" s="36"/>
      <c r="B252" s="37"/>
      <c r="C252" s="38"/>
      <c r="D252" s="188" t="s">
        <v>148</v>
      </c>
      <c r="E252" s="38"/>
      <c r="F252" s="189" t="s">
        <v>350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8" t="s">
        <v>148</v>
      </c>
      <c r="AU252" s="18" t="s">
        <v>21</v>
      </c>
    </row>
    <row r="253" spans="2:51" s="14" customFormat="1" ht="11.25">
      <c r="B253" s="205"/>
      <c r="C253" s="206"/>
      <c r="D253" s="195" t="s">
        <v>150</v>
      </c>
      <c r="E253" s="207" t="s">
        <v>82</v>
      </c>
      <c r="F253" s="208" t="s">
        <v>351</v>
      </c>
      <c r="G253" s="206"/>
      <c r="H253" s="207" t="s">
        <v>82</v>
      </c>
      <c r="I253" s="209"/>
      <c r="J253" s="206"/>
      <c r="K253" s="206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150</v>
      </c>
      <c r="AU253" s="214" t="s">
        <v>21</v>
      </c>
      <c r="AV253" s="14" t="s">
        <v>92</v>
      </c>
      <c r="AW253" s="14" t="s">
        <v>42</v>
      </c>
      <c r="AX253" s="14" t="s">
        <v>84</v>
      </c>
      <c r="AY253" s="214" t="s">
        <v>139</v>
      </c>
    </row>
    <row r="254" spans="2:51" s="13" customFormat="1" ht="11.25">
      <c r="B254" s="193"/>
      <c r="C254" s="194"/>
      <c r="D254" s="195" t="s">
        <v>150</v>
      </c>
      <c r="E254" s="196" t="s">
        <v>82</v>
      </c>
      <c r="F254" s="197" t="s">
        <v>352</v>
      </c>
      <c r="G254" s="194"/>
      <c r="H254" s="198">
        <v>65.1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150</v>
      </c>
      <c r="AU254" s="204" t="s">
        <v>21</v>
      </c>
      <c r="AV254" s="13" t="s">
        <v>21</v>
      </c>
      <c r="AW254" s="13" t="s">
        <v>42</v>
      </c>
      <c r="AX254" s="13" t="s">
        <v>84</v>
      </c>
      <c r="AY254" s="204" t="s">
        <v>139</v>
      </c>
    </row>
    <row r="255" spans="2:51" s="15" customFormat="1" ht="11.25">
      <c r="B255" s="215"/>
      <c r="C255" s="216"/>
      <c r="D255" s="195" t="s">
        <v>150</v>
      </c>
      <c r="E255" s="217" t="s">
        <v>82</v>
      </c>
      <c r="F255" s="218" t="s">
        <v>153</v>
      </c>
      <c r="G255" s="216"/>
      <c r="H255" s="219">
        <v>65.1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150</v>
      </c>
      <c r="AU255" s="225" t="s">
        <v>21</v>
      </c>
      <c r="AV255" s="15" t="s">
        <v>146</v>
      </c>
      <c r="AW255" s="15" t="s">
        <v>42</v>
      </c>
      <c r="AX255" s="15" t="s">
        <v>92</v>
      </c>
      <c r="AY255" s="225" t="s">
        <v>139</v>
      </c>
    </row>
    <row r="256" spans="1:65" s="2" customFormat="1" ht="24.2" customHeight="1">
      <c r="A256" s="36"/>
      <c r="B256" s="37"/>
      <c r="C256" s="175" t="s">
        <v>353</v>
      </c>
      <c r="D256" s="175" t="s">
        <v>141</v>
      </c>
      <c r="E256" s="176" t="s">
        <v>354</v>
      </c>
      <c r="F256" s="177" t="s">
        <v>355</v>
      </c>
      <c r="G256" s="178" t="s">
        <v>229</v>
      </c>
      <c r="H256" s="179">
        <v>67.5</v>
      </c>
      <c r="I256" s="180"/>
      <c r="J256" s="181">
        <f>ROUND(I256*H256,2)</f>
        <v>0</v>
      </c>
      <c r="K256" s="177" t="s">
        <v>82</v>
      </c>
      <c r="L256" s="41"/>
      <c r="M256" s="182" t="s">
        <v>82</v>
      </c>
      <c r="N256" s="183" t="s">
        <v>54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146</v>
      </c>
      <c r="AT256" s="186" t="s">
        <v>141</v>
      </c>
      <c r="AU256" s="186" t="s">
        <v>21</v>
      </c>
      <c r="AY256" s="18" t="s">
        <v>139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8" t="s">
        <v>92</v>
      </c>
      <c r="BK256" s="187">
        <f>ROUND(I256*H256,2)</f>
        <v>0</v>
      </c>
      <c r="BL256" s="18" t="s">
        <v>146</v>
      </c>
      <c r="BM256" s="186" t="s">
        <v>356</v>
      </c>
    </row>
    <row r="257" spans="2:51" s="13" customFormat="1" ht="11.25">
      <c r="B257" s="193"/>
      <c r="C257" s="194"/>
      <c r="D257" s="195" t="s">
        <v>150</v>
      </c>
      <c r="E257" s="196" t="s">
        <v>82</v>
      </c>
      <c r="F257" s="197" t="s">
        <v>357</v>
      </c>
      <c r="G257" s="194"/>
      <c r="H257" s="198">
        <v>67.5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150</v>
      </c>
      <c r="AU257" s="204" t="s">
        <v>21</v>
      </c>
      <c r="AV257" s="13" t="s">
        <v>21</v>
      </c>
      <c r="AW257" s="13" t="s">
        <v>42</v>
      </c>
      <c r="AX257" s="13" t="s">
        <v>84</v>
      </c>
      <c r="AY257" s="204" t="s">
        <v>139</v>
      </c>
    </row>
    <row r="258" spans="2:51" s="15" customFormat="1" ht="11.25">
      <c r="B258" s="215"/>
      <c r="C258" s="216"/>
      <c r="D258" s="195" t="s">
        <v>150</v>
      </c>
      <c r="E258" s="217" t="s">
        <v>82</v>
      </c>
      <c r="F258" s="218" t="s">
        <v>153</v>
      </c>
      <c r="G258" s="216"/>
      <c r="H258" s="219">
        <v>67.5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150</v>
      </c>
      <c r="AU258" s="225" t="s">
        <v>21</v>
      </c>
      <c r="AV258" s="15" t="s">
        <v>146</v>
      </c>
      <c r="AW258" s="15" t="s">
        <v>42</v>
      </c>
      <c r="AX258" s="15" t="s">
        <v>92</v>
      </c>
      <c r="AY258" s="225" t="s">
        <v>139</v>
      </c>
    </row>
    <row r="259" spans="1:65" s="2" customFormat="1" ht="16.5" customHeight="1">
      <c r="A259" s="36"/>
      <c r="B259" s="37"/>
      <c r="C259" s="226" t="s">
        <v>358</v>
      </c>
      <c r="D259" s="226" t="s">
        <v>270</v>
      </c>
      <c r="E259" s="227" t="s">
        <v>359</v>
      </c>
      <c r="F259" s="228" t="s">
        <v>360</v>
      </c>
      <c r="G259" s="229" t="s">
        <v>336</v>
      </c>
      <c r="H259" s="230">
        <v>135</v>
      </c>
      <c r="I259" s="231"/>
      <c r="J259" s="232">
        <f>ROUND(I259*H259,2)</f>
        <v>0</v>
      </c>
      <c r="K259" s="228" t="s">
        <v>145</v>
      </c>
      <c r="L259" s="233"/>
      <c r="M259" s="234" t="s">
        <v>82</v>
      </c>
      <c r="N259" s="235" t="s">
        <v>54</v>
      </c>
      <c r="O259" s="66"/>
      <c r="P259" s="184">
        <f>O259*H259</f>
        <v>0</v>
      </c>
      <c r="Q259" s="184">
        <v>1</v>
      </c>
      <c r="R259" s="184">
        <f>Q259*H259</f>
        <v>135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189</v>
      </c>
      <c r="AT259" s="186" t="s">
        <v>270</v>
      </c>
      <c r="AU259" s="186" t="s">
        <v>21</v>
      </c>
      <c r="AY259" s="18" t="s">
        <v>139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8" t="s">
        <v>92</v>
      </c>
      <c r="BK259" s="187">
        <f>ROUND(I259*H259,2)</f>
        <v>0</v>
      </c>
      <c r="BL259" s="18" t="s">
        <v>146</v>
      </c>
      <c r="BM259" s="186" t="s">
        <v>361</v>
      </c>
    </row>
    <row r="260" spans="2:51" s="13" customFormat="1" ht="11.25">
      <c r="B260" s="193"/>
      <c r="C260" s="194"/>
      <c r="D260" s="195" t="s">
        <v>150</v>
      </c>
      <c r="E260" s="194"/>
      <c r="F260" s="197" t="s">
        <v>362</v>
      </c>
      <c r="G260" s="194"/>
      <c r="H260" s="198">
        <v>135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150</v>
      </c>
      <c r="AU260" s="204" t="s">
        <v>21</v>
      </c>
      <c r="AV260" s="13" t="s">
        <v>21</v>
      </c>
      <c r="AW260" s="13" t="s">
        <v>4</v>
      </c>
      <c r="AX260" s="13" t="s">
        <v>92</v>
      </c>
      <c r="AY260" s="204" t="s">
        <v>139</v>
      </c>
    </row>
    <row r="261" spans="1:65" s="2" customFormat="1" ht="24.2" customHeight="1">
      <c r="A261" s="36"/>
      <c r="B261" s="37"/>
      <c r="C261" s="175" t="s">
        <v>363</v>
      </c>
      <c r="D261" s="175" t="s">
        <v>141</v>
      </c>
      <c r="E261" s="176" t="s">
        <v>354</v>
      </c>
      <c r="F261" s="177" t="s">
        <v>355</v>
      </c>
      <c r="G261" s="178" t="s">
        <v>229</v>
      </c>
      <c r="H261" s="179">
        <v>649.5</v>
      </c>
      <c r="I261" s="180"/>
      <c r="J261" s="181">
        <f>ROUND(I261*H261,2)</f>
        <v>0</v>
      </c>
      <c r="K261" s="177" t="s">
        <v>82</v>
      </c>
      <c r="L261" s="41"/>
      <c r="M261" s="182" t="s">
        <v>82</v>
      </c>
      <c r="N261" s="183" t="s">
        <v>54</v>
      </c>
      <c r="O261" s="66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146</v>
      </c>
      <c r="AT261" s="186" t="s">
        <v>141</v>
      </c>
      <c r="AU261" s="186" t="s">
        <v>21</v>
      </c>
      <c r="AY261" s="18" t="s">
        <v>139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8" t="s">
        <v>92</v>
      </c>
      <c r="BK261" s="187">
        <f>ROUND(I261*H261,2)</f>
        <v>0</v>
      </c>
      <c r="BL261" s="18" t="s">
        <v>146</v>
      </c>
      <c r="BM261" s="186" t="s">
        <v>364</v>
      </c>
    </row>
    <row r="262" spans="2:51" s="13" customFormat="1" ht="11.25">
      <c r="B262" s="193"/>
      <c r="C262" s="194"/>
      <c r="D262" s="195" t="s">
        <v>150</v>
      </c>
      <c r="E262" s="196" t="s">
        <v>82</v>
      </c>
      <c r="F262" s="197" t="s">
        <v>365</v>
      </c>
      <c r="G262" s="194"/>
      <c r="H262" s="198">
        <v>414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150</v>
      </c>
      <c r="AU262" s="204" t="s">
        <v>21</v>
      </c>
      <c r="AV262" s="13" t="s">
        <v>21</v>
      </c>
      <c r="AW262" s="13" t="s">
        <v>42</v>
      </c>
      <c r="AX262" s="13" t="s">
        <v>84</v>
      </c>
      <c r="AY262" s="204" t="s">
        <v>139</v>
      </c>
    </row>
    <row r="263" spans="2:51" s="14" customFormat="1" ht="11.25">
      <c r="B263" s="205"/>
      <c r="C263" s="206"/>
      <c r="D263" s="195" t="s">
        <v>150</v>
      </c>
      <c r="E263" s="207" t="s">
        <v>82</v>
      </c>
      <c r="F263" s="208" t="s">
        <v>366</v>
      </c>
      <c r="G263" s="206"/>
      <c r="H263" s="207" t="s">
        <v>82</v>
      </c>
      <c r="I263" s="209"/>
      <c r="J263" s="206"/>
      <c r="K263" s="206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150</v>
      </c>
      <c r="AU263" s="214" t="s">
        <v>21</v>
      </c>
      <c r="AV263" s="14" t="s">
        <v>92</v>
      </c>
      <c r="AW263" s="14" t="s">
        <v>42</v>
      </c>
      <c r="AX263" s="14" t="s">
        <v>84</v>
      </c>
      <c r="AY263" s="214" t="s">
        <v>139</v>
      </c>
    </row>
    <row r="264" spans="2:51" s="13" customFormat="1" ht="11.25">
      <c r="B264" s="193"/>
      <c r="C264" s="194"/>
      <c r="D264" s="195" t="s">
        <v>150</v>
      </c>
      <c r="E264" s="196" t="s">
        <v>82</v>
      </c>
      <c r="F264" s="197" t="s">
        <v>367</v>
      </c>
      <c r="G264" s="194"/>
      <c r="H264" s="198">
        <v>97.5</v>
      </c>
      <c r="I264" s="199"/>
      <c r="J264" s="194"/>
      <c r="K264" s="194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150</v>
      </c>
      <c r="AU264" s="204" t="s">
        <v>21</v>
      </c>
      <c r="AV264" s="13" t="s">
        <v>21</v>
      </c>
      <c r="AW264" s="13" t="s">
        <v>42</v>
      </c>
      <c r="AX264" s="13" t="s">
        <v>84</v>
      </c>
      <c r="AY264" s="204" t="s">
        <v>139</v>
      </c>
    </row>
    <row r="265" spans="2:51" s="13" customFormat="1" ht="11.25">
      <c r="B265" s="193"/>
      <c r="C265" s="194"/>
      <c r="D265" s="195" t="s">
        <v>150</v>
      </c>
      <c r="E265" s="196" t="s">
        <v>82</v>
      </c>
      <c r="F265" s="197" t="s">
        <v>368</v>
      </c>
      <c r="G265" s="194"/>
      <c r="H265" s="198">
        <v>138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150</v>
      </c>
      <c r="AU265" s="204" t="s">
        <v>21</v>
      </c>
      <c r="AV265" s="13" t="s">
        <v>21</v>
      </c>
      <c r="AW265" s="13" t="s">
        <v>42</v>
      </c>
      <c r="AX265" s="13" t="s">
        <v>84</v>
      </c>
      <c r="AY265" s="204" t="s">
        <v>139</v>
      </c>
    </row>
    <row r="266" spans="2:51" s="14" customFormat="1" ht="11.25">
      <c r="B266" s="205"/>
      <c r="C266" s="206"/>
      <c r="D266" s="195" t="s">
        <v>150</v>
      </c>
      <c r="E266" s="207" t="s">
        <v>82</v>
      </c>
      <c r="F266" s="208" t="s">
        <v>369</v>
      </c>
      <c r="G266" s="206"/>
      <c r="H266" s="207" t="s">
        <v>82</v>
      </c>
      <c r="I266" s="209"/>
      <c r="J266" s="206"/>
      <c r="K266" s="206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150</v>
      </c>
      <c r="AU266" s="214" t="s">
        <v>21</v>
      </c>
      <c r="AV266" s="14" t="s">
        <v>92</v>
      </c>
      <c r="AW266" s="14" t="s">
        <v>42</v>
      </c>
      <c r="AX266" s="14" t="s">
        <v>84</v>
      </c>
      <c r="AY266" s="214" t="s">
        <v>139</v>
      </c>
    </row>
    <row r="267" spans="2:51" s="15" customFormat="1" ht="11.25">
      <c r="B267" s="215"/>
      <c r="C267" s="216"/>
      <c r="D267" s="195" t="s">
        <v>150</v>
      </c>
      <c r="E267" s="217" t="s">
        <v>82</v>
      </c>
      <c r="F267" s="218" t="s">
        <v>153</v>
      </c>
      <c r="G267" s="216"/>
      <c r="H267" s="219">
        <v>649.5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150</v>
      </c>
      <c r="AU267" s="225" t="s">
        <v>21</v>
      </c>
      <c r="AV267" s="15" t="s">
        <v>146</v>
      </c>
      <c r="AW267" s="15" t="s">
        <v>42</v>
      </c>
      <c r="AX267" s="15" t="s">
        <v>92</v>
      </c>
      <c r="AY267" s="225" t="s">
        <v>139</v>
      </c>
    </row>
    <row r="268" spans="1:65" s="2" customFormat="1" ht="16.5" customHeight="1">
      <c r="A268" s="36"/>
      <c r="B268" s="37"/>
      <c r="C268" s="226" t="s">
        <v>370</v>
      </c>
      <c r="D268" s="226" t="s">
        <v>270</v>
      </c>
      <c r="E268" s="227" t="s">
        <v>371</v>
      </c>
      <c r="F268" s="228" t="s">
        <v>372</v>
      </c>
      <c r="G268" s="229" t="s">
        <v>336</v>
      </c>
      <c r="H268" s="230">
        <v>1299</v>
      </c>
      <c r="I268" s="231"/>
      <c r="J268" s="232">
        <f>ROUND(I268*H268,2)</f>
        <v>0</v>
      </c>
      <c r="K268" s="228" t="s">
        <v>145</v>
      </c>
      <c r="L268" s="233"/>
      <c r="M268" s="234" t="s">
        <v>82</v>
      </c>
      <c r="N268" s="235" t="s">
        <v>54</v>
      </c>
      <c r="O268" s="66"/>
      <c r="P268" s="184">
        <f>O268*H268</f>
        <v>0</v>
      </c>
      <c r="Q268" s="184">
        <v>1</v>
      </c>
      <c r="R268" s="184">
        <f>Q268*H268</f>
        <v>1299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189</v>
      </c>
      <c r="AT268" s="186" t="s">
        <v>270</v>
      </c>
      <c r="AU268" s="186" t="s">
        <v>21</v>
      </c>
      <c r="AY268" s="18" t="s">
        <v>139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8" t="s">
        <v>92</v>
      </c>
      <c r="BK268" s="187">
        <f>ROUND(I268*H268,2)</f>
        <v>0</v>
      </c>
      <c r="BL268" s="18" t="s">
        <v>146</v>
      </c>
      <c r="BM268" s="186" t="s">
        <v>373</v>
      </c>
    </row>
    <row r="269" spans="2:51" s="13" customFormat="1" ht="11.25">
      <c r="B269" s="193"/>
      <c r="C269" s="194"/>
      <c r="D269" s="195" t="s">
        <v>150</v>
      </c>
      <c r="E269" s="194"/>
      <c r="F269" s="197" t="s">
        <v>374</v>
      </c>
      <c r="G269" s="194"/>
      <c r="H269" s="198">
        <v>1299</v>
      </c>
      <c r="I269" s="199"/>
      <c r="J269" s="194"/>
      <c r="K269" s="194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150</v>
      </c>
      <c r="AU269" s="204" t="s">
        <v>21</v>
      </c>
      <c r="AV269" s="13" t="s">
        <v>21</v>
      </c>
      <c r="AW269" s="13" t="s">
        <v>4</v>
      </c>
      <c r="AX269" s="13" t="s">
        <v>92</v>
      </c>
      <c r="AY269" s="204" t="s">
        <v>139</v>
      </c>
    </row>
    <row r="270" spans="1:65" s="2" customFormat="1" ht="37.9" customHeight="1">
      <c r="A270" s="36"/>
      <c r="B270" s="37"/>
      <c r="C270" s="175" t="s">
        <v>375</v>
      </c>
      <c r="D270" s="175" t="s">
        <v>141</v>
      </c>
      <c r="E270" s="176" t="s">
        <v>376</v>
      </c>
      <c r="F270" s="177" t="s">
        <v>377</v>
      </c>
      <c r="G270" s="178" t="s">
        <v>229</v>
      </c>
      <c r="H270" s="179">
        <v>10.35</v>
      </c>
      <c r="I270" s="180"/>
      <c r="J270" s="181">
        <f>ROUND(I270*H270,2)</f>
        <v>0</v>
      </c>
      <c r="K270" s="177" t="s">
        <v>145</v>
      </c>
      <c r="L270" s="41"/>
      <c r="M270" s="182" t="s">
        <v>82</v>
      </c>
      <c r="N270" s="183" t="s">
        <v>54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146</v>
      </c>
      <c r="AT270" s="186" t="s">
        <v>141</v>
      </c>
      <c r="AU270" s="186" t="s">
        <v>21</v>
      </c>
      <c r="AY270" s="18" t="s">
        <v>139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8" t="s">
        <v>92</v>
      </c>
      <c r="BK270" s="187">
        <f>ROUND(I270*H270,2)</f>
        <v>0</v>
      </c>
      <c r="BL270" s="18" t="s">
        <v>146</v>
      </c>
      <c r="BM270" s="186" t="s">
        <v>378</v>
      </c>
    </row>
    <row r="271" spans="1:47" s="2" customFormat="1" ht="11.25">
      <c r="A271" s="36"/>
      <c r="B271" s="37"/>
      <c r="C271" s="38"/>
      <c r="D271" s="188" t="s">
        <v>148</v>
      </c>
      <c r="E271" s="38"/>
      <c r="F271" s="189" t="s">
        <v>379</v>
      </c>
      <c r="G271" s="38"/>
      <c r="H271" s="38"/>
      <c r="I271" s="190"/>
      <c r="J271" s="38"/>
      <c r="K271" s="38"/>
      <c r="L271" s="41"/>
      <c r="M271" s="191"/>
      <c r="N271" s="192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8" t="s">
        <v>148</v>
      </c>
      <c r="AU271" s="18" t="s">
        <v>21</v>
      </c>
    </row>
    <row r="272" spans="2:51" s="13" customFormat="1" ht="11.25">
      <c r="B272" s="193"/>
      <c r="C272" s="194"/>
      <c r="D272" s="195" t="s">
        <v>150</v>
      </c>
      <c r="E272" s="196" t="s">
        <v>82</v>
      </c>
      <c r="F272" s="197" t="s">
        <v>380</v>
      </c>
      <c r="G272" s="194"/>
      <c r="H272" s="198">
        <v>10.35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150</v>
      </c>
      <c r="AU272" s="204" t="s">
        <v>21</v>
      </c>
      <c r="AV272" s="13" t="s">
        <v>21</v>
      </c>
      <c r="AW272" s="13" t="s">
        <v>42</v>
      </c>
      <c r="AX272" s="13" t="s">
        <v>84</v>
      </c>
      <c r="AY272" s="204" t="s">
        <v>139</v>
      </c>
    </row>
    <row r="273" spans="2:51" s="14" customFormat="1" ht="11.25">
      <c r="B273" s="205"/>
      <c r="C273" s="206"/>
      <c r="D273" s="195" t="s">
        <v>150</v>
      </c>
      <c r="E273" s="207" t="s">
        <v>82</v>
      </c>
      <c r="F273" s="208" t="s">
        <v>152</v>
      </c>
      <c r="G273" s="206"/>
      <c r="H273" s="207" t="s">
        <v>82</v>
      </c>
      <c r="I273" s="209"/>
      <c r="J273" s="206"/>
      <c r="K273" s="206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150</v>
      </c>
      <c r="AU273" s="214" t="s">
        <v>21</v>
      </c>
      <c r="AV273" s="14" t="s">
        <v>92</v>
      </c>
      <c r="AW273" s="14" t="s">
        <v>42</v>
      </c>
      <c r="AX273" s="14" t="s">
        <v>84</v>
      </c>
      <c r="AY273" s="214" t="s">
        <v>139</v>
      </c>
    </row>
    <row r="274" spans="2:51" s="15" customFormat="1" ht="11.25">
      <c r="B274" s="215"/>
      <c r="C274" s="216"/>
      <c r="D274" s="195" t="s">
        <v>150</v>
      </c>
      <c r="E274" s="217" t="s">
        <v>82</v>
      </c>
      <c r="F274" s="218" t="s">
        <v>153</v>
      </c>
      <c r="G274" s="216"/>
      <c r="H274" s="219">
        <v>10.35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150</v>
      </c>
      <c r="AU274" s="225" t="s">
        <v>21</v>
      </c>
      <c r="AV274" s="15" t="s">
        <v>146</v>
      </c>
      <c r="AW274" s="15" t="s">
        <v>42</v>
      </c>
      <c r="AX274" s="15" t="s">
        <v>92</v>
      </c>
      <c r="AY274" s="225" t="s">
        <v>139</v>
      </c>
    </row>
    <row r="275" spans="1:65" s="2" customFormat="1" ht="16.5" customHeight="1">
      <c r="A275" s="36"/>
      <c r="B275" s="37"/>
      <c r="C275" s="226" t="s">
        <v>381</v>
      </c>
      <c r="D275" s="226" t="s">
        <v>270</v>
      </c>
      <c r="E275" s="227" t="s">
        <v>359</v>
      </c>
      <c r="F275" s="228" t="s">
        <v>360</v>
      </c>
      <c r="G275" s="229" t="s">
        <v>336</v>
      </c>
      <c r="H275" s="230">
        <v>20.7</v>
      </c>
      <c r="I275" s="231"/>
      <c r="J275" s="232">
        <f>ROUND(I275*H275,2)</f>
        <v>0</v>
      </c>
      <c r="K275" s="228" t="s">
        <v>145</v>
      </c>
      <c r="L275" s="233"/>
      <c r="M275" s="234" t="s">
        <v>82</v>
      </c>
      <c r="N275" s="235" t="s">
        <v>54</v>
      </c>
      <c r="O275" s="66"/>
      <c r="P275" s="184">
        <f>O275*H275</f>
        <v>0</v>
      </c>
      <c r="Q275" s="184">
        <v>1</v>
      </c>
      <c r="R275" s="184">
        <f>Q275*H275</f>
        <v>20.7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189</v>
      </c>
      <c r="AT275" s="186" t="s">
        <v>270</v>
      </c>
      <c r="AU275" s="186" t="s">
        <v>21</v>
      </c>
      <c r="AY275" s="18" t="s">
        <v>139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8" t="s">
        <v>92</v>
      </c>
      <c r="BK275" s="187">
        <f>ROUND(I275*H275,2)</f>
        <v>0</v>
      </c>
      <c r="BL275" s="18" t="s">
        <v>146</v>
      </c>
      <c r="BM275" s="186" t="s">
        <v>382</v>
      </c>
    </row>
    <row r="276" spans="2:51" s="13" customFormat="1" ht="11.25">
      <c r="B276" s="193"/>
      <c r="C276" s="194"/>
      <c r="D276" s="195" t="s">
        <v>150</v>
      </c>
      <c r="E276" s="194"/>
      <c r="F276" s="197" t="s">
        <v>383</v>
      </c>
      <c r="G276" s="194"/>
      <c r="H276" s="198">
        <v>20.7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150</v>
      </c>
      <c r="AU276" s="204" t="s">
        <v>21</v>
      </c>
      <c r="AV276" s="13" t="s">
        <v>21</v>
      </c>
      <c r="AW276" s="13" t="s">
        <v>4</v>
      </c>
      <c r="AX276" s="13" t="s">
        <v>92</v>
      </c>
      <c r="AY276" s="204" t="s">
        <v>139</v>
      </c>
    </row>
    <row r="277" spans="1:65" s="2" customFormat="1" ht="24.2" customHeight="1">
      <c r="A277" s="36"/>
      <c r="B277" s="37"/>
      <c r="C277" s="175" t="s">
        <v>151</v>
      </c>
      <c r="D277" s="175" t="s">
        <v>141</v>
      </c>
      <c r="E277" s="176" t="s">
        <v>384</v>
      </c>
      <c r="F277" s="177" t="s">
        <v>385</v>
      </c>
      <c r="G277" s="178" t="s">
        <v>144</v>
      </c>
      <c r="H277" s="179">
        <v>50</v>
      </c>
      <c r="I277" s="180"/>
      <c r="J277" s="181">
        <f>ROUND(I277*H277,2)</f>
        <v>0</v>
      </c>
      <c r="K277" s="177" t="s">
        <v>145</v>
      </c>
      <c r="L277" s="41"/>
      <c r="M277" s="182" t="s">
        <v>82</v>
      </c>
      <c r="N277" s="183" t="s">
        <v>54</v>
      </c>
      <c r="O277" s="66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146</v>
      </c>
      <c r="AT277" s="186" t="s">
        <v>141</v>
      </c>
      <c r="AU277" s="186" t="s">
        <v>21</v>
      </c>
      <c r="AY277" s="18" t="s">
        <v>139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8" t="s">
        <v>92</v>
      </c>
      <c r="BK277" s="187">
        <f>ROUND(I277*H277,2)</f>
        <v>0</v>
      </c>
      <c r="BL277" s="18" t="s">
        <v>146</v>
      </c>
      <c r="BM277" s="186" t="s">
        <v>386</v>
      </c>
    </row>
    <row r="278" spans="1:47" s="2" customFormat="1" ht="11.25">
      <c r="A278" s="36"/>
      <c r="B278" s="37"/>
      <c r="C278" s="38"/>
      <c r="D278" s="188" t="s">
        <v>148</v>
      </c>
      <c r="E278" s="38"/>
      <c r="F278" s="189" t="s">
        <v>387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8" t="s">
        <v>148</v>
      </c>
      <c r="AU278" s="18" t="s">
        <v>21</v>
      </c>
    </row>
    <row r="279" spans="2:51" s="13" customFormat="1" ht="11.25">
      <c r="B279" s="193"/>
      <c r="C279" s="194"/>
      <c r="D279" s="195" t="s">
        <v>150</v>
      </c>
      <c r="E279" s="196" t="s">
        <v>82</v>
      </c>
      <c r="F279" s="197" t="s">
        <v>388</v>
      </c>
      <c r="G279" s="194"/>
      <c r="H279" s="198">
        <v>50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150</v>
      </c>
      <c r="AU279" s="204" t="s">
        <v>21</v>
      </c>
      <c r="AV279" s="13" t="s">
        <v>21</v>
      </c>
      <c r="AW279" s="13" t="s">
        <v>42</v>
      </c>
      <c r="AX279" s="13" t="s">
        <v>84</v>
      </c>
      <c r="AY279" s="204" t="s">
        <v>139</v>
      </c>
    </row>
    <row r="280" spans="2:51" s="14" customFormat="1" ht="11.25">
      <c r="B280" s="205"/>
      <c r="C280" s="206"/>
      <c r="D280" s="195" t="s">
        <v>150</v>
      </c>
      <c r="E280" s="207" t="s">
        <v>82</v>
      </c>
      <c r="F280" s="208" t="s">
        <v>152</v>
      </c>
      <c r="G280" s="206"/>
      <c r="H280" s="207" t="s">
        <v>82</v>
      </c>
      <c r="I280" s="209"/>
      <c r="J280" s="206"/>
      <c r="K280" s="206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150</v>
      </c>
      <c r="AU280" s="214" t="s">
        <v>21</v>
      </c>
      <c r="AV280" s="14" t="s">
        <v>92</v>
      </c>
      <c r="AW280" s="14" t="s">
        <v>42</v>
      </c>
      <c r="AX280" s="14" t="s">
        <v>84</v>
      </c>
      <c r="AY280" s="214" t="s">
        <v>139</v>
      </c>
    </row>
    <row r="281" spans="2:51" s="15" customFormat="1" ht="11.25">
      <c r="B281" s="215"/>
      <c r="C281" s="216"/>
      <c r="D281" s="195" t="s">
        <v>150</v>
      </c>
      <c r="E281" s="217" t="s">
        <v>82</v>
      </c>
      <c r="F281" s="218" t="s">
        <v>153</v>
      </c>
      <c r="G281" s="216"/>
      <c r="H281" s="219">
        <v>50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150</v>
      </c>
      <c r="AU281" s="225" t="s">
        <v>21</v>
      </c>
      <c r="AV281" s="15" t="s">
        <v>146</v>
      </c>
      <c r="AW281" s="15" t="s">
        <v>42</v>
      </c>
      <c r="AX281" s="15" t="s">
        <v>92</v>
      </c>
      <c r="AY281" s="225" t="s">
        <v>139</v>
      </c>
    </row>
    <row r="282" spans="1:65" s="2" customFormat="1" ht="24.2" customHeight="1">
      <c r="A282" s="36"/>
      <c r="B282" s="37"/>
      <c r="C282" s="175" t="s">
        <v>389</v>
      </c>
      <c r="D282" s="175" t="s">
        <v>141</v>
      </c>
      <c r="E282" s="176" t="s">
        <v>390</v>
      </c>
      <c r="F282" s="177" t="s">
        <v>391</v>
      </c>
      <c r="G282" s="178" t="s">
        <v>144</v>
      </c>
      <c r="H282" s="179">
        <v>50</v>
      </c>
      <c r="I282" s="180"/>
      <c r="J282" s="181">
        <f>ROUND(I282*H282,2)</f>
        <v>0</v>
      </c>
      <c r="K282" s="177" t="s">
        <v>145</v>
      </c>
      <c r="L282" s="41"/>
      <c r="M282" s="182" t="s">
        <v>82</v>
      </c>
      <c r="N282" s="183" t="s">
        <v>54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146</v>
      </c>
      <c r="AT282" s="186" t="s">
        <v>141</v>
      </c>
      <c r="AU282" s="186" t="s">
        <v>21</v>
      </c>
      <c r="AY282" s="18" t="s">
        <v>139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8" t="s">
        <v>92</v>
      </c>
      <c r="BK282" s="187">
        <f>ROUND(I282*H282,2)</f>
        <v>0</v>
      </c>
      <c r="BL282" s="18" t="s">
        <v>146</v>
      </c>
      <c r="BM282" s="186" t="s">
        <v>392</v>
      </c>
    </row>
    <row r="283" spans="1:47" s="2" customFormat="1" ht="11.25">
      <c r="A283" s="36"/>
      <c r="B283" s="37"/>
      <c r="C283" s="38"/>
      <c r="D283" s="188" t="s">
        <v>148</v>
      </c>
      <c r="E283" s="38"/>
      <c r="F283" s="189" t="s">
        <v>393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8" t="s">
        <v>148</v>
      </c>
      <c r="AU283" s="18" t="s">
        <v>21</v>
      </c>
    </row>
    <row r="284" spans="1:65" s="2" customFormat="1" ht="16.5" customHeight="1">
      <c r="A284" s="36"/>
      <c r="B284" s="37"/>
      <c r="C284" s="226" t="s">
        <v>29</v>
      </c>
      <c r="D284" s="226" t="s">
        <v>270</v>
      </c>
      <c r="E284" s="227" t="s">
        <v>394</v>
      </c>
      <c r="F284" s="228" t="s">
        <v>395</v>
      </c>
      <c r="G284" s="229" t="s">
        <v>396</v>
      </c>
      <c r="H284" s="230">
        <v>1</v>
      </c>
      <c r="I284" s="231"/>
      <c r="J284" s="232">
        <f>ROUND(I284*H284,2)</f>
        <v>0</v>
      </c>
      <c r="K284" s="228" t="s">
        <v>145</v>
      </c>
      <c r="L284" s="233"/>
      <c r="M284" s="234" t="s">
        <v>82</v>
      </c>
      <c r="N284" s="235" t="s">
        <v>54</v>
      </c>
      <c r="O284" s="66"/>
      <c r="P284" s="184">
        <f>O284*H284</f>
        <v>0</v>
      </c>
      <c r="Q284" s="184">
        <v>0.001</v>
      </c>
      <c r="R284" s="184">
        <f>Q284*H284</f>
        <v>0.001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189</v>
      </c>
      <c r="AT284" s="186" t="s">
        <v>270</v>
      </c>
      <c r="AU284" s="186" t="s">
        <v>21</v>
      </c>
      <c r="AY284" s="18" t="s">
        <v>139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8" t="s">
        <v>92</v>
      </c>
      <c r="BK284" s="187">
        <f>ROUND(I284*H284,2)</f>
        <v>0</v>
      </c>
      <c r="BL284" s="18" t="s">
        <v>146</v>
      </c>
      <c r="BM284" s="186" t="s">
        <v>397</v>
      </c>
    </row>
    <row r="285" spans="2:51" s="13" customFormat="1" ht="11.25">
      <c r="B285" s="193"/>
      <c r="C285" s="194"/>
      <c r="D285" s="195" t="s">
        <v>150</v>
      </c>
      <c r="E285" s="194"/>
      <c r="F285" s="197" t="s">
        <v>398</v>
      </c>
      <c r="G285" s="194"/>
      <c r="H285" s="198">
        <v>1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150</v>
      </c>
      <c r="AU285" s="204" t="s">
        <v>21</v>
      </c>
      <c r="AV285" s="13" t="s">
        <v>21</v>
      </c>
      <c r="AW285" s="13" t="s">
        <v>4</v>
      </c>
      <c r="AX285" s="13" t="s">
        <v>92</v>
      </c>
      <c r="AY285" s="204" t="s">
        <v>139</v>
      </c>
    </row>
    <row r="286" spans="1:65" s="2" customFormat="1" ht="21.75" customHeight="1">
      <c r="A286" s="36"/>
      <c r="B286" s="37"/>
      <c r="C286" s="175" t="s">
        <v>399</v>
      </c>
      <c r="D286" s="175" t="s">
        <v>141</v>
      </c>
      <c r="E286" s="176" t="s">
        <v>400</v>
      </c>
      <c r="F286" s="177" t="s">
        <v>401</v>
      </c>
      <c r="G286" s="178" t="s">
        <v>144</v>
      </c>
      <c r="H286" s="179">
        <v>110</v>
      </c>
      <c r="I286" s="180"/>
      <c r="J286" s="181">
        <f>ROUND(I286*H286,2)</f>
        <v>0</v>
      </c>
      <c r="K286" s="177" t="s">
        <v>145</v>
      </c>
      <c r="L286" s="41"/>
      <c r="M286" s="182" t="s">
        <v>82</v>
      </c>
      <c r="N286" s="183" t="s">
        <v>54</v>
      </c>
      <c r="O286" s="66"/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146</v>
      </c>
      <c r="AT286" s="186" t="s">
        <v>141</v>
      </c>
      <c r="AU286" s="186" t="s">
        <v>21</v>
      </c>
      <c r="AY286" s="18" t="s">
        <v>139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8" t="s">
        <v>92</v>
      </c>
      <c r="BK286" s="187">
        <f>ROUND(I286*H286,2)</f>
        <v>0</v>
      </c>
      <c r="BL286" s="18" t="s">
        <v>146</v>
      </c>
      <c r="BM286" s="186" t="s">
        <v>402</v>
      </c>
    </row>
    <row r="287" spans="1:47" s="2" customFormat="1" ht="11.25">
      <c r="A287" s="36"/>
      <c r="B287" s="37"/>
      <c r="C287" s="38"/>
      <c r="D287" s="188" t="s">
        <v>148</v>
      </c>
      <c r="E287" s="38"/>
      <c r="F287" s="189" t="s">
        <v>403</v>
      </c>
      <c r="G287" s="38"/>
      <c r="H287" s="38"/>
      <c r="I287" s="190"/>
      <c r="J287" s="38"/>
      <c r="K287" s="38"/>
      <c r="L287" s="41"/>
      <c r="M287" s="191"/>
      <c r="N287" s="19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8" t="s">
        <v>148</v>
      </c>
      <c r="AU287" s="18" t="s">
        <v>21</v>
      </c>
    </row>
    <row r="288" spans="1:65" s="2" customFormat="1" ht="21.75" customHeight="1">
      <c r="A288" s="36"/>
      <c r="B288" s="37"/>
      <c r="C288" s="175" t="s">
        <v>404</v>
      </c>
      <c r="D288" s="175" t="s">
        <v>141</v>
      </c>
      <c r="E288" s="176" t="s">
        <v>405</v>
      </c>
      <c r="F288" s="177" t="s">
        <v>406</v>
      </c>
      <c r="G288" s="178" t="s">
        <v>144</v>
      </c>
      <c r="H288" s="179">
        <v>160</v>
      </c>
      <c r="I288" s="180"/>
      <c r="J288" s="181">
        <f>ROUND(I288*H288,2)</f>
        <v>0</v>
      </c>
      <c r="K288" s="177" t="s">
        <v>145</v>
      </c>
      <c r="L288" s="41"/>
      <c r="M288" s="182" t="s">
        <v>82</v>
      </c>
      <c r="N288" s="183" t="s">
        <v>54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146</v>
      </c>
      <c r="AT288" s="186" t="s">
        <v>141</v>
      </c>
      <c r="AU288" s="186" t="s">
        <v>21</v>
      </c>
      <c r="AY288" s="18" t="s">
        <v>139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8" t="s">
        <v>92</v>
      </c>
      <c r="BK288" s="187">
        <f>ROUND(I288*H288,2)</f>
        <v>0</v>
      </c>
      <c r="BL288" s="18" t="s">
        <v>146</v>
      </c>
      <c r="BM288" s="186" t="s">
        <v>407</v>
      </c>
    </row>
    <row r="289" spans="1:47" s="2" customFormat="1" ht="11.25">
      <c r="A289" s="36"/>
      <c r="B289" s="37"/>
      <c r="C289" s="38"/>
      <c r="D289" s="188" t="s">
        <v>148</v>
      </c>
      <c r="E289" s="38"/>
      <c r="F289" s="189" t="s">
        <v>408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8" t="s">
        <v>148</v>
      </c>
      <c r="AU289" s="18" t="s">
        <v>21</v>
      </c>
    </row>
    <row r="290" spans="2:51" s="13" customFormat="1" ht="11.25">
      <c r="B290" s="193"/>
      <c r="C290" s="194"/>
      <c r="D290" s="195" t="s">
        <v>150</v>
      </c>
      <c r="E290" s="196" t="s">
        <v>82</v>
      </c>
      <c r="F290" s="197" t="s">
        <v>201</v>
      </c>
      <c r="G290" s="194"/>
      <c r="H290" s="198">
        <v>160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150</v>
      </c>
      <c r="AU290" s="204" t="s">
        <v>21</v>
      </c>
      <c r="AV290" s="13" t="s">
        <v>21</v>
      </c>
      <c r="AW290" s="13" t="s">
        <v>42</v>
      </c>
      <c r="AX290" s="13" t="s">
        <v>84</v>
      </c>
      <c r="AY290" s="204" t="s">
        <v>139</v>
      </c>
    </row>
    <row r="291" spans="2:51" s="15" customFormat="1" ht="11.25">
      <c r="B291" s="215"/>
      <c r="C291" s="216"/>
      <c r="D291" s="195" t="s">
        <v>150</v>
      </c>
      <c r="E291" s="217" t="s">
        <v>82</v>
      </c>
      <c r="F291" s="218" t="s">
        <v>153</v>
      </c>
      <c r="G291" s="216"/>
      <c r="H291" s="219">
        <v>160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150</v>
      </c>
      <c r="AU291" s="225" t="s">
        <v>21</v>
      </c>
      <c r="AV291" s="15" t="s">
        <v>146</v>
      </c>
      <c r="AW291" s="15" t="s">
        <v>42</v>
      </c>
      <c r="AX291" s="15" t="s">
        <v>92</v>
      </c>
      <c r="AY291" s="225" t="s">
        <v>139</v>
      </c>
    </row>
    <row r="292" spans="2:63" s="12" customFormat="1" ht="22.9" customHeight="1">
      <c r="B292" s="159"/>
      <c r="C292" s="160"/>
      <c r="D292" s="161" t="s">
        <v>83</v>
      </c>
      <c r="E292" s="173" t="s">
        <v>21</v>
      </c>
      <c r="F292" s="173" t="s">
        <v>409</v>
      </c>
      <c r="G292" s="160"/>
      <c r="H292" s="160"/>
      <c r="I292" s="163"/>
      <c r="J292" s="174">
        <f>BK292</f>
        <v>0</v>
      </c>
      <c r="K292" s="160"/>
      <c r="L292" s="165"/>
      <c r="M292" s="166"/>
      <c r="N292" s="167"/>
      <c r="O292" s="167"/>
      <c r="P292" s="168">
        <f>SUM(P293:P382)</f>
        <v>0</v>
      </c>
      <c r="Q292" s="167"/>
      <c r="R292" s="168">
        <f>SUM(R293:R382)</f>
        <v>85.66357531999999</v>
      </c>
      <c r="S292" s="167"/>
      <c r="T292" s="169">
        <f>SUM(T293:T382)</f>
        <v>0</v>
      </c>
      <c r="AR292" s="170" t="s">
        <v>92</v>
      </c>
      <c r="AT292" s="171" t="s">
        <v>83</v>
      </c>
      <c r="AU292" s="171" t="s">
        <v>92</v>
      </c>
      <c r="AY292" s="170" t="s">
        <v>139</v>
      </c>
      <c r="BK292" s="172">
        <f>SUM(BK293:BK382)</f>
        <v>0</v>
      </c>
    </row>
    <row r="293" spans="1:65" s="2" customFormat="1" ht="24.2" customHeight="1">
      <c r="A293" s="36"/>
      <c r="B293" s="37"/>
      <c r="C293" s="175" t="s">
        <v>225</v>
      </c>
      <c r="D293" s="175" t="s">
        <v>141</v>
      </c>
      <c r="E293" s="176" t="s">
        <v>410</v>
      </c>
      <c r="F293" s="177" t="s">
        <v>411</v>
      </c>
      <c r="G293" s="178" t="s">
        <v>229</v>
      </c>
      <c r="H293" s="179">
        <v>15.375</v>
      </c>
      <c r="I293" s="180"/>
      <c r="J293" s="181">
        <f>ROUND(I293*H293,2)</f>
        <v>0</v>
      </c>
      <c r="K293" s="177" t="s">
        <v>145</v>
      </c>
      <c r="L293" s="41"/>
      <c r="M293" s="182" t="s">
        <v>82</v>
      </c>
      <c r="N293" s="183" t="s">
        <v>54</v>
      </c>
      <c r="O293" s="66"/>
      <c r="P293" s="184">
        <f>O293*H293</f>
        <v>0</v>
      </c>
      <c r="Q293" s="184">
        <v>0</v>
      </c>
      <c r="R293" s="184">
        <f>Q293*H293</f>
        <v>0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146</v>
      </c>
      <c r="AT293" s="186" t="s">
        <v>141</v>
      </c>
      <c r="AU293" s="186" t="s">
        <v>21</v>
      </c>
      <c r="AY293" s="18" t="s">
        <v>139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8" t="s">
        <v>92</v>
      </c>
      <c r="BK293" s="187">
        <f>ROUND(I293*H293,2)</f>
        <v>0</v>
      </c>
      <c r="BL293" s="18" t="s">
        <v>146</v>
      </c>
      <c r="BM293" s="186" t="s">
        <v>412</v>
      </c>
    </row>
    <row r="294" spans="1:47" s="2" customFormat="1" ht="11.25">
      <c r="A294" s="36"/>
      <c r="B294" s="37"/>
      <c r="C294" s="38"/>
      <c r="D294" s="188" t="s">
        <v>148</v>
      </c>
      <c r="E294" s="38"/>
      <c r="F294" s="189" t="s">
        <v>413</v>
      </c>
      <c r="G294" s="38"/>
      <c r="H294" s="38"/>
      <c r="I294" s="190"/>
      <c r="J294" s="38"/>
      <c r="K294" s="38"/>
      <c r="L294" s="41"/>
      <c r="M294" s="191"/>
      <c r="N294" s="19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8" t="s">
        <v>148</v>
      </c>
      <c r="AU294" s="18" t="s">
        <v>21</v>
      </c>
    </row>
    <row r="295" spans="2:51" s="13" customFormat="1" ht="11.25">
      <c r="B295" s="193"/>
      <c r="C295" s="194"/>
      <c r="D295" s="195" t="s">
        <v>150</v>
      </c>
      <c r="E295" s="196" t="s">
        <v>82</v>
      </c>
      <c r="F295" s="197" t="s">
        <v>414</v>
      </c>
      <c r="G295" s="194"/>
      <c r="H295" s="198">
        <v>15.375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150</v>
      </c>
      <c r="AU295" s="204" t="s">
        <v>21</v>
      </c>
      <c r="AV295" s="13" t="s">
        <v>21</v>
      </c>
      <c r="AW295" s="13" t="s">
        <v>42</v>
      </c>
      <c r="AX295" s="13" t="s">
        <v>84</v>
      </c>
      <c r="AY295" s="204" t="s">
        <v>139</v>
      </c>
    </row>
    <row r="296" spans="2:51" s="15" customFormat="1" ht="11.25">
      <c r="B296" s="215"/>
      <c r="C296" s="216"/>
      <c r="D296" s="195" t="s">
        <v>150</v>
      </c>
      <c r="E296" s="217" t="s">
        <v>82</v>
      </c>
      <c r="F296" s="218" t="s">
        <v>153</v>
      </c>
      <c r="G296" s="216"/>
      <c r="H296" s="219">
        <v>15.375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150</v>
      </c>
      <c r="AU296" s="225" t="s">
        <v>21</v>
      </c>
      <c r="AV296" s="15" t="s">
        <v>146</v>
      </c>
      <c r="AW296" s="15" t="s">
        <v>42</v>
      </c>
      <c r="AX296" s="15" t="s">
        <v>92</v>
      </c>
      <c r="AY296" s="225" t="s">
        <v>139</v>
      </c>
    </row>
    <row r="297" spans="1:65" s="2" customFormat="1" ht="16.5" customHeight="1">
      <c r="A297" s="36"/>
      <c r="B297" s="37"/>
      <c r="C297" s="175" t="s">
        <v>415</v>
      </c>
      <c r="D297" s="175" t="s">
        <v>141</v>
      </c>
      <c r="E297" s="176" t="s">
        <v>416</v>
      </c>
      <c r="F297" s="177" t="s">
        <v>417</v>
      </c>
      <c r="G297" s="178" t="s">
        <v>198</v>
      </c>
      <c r="H297" s="179">
        <v>53.5</v>
      </c>
      <c r="I297" s="180"/>
      <c r="J297" s="181">
        <f>ROUND(I297*H297,2)</f>
        <v>0</v>
      </c>
      <c r="K297" s="177" t="s">
        <v>145</v>
      </c>
      <c r="L297" s="41"/>
      <c r="M297" s="182" t="s">
        <v>82</v>
      </c>
      <c r="N297" s="183" t="s">
        <v>54</v>
      </c>
      <c r="O297" s="66"/>
      <c r="P297" s="184">
        <f>O297*H297</f>
        <v>0</v>
      </c>
      <c r="Q297" s="184">
        <v>0.00114</v>
      </c>
      <c r="R297" s="184">
        <f>Q297*H297</f>
        <v>0.060989999999999996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146</v>
      </c>
      <c r="AT297" s="186" t="s">
        <v>141</v>
      </c>
      <c r="AU297" s="186" t="s">
        <v>21</v>
      </c>
      <c r="AY297" s="18" t="s">
        <v>139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8" t="s">
        <v>92</v>
      </c>
      <c r="BK297" s="187">
        <f>ROUND(I297*H297,2)</f>
        <v>0</v>
      </c>
      <c r="BL297" s="18" t="s">
        <v>146</v>
      </c>
      <c r="BM297" s="186" t="s">
        <v>418</v>
      </c>
    </row>
    <row r="298" spans="1:47" s="2" customFormat="1" ht="11.25">
      <c r="A298" s="36"/>
      <c r="B298" s="37"/>
      <c r="C298" s="38"/>
      <c r="D298" s="188" t="s">
        <v>148</v>
      </c>
      <c r="E298" s="38"/>
      <c r="F298" s="189" t="s">
        <v>419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8" t="s">
        <v>148</v>
      </c>
      <c r="AU298" s="18" t="s">
        <v>21</v>
      </c>
    </row>
    <row r="299" spans="2:51" s="13" customFormat="1" ht="11.25">
      <c r="B299" s="193"/>
      <c r="C299" s="194"/>
      <c r="D299" s="195" t="s">
        <v>150</v>
      </c>
      <c r="E299" s="196" t="s">
        <v>82</v>
      </c>
      <c r="F299" s="197" t="s">
        <v>420</v>
      </c>
      <c r="G299" s="194"/>
      <c r="H299" s="198">
        <v>53.5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150</v>
      </c>
      <c r="AU299" s="204" t="s">
        <v>21</v>
      </c>
      <c r="AV299" s="13" t="s">
        <v>21</v>
      </c>
      <c r="AW299" s="13" t="s">
        <v>42</v>
      </c>
      <c r="AX299" s="13" t="s">
        <v>84</v>
      </c>
      <c r="AY299" s="204" t="s">
        <v>139</v>
      </c>
    </row>
    <row r="300" spans="2:51" s="14" customFormat="1" ht="11.25">
      <c r="B300" s="205"/>
      <c r="C300" s="206"/>
      <c r="D300" s="195" t="s">
        <v>150</v>
      </c>
      <c r="E300" s="207" t="s">
        <v>82</v>
      </c>
      <c r="F300" s="208" t="s">
        <v>152</v>
      </c>
      <c r="G300" s="206"/>
      <c r="H300" s="207" t="s">
        <v>82</v>
      </c>
      <c r="I300" s="209"/>
      <c r="J300" s="206"/>
      <c r="K300" s="206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150</v>
      </c>
      <c r="AU300" s="214" t="s">
        <v>21</v>
      </c>
      <c r="AV300" s="14" t="s">
        <v>92</v>
      </c>
      <c r="AW300" s="14" t="s">
        <v>42</v>
      </c>
      <c r="AX300" s="14" t="s">
        <v>84</v>
      </c>
      <c r="AY300" s="214" t="s">
        <v>139</v>
      </c>
    </row>
    <row r="301" spans="2:51" s="15" customFormat="1" ht="11.25">
      <c r="B301" s="215"/>
      <c r="C301" s="216"/>
      <c r="D301" s="195" t="s">
        <v>150</v>
      </c>
      <c r="E301" s="217" t="s">
        <v>82</v>
      </c>
      <c r="F301" s="218" t="s">
        <v>153</v>
      </c>
      <c r="G301" s="216"/>
      <c r="H301" s="219">
        <v>53.5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150</v>
      </c>
      <c r="AU301" s="225" t="s">
        <v>21</v>
      </c>
      <c r="AV301" s="15" t="s">
        <v>146</v>
      </c>
      <c r="AW301" s="15" t="s">
        <v>42</v>
      </c>
      <c r="AX301" s="15" t="s">
        <v>92</v>
      </c>
      <c r="AY301" s="225" t="s">
        <v>139</v>
      </c>
    </row>
    <row r="302" spans="1:65" s="2" customFormat="1" ht="16.5" customHeight="1">
      <c r="A302" s="36"/>
      <c r="B302" s="37"/>
      <c r="C302" s="175" t="s">
        <v>421</v>
      </c>
      <c r="D302" s="175" t="s">
        <v>141</v>
      </c>
      <c r="E302" s="176" t="s">
        <v>422</v>
      </c>
      <c r="F302" s="177" t="s">
        <v>423</v>
      </c>
      <c r="G302" s="178" t="s">
        <v>198</v>
      </c>
      <c r="H302" s="179">
        <v>53.5</v>
      </c>
      <c r="I302" s="180"/>
      <c r="J302" s="181">
        <f>ROUND(I302*H302,2)</f>
        <v>0</v>
      </c>
      <c r="K302" s="177" t="s">
        <v>145</v>
      </c>
      <c r="L302" s="41"/>
      <c r="M302" s="182" t="s">
        <v>82</v>
      </c>
      <c r="N302" s="183" t="s">
        <v>54</v>
      </c>
      <c r="O302" s="66"/>
      <c r="P302" s="184">
        <f>O302*H302</f>
        <v>0</v>
      </c>
      <c r="Q302" s="184">
        <v>0.00016</v>
      </c>
      <c r="R302" s="184">
        <f>Q302*H302</f>
        <v>0.00856</v>
      </c>
      <c r="S302" s="184">
        <v>0</v>
      </c>
      <c r="T302" s="185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146</v>
      </c>
      <c r="AT302" s="186" t="s">
        <v>141</v>
      </c>
      <c r="AU302" s="186" t="s">
        <v>21</v>
      </c>
      <c r="AY302" s="18" t="s">
        <v>139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8" t="s">
        <v>92</v>
      </c>
      <c r="BK302" s="187">
        <f>ROUND(I302*H302,2)</f>
        <v>0</v>
      </c>
      <c r="BL302" s="18" t="s">
        <v>146</v>
      </c>
      <c r="BM302" s="186" t="s">
        <v>424</v>
      </c>
    </row>
    <row r="303" spans="1:47" s="2" customFormat="1" ht="11.25">
      <c r="A303" s="36"/>
      <c r="B303" s="37"/>
      <c r="C303" s="38"/>
      <c r="D303" s="188" t="s">
        <v>148</v>
      </c>
      <c r="E303" s="38"/>
      <c r="F303" s="189" t="s">
        <v>425</v>
      </c>
      <c r="G303" s="38"/>
      <c r="H303" s="38"/>
      <c r="I303" s="190"/>
      <c r="J303" s="38"/>
      <c r="K303" s="38"/>
      <c r="L303" s="41"/>
      <c r="M303" s="191"/>
      <c r="N303" s="192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8" t="s">
        <v>148</v>
      </c>
      <c r="AU303" s="18" t="s">
        <v>21</v>
      </c>
    </row>
    <row r="304" spans="1:65" s="2" customFormat="1" ht="24.2" customHeight="1">
      <c r="A304" s="36"/>
      <c r="B304" s="37"/>
      <c r="C304" s="175" t="s">
        <v>426</v>
      </c>
      <c r="D304" s="175" t="s">
        <v>141</v>
      </c>
      <c r="E304" s="176" t="s">
        <v>427</v>
      </c>
      <c r="F304" s="177" t="s">
        <v>428</v>
      </c>
      <c r="G304" s="178" t="s">
        <v>144</v>
      </c>
      <c r="H304" s="179">
        <v>107</v>
      </c>
      <c r="I304" s="180"/>
      <c r="J304" s="181">
        <f>ROUND(I304*H304,2)</f>
        <v>0</v>
      </c>
      <c r="K304" s="177" t="s">
        <v>145</v>
      </c>
      <c r="L304" s="41"/>
      <c r="M304" s="182" t="s">
        <v>82</v>
      </c>
      <c r="N304" s="183" t="s">
        <v>54</v>
      </c>
      <c r="O304" s="66"/>
      <c r="P304" s="184">
        <f>O304*H304</f>
        <v>0</v>
      </c>
      <c r="Q304" s="184">
        <v>0.0001</v>
      </c>
      <c r="R304" s="184">
        <f>Q304*H304</f>
        <v>0.010700000000000001</v>
      </c>
      <c r="S304" s="184">
        <v>0</v>
      </c>
      <c r="T304" s="185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146</v>
      </c>
      <c r="AT304" s="186" t="s">
        <v>141</v>
      </c>
      <c r="AU304" s="186" t="s">
        <v>21</v>
      </c>
      <c r="AY304" s="18" t="s">
        <v>139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8" t="s">
        <v>92</v>
      </c>
      <c r="BK304" s="187">
        <f>ROUND(I304*H304,2)</f>
        <v>0</v>
      </c>
      <c r="BL304" s="18" t="s">
        <v>146</v>
      </c>
      <c r="BM304" s="186" t="s">
        <v>429</v>
      </c>
    </row>
    <row r="305" spans="1:47" s="2" customFormat="1" ht="11.25">
      <c r="A305" s="36"/>
      <c r="B305" s="37"/>
      <c r="C305" s="38"/>
      <c r="D305" s="188" t="s">
        <v>148</v>
      </c>
      <c r="E305" s="38"/>
      <c r="F305" s="189" t="s">
        <v>430</v>
      </c>
      <c r="G305" s="38"/>
      <c r="H305" s="38"/>
      <c r="I305" s="190"/>
      <c r="J305" s="38"/>
      <c r="K305" s="38"/>
      <c r="L305" s="41"/>
      <c r="M305" s="191"/>
      <c r="N305" s="192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8" t="s">
        <v>148</v>
      </c>
      <c r="AU305" s="18" t="s">
        <v>21</v>
      </c>
    </row>
    <row r="306" spans="2:51" s="13" customFormat="1" ht="11.25">
      <c r="B306" s="193"/>
      <c r="C306" s="194"/>
      <c r="D306" s="195" t="s">
        <v>150</v>
      </c>
      <c r="E306" s="196" t="s">
        <v>82</v>
      </c>
      <c r="F306" s="197" t="s">
        <v>431</v>
      </c>
      <c r="G306" s="194"/>
      <c r="H306" s="198">
        <v>45.6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150</v>
      </c>
      <c r="AU306" s="204" t="s">
        <v>21</v>
      </c>
      <c r="AV306" s="13" t="s">
        <v>21</v>
      </c>
      <c r="AW306" s="13" t="s">
        <v>42</v>
      </c>
      <c r="AX306" s="13" t="s">
        <v>84</v>
      </c>
      <c r="AY306" s="204" t="s">
        <v>139</v>
      </c>
    </row>
    <row r="307" spans="2:51" s="14" customFormat="1" ht="11.25">
      <c r="B307" s="205"/>
      <c r="C307" s="206"/>
      <c r="D307" s="195" t="s">
        <v>150</v>
      </c>
      <c r="E307" s="207" t="s">
        <v>82</v>
      </c>
      <c r="F307" s="208" t="s">
        <v>432</v>
      </c>
      <c r="G307" s="206"/>
      <c r="H307" s="207" t="s">
        <v>82</v>
      </c>
      <c r="I307" s="209"/>
      <c r="J307" s="206"/>
      <c r="K307" s="206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150</v>
      </c>
      <c r="AU307" s="214" t="s">
        <v>21</v>
      </c>
      <c r="AV307" s="14" t="s">
        <v>92</v>
      </c>
      <c r="AW307" s="14" t="s">
        <v>42</v>
      </c>
      <c r="AX307" s="14" t="s">
        <v>84</v>
      </c>
      <c r="AY307" s="214" t="s">
        <v>139</v>
      </c>
    </row>
    <row r="308" spans="2:51" s="13" customFormat="1" ht="11.25">
      <c r="B308" s="193"/>
      <c r="C308" s="194"/>
      <c r="D308" s="195" t="s">
        <v>150</v>
      </c>
      <c r="E308" s="196" t="s">
        <v>82</v>
      </c>
      <c r="F308" s="197" t="s">
        <v>433</v>
      </c>
      <c r="G308" s="194"/>
      <c r="H308" s="198">
        <v>61.4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150</v>
      </c>
      <c r="AU308" s="204" t="s">
        <v>21</v>
      </c>
      <c r="AV308" s="13" t="s">
        <v>21</v>
      </c>
      <c r="AW308" s="13" t="s">
        <v>42</v>
      </c>
      <c r="AX308" s="13" t="s">
        <v>84</v>
      </c>
      <c r="AY308" s="204" t="s">
        <v>139</v>
      </c>
    </row>
    <row r="309" spans="2:51" s="14" customFormat="1" ht="11.25">
      <c r="B309" s="205"/>
      <c r="C309" s="206"/>
      <c r="D309" s="195" t="s">
        <v>150</v>
      </c>
      <c r="E309" s="207" t="s">
        <v>82</v>
      </c>
      <c r="F309" s="208" t="s">
        <v>434</v>
      </c>
      <c r="G309" s="206"/>
      <c r="H309" s="207" t="s">
        <v>82</v>
      </c>
      <c r="I309" s="209"/>
      <c r="J309" s="206"/>
      <c r="K309" s="206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150</v>
      </c>
      <c r="AU309" s="214" t="s">
        <v>21</v>
      </c>
      <c r="AV309" s="14" t="s">
        <v>92</v>
      </c>
      <c r="AW309" s="14" t="s">
        <v>42</v>
      </c>
      <c r="AX309" s="14" t="s">
        <v>84</v>
      </c>
      <c r="AY309" s="214" t="s">
        <v>139</v>
      </c>
    </row>
    <row r="310" spans="2:51" s="15" customFormat="1" ht="11.25">
      <c r="B310" s="215"/>
      <c r="C310" s="216"/>
      <c r="D310" s="195" t="s">
        <v>150</v>
      </c>
      <c r="E310" s="217" t="s">
        <v>82</v>
      </c>
      <c r="F310" s="218" t="s">
        <v>153</v>
      </c>
      <c r="G310" s="216"/>
      <c r="H310" s="219">
        <v>107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150</v>
      </c>
      <c r="AU310" s="225" t="s">
        <v>21</v>
      </c>
      <c r="AV310" s="15" t="s">
        <v>146</v>
      </c>
      <c r="AW310" s="15" t="s">
        <v>42</v>
      </c>
      <c r="AX310" s="15" t="s">
        <v>92</v>
      </c>
      <c r="AY310" s="225" t="s">
        <v>139</v>
      </c>
    </row>
    <row r="311" spans="1:65" s="2" customFormat="1" ht="16.5" customHeight="1">
      <c r="A311" s="36"/>
      <c r="B311" s="37"/>
      <c r="C311" s="226" t="s">
        <v>435</v>
      </c>
      <c r="D311" s="226" t="s">
        <v>270</v>
      </c>
      <c r="E311" s="227" t="s">
        <v>436</v>
      </c>
      <c r="F311" s="228" t="s">
        <v>437</v>
      </c>
      <c r="G311" s="229" t="s">
        <v>144</v>
      </c>
      <c r="H311" s="230">
        <v>123.05</v>
      </c>
      <c r="I311" s="231"/>
      <c r="J311" s="232">
        <f>ROUND(I311*H311,2)</f>
        <v>0</v>
      </c>
      <c r="K311" s="228" t="s">
        <v>145</v>
      </c>
      <c r="L311" s="233"/>
      <c r="M311" s="234" t="s">
        <v>82</v>
      </c>
      <c r="N311" s="235" t="s">
        <v>54</v>
      </c>
      <c r="O311" s="66"/>
      <c r="P311" s="184">
        <f>O311*H311</f>
        <v>0</v>
      </c>
      <c r="Q311" s="184">
        <v>0.0003</v>
      </c>
      <c r="R311" s="184">
        <f>Q311*H311</f>
        <v>0.036914999999999996</v>
      </c>
      <c r="S311" s="184">
        <v>0</v>
      </c>
      <c r="T311" s="185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6" t="s">
        <v>189</v>
      </c>
      <c r="AT311" s="186" t="s">
        <v>270</v>
      </c>
      <c r="AU311" s="186" t="s">
        <v>21</v>
      </c>
      <c r="AY311" s="18" t="s">
        <v>139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8" t="s">
        <v>92</v>
      </c>
      <c r="BK311" s="187">
        <f>ROUND(I311*H311,2)</f>
        <v>0</v>
      </c>
      <c r="BL311" s="18" t="s">
        <v>146</v>
      </c>
      <c r="BM311" s="186" t="s">
        <v>438</v>
      </c>
    </row>
    <row r="312" spans="2:51" s="13" customFormat="1" ht="11.25">
      <c r="B312" s="193"/>
      <c r="C312" s="194"/>
      <c r="D312" s="195" t="s">
        <v>150</v>
      </c>
      <c r="E312" s="194"/>
      <c r="F312" s="197" t="s">
        <v>439</v>
      </c>
      <c r="G312" s="194"/>
      <c r="H312" s="198">
        <v>123.05</v>
      </c>
      <c r="I312" s="199"/>
      <c r="J312" s="194"/>
      <c r="K312" s="194"/>
      <c r="L312" s="200"/>
      <c r="M312" s="201"/>
      <c r="N312" s="202"/>
      <c r="O312" s="202"/>
      <c r="P312" s="202"/>
      <c r="Q312" s="202"/>
      <c r="R312" s="202"/>
      <c r="S312" s="202"/>
      <c r="T312" s="203"/>
      <c r="AT312" s="204" t="s">
        <v>150</v>
      </c>
      <c r="AU312" s="204" t="s">
        <v>21</v>
      </c>
      <c r="AV312" s="13" t="s">
        <v>21</v>
      </c>
      <c r="AW312" s="13" t="s">
        <v>4</v>
      </c>
      <c r="AX312" s="13" t="s">
        <v>92</v>
      </c>
      <c r="AY312" s="204" t="s">
        <v>139</v>
      </c>
    </row>
    <row r="313" spans="1:65" s="2" customFormat="1" ht="16.5" customHeight="1">
      <c r="A313" s="36"/>
      <c r="B313" s="37"/>
      <c r="C313" s="175" t="s">
        <v>388</v>
      </c>
      <c r="D313" s="175" t="s">
        <v>141</v>
      </c>
      <c r="E313" s="176" t="s">
        <v>440</v>
      </c>
      <c r="F313" s="177" t="s">
        <v>441</v>
      </c>
      <c r="G313" s="178" t="s">
        <v>229</v>
      </c>
      <c r="H313" s="179">
        <v>9</v>
      </c>
      <c r="I313" s="180"/>
      <c r="J313" s="181">
        <f>ROUND(I313*H313,2)</f>
        <v>0</v>
      </c>
      <c r="K313" s="177" t="s">
        <v>82</v>
      </c>
      <c r="L313" s="41"/>
      <c r="M313" s="182" t="s">
        <v>82</v>
      </c>
      <c r="N313" s="183" t="s">
        <v>54</v>
      </c>
      <c r="O313" s="66"/>
      <c r="P313" s="184">
        <f>O313*H313</f>
        <v>0</v>
      </c>
      <c r="Q313" s="184">
        <v>2.2</v>
      </c>
      <c r="R313" s="184">
        <f>Q313*H313</f>
        <v>19.8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146</v>
      </c>
      <c r="AT313" s="186" t="s">
        <v>141</v>
      </c>
      <c r="AU313" s="186" t="s">
        <v>21</v>
      </c>
      <c r="AY313" s="18" t="s">
        <v>139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8" t="s">
        <v>92</v>
      </c>
      <c r="BK313" s="187">
        <f>ROUND(I313*H313,2)</f>
        <v>0</v>
      </c>
      <c r="BL313" s="18" t="s">
        <v>146</v>
      </c>
      <c r="BM313" s="186" t="s">
        <v>442</v>
      </c>
    </row>
    <row r="314" spans="1:65" s="2" customFormat="1" ht="16.5" customHeight="1">
      <c r="A314" s="36"/>
      <c r="B314" s="37"/>
      <c r="C314" s="175" t="s">
        <v>443</v>
      </c>
      <c r="D314" s="175" t="s">
        <v>141</v>
      </c>
      <c r="E314" s="176" t="s">
        <v>444</v>
      </c>
      <c r="F314" s="177" t="s">
        <v>445</v>
      </c>
      <c r="G314" s="178" t="s">
        <v>198</v>
      </c>
      <c r="H314" s="179">
        <v>160</v>
      </c>
      <c r="I314" s="180"/>
      <c r="J314" s="181">
        <f>ROUND(I314*H314,2)</f>
        <v>0</v>
      </c>
      <c r="K314" s="177" t="s">
        <v>82</v>
      </c>
      <c r="L314" s="41"/>
      <c r="M314" s="182" t="s">
        <v>82</v>
      </c>
      <c r="N314" s="183" t="s">
        <v>54</v>
      </c>
      <c r="O314" s="66"/>
      <c r="P314" s="184">
        <f>O314*H314</f>
        <v>0</v>
      </c>
      <c r="Q314" s="184">
        <v>0.00016</v>
      </c>
      <c r="R314" s="184">
        <f>Q314*H314</f>
        <v>0.0256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146</v>
      </c>
      <c r="AT314" s="186" t="s">
        <v>141</v>
      </c>
      <c r="AU314" s="186" t="s">
        <v>21</v>
      </c>
      <c r="AY314" s="18" t="s">
        <v>139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8" t="s">
        <v>92</v>
      </c>
      <c r="BK314" s="187">
        <f>ROUND(I314*H314,2)</f>
        <v>0</v>
      </c>
      <c r="BL314" s="18" t="s">
        <v>146</v>
      </c>
      <c r="BM314" s="186" t="s">
        <v>446</v>
      </c>
    </row>
    <row r="315" spans="2:51" s="13" customFormat="1" ht="11.25">
      <c r="B315" s="193"/>
      <c r="C315" s="194"/>
      <c r="D315" s="195" t="s">
        <v>150</v>
      </c>
      <c r="E315" s="196" t="s">
        <v>82</v>
      </c>
      <c r="F315" s="197" t="s">
        <v>201</v>
      </c>
      <c r="G315" s="194"/>
      <c r="H315" s="198">
        <v>160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150</v>
      </c>
      <c r="AU315" s="204" t="s">
        <v>21</v>
      </c>
      <c r="AV315" s="13" t="s">
        <v>21</v>
      </c>
      <c r="AW315" s="13" t="s">
        <v>42</v>
      </c>
      <c r="AX315" s="13" t="s">
        <v>84</v>
      </c>
      <c r="AY315" s="204" t="s">
        <v>139</v>
      </c>
    </row>
    <row r="316" spans="2:51" s="14" customFormat="1" ht="11.25">
      <c r="B316" s="205"/>
      <c r="C316" s="206"/>
      <c r="D316" s="195" t="s">
        <v>150</v>
      </c>
      <c r="E316" s="207" t="s">
        <v>82</v>
      </c>
      <c r="F316" s="208" t="s">
        <v>152</v>
      </c>
      <c r="G316" s="206"/>
      <c r="H316" s="207" t="s">
        <v>82</v>
      </c>
      <c r="I316" s="209"/>
      <c r="J316" s="206"/>
      <c r="K316" s="206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150</v>
      </c>
      <c r="AU316" s="214" t="s">
        <v>21</v>
      </c>
      <c r="AV316" s="14" t="s">
        <v>92</v>
      </c>
      <c r="AW316" s="14" t="s">
        <v>42</v>
      </c>
      <c r="AX316" s="14" t="s">
        <v>84</v>
      </c>
      <c r="AY316" s="214" t="s">
        <v>139</v>
      </c>
    </row>
    <row r="317" spans="2:51" s="15" customFormat="1" ht="11.25">
      <c r="B317" s="215"/>
      <c r="C317" s="216"/>
      <c r="D317" s="195" t="s">
        <v>150</v>
      </c>
      <c r="E317" s="217" t="s">
        <v>82</v>
      </c>
      <c r="F317" s="218" t="s">
        <v>153</v>
      </c>
      <c r="G317" s="216"/>
      <c r="H317" s="219">
        <v>160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150</v>
      </c>
      <c r="AU317" s="225" t="s">
        <v>21</v>
      </c>
      <c r="AV317" s="15" t="s">
        <v>146</v>
      </c>
      <c r="AW317" s="15" t="s">
        <v>42</v>
      </c>
      <c r="AX317" s="15" t="s">
        <v>92</v>
      </c>
      <c r="AY317" s="225" t="s">
        <v>139</v>
      </c>
    </row>
    <row r="318" spans="1:65" s="2" customFormat="1" ht="21.75" customHeight="1">
      <c r="A318" s="36"/>
      <c r="B318" s="37"/>
      <c r="C318" s="175" t="s">
        <v>447</v>
      </c>
      <c r="D318" s="175" t="s">
        <v>141</v>
      </c>
      <c r="E318" s="176" t="s">
        <v>448</v>
      </c>
      <c r="F318" s="177" t="s">
        <v>449</v>
      </c>
      <c r="G318" s="178" t="s">
        <v>198</v>
      </c>
      <c r="H318" s="179">
        <v>131</v>
      </c>
      <c r="I318" s="180"/>
      <c r="J318" s="181">
        <f>ROUND(I318*H318,2)</f>
        <v>0</v>
      </c>
      <c r="K318" s="177" t="s">
        <v>145</v>
      </c>
      <c r="L318" s="41"/>
      <c r="M318" s="182" t="s">
        <v>82</v>
      </c>
      <c r="N318" s="183" t="s">
        <v>54</v>
      </c>
      <c r="O318" s="66"/>
      <c r="P318" s="184">
        <f>O318*H318</f>
        <v>0</v>
      </c>
      <c r="Q318" s="184">
        <v>0.00038</v>
      </c>
      <c r="R318" s="184">
        <f>Q318*H318</f>
        <v>0.049780000000000005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146</v>
      </c>
      <c r="AT318" s="186" t="s">
        <v>141</v>
      </c>
      <c r="AU318" s="186" t="s">
        <v>21</v>
      </c>
      <c r="AY318" s="18" t="s">
        <v>139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8" t="s">
        <v>92</v>
      </c>
      <c r="BK318" s="187">
        <f>ROUND(I318*H318,2)</f>
        <v>0</v>
      </c>
      <c r="BL318" s="18" t="s">
        <v>146</v>
      </c>
      <c r="BM318" s="186" t="s">
        <v>450</v>
      </c>
    </row>
    <row r="319" spans="1:47" s="2" customFormat="1" ht="11.25">
      <c r="A319" s="36"/>
      <c r="B319" s="37"/>
      <c r="C319" s="38"/>
      <c r="D319" s="188" t="s">
        <v>148</v>
      </c>
      <c r="E319" s="38"/>
      <c r="F319" s="189" t="s">
        <v>451</v>
      </c>
      <c r="G319" s="38"/>
      <c r="H319" s="38"/>
      <c r="I319" s="190"/>
      <c r="J319" s="38"/>
      <c r="K319" s="38"/>
      <c r="L319" s="41"/>
      <c r="M319" s="191"/>
      <c r="N319" s="192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8" t="s">
        <v>148</v>
      </c>
      <c r="AU319" s="18" t="s">
        <v>21</v>
      </c>
    </row>
    <row r="320" spans="2:51" s="13" customFormat="1" ht="11.25">
      <c r="B320" s="193"/>
      <c r="C320" s="194"/>
      <c r="D320" s="195" t="s">
        <v>150</v>
      </c>
      <c r="E320" s="196" t="s">
        <v>82</v>
      </c>
      <c r="F320" s="197" t="s">
        <v>452</v>
      </c>
      <c r="G320" s="194"/>
      <c r="H320" s="198">
        <v>131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150</v>
      </c>
      <c r="AU320" s="204" t="s">
        <v>21</v>
      </c>
      <c r="AV320" s="13" t="s">
        <v>21</v>
      </c>
      <c r="AW320" s="13" t="s">
        <v>42</v>
      </c>
      <c r="AX320" s="13" t="s">
        <v>84</v>
      </c>
      <c r="AY320" s="204" t="s">
        <v>139</v>
      </c>
    </row>
    <row r="321" spans="2:51" s="14" customFormat="1" ht="11.25">
      <c r="B321" s="205"/>
      <c r="C321" s="206"/>
      <c r="D321" s="195" t="s">
        <v>150</v>
      </c>
      <c r="E321" s="207" t="s">
        <v>82</v>
      </c>
      <c r="F321" s="208" t="s">
        <v>152</v>
      </c>
      <c r="G321" s="206"/>
      <c r="H321" s="207" t="s">
        <v>82</v>
      </c>
      <c r="I321" s="209"/>
      <c r="J321" s="206"/>
      <c r="K321" s="206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150</v>
      </c>
      <c r="AU321" s="214" t="s">
        <v>21</v>
      </c>
      <c r="AV321" s="14" t="s">
        <v>92</v>
      </c>
      <c r="AW321" s="14" t="s">
        <v>42</v>
      </c>
      <c r="AX321" s="14" t="s">
        <v>84</v>
      </c>
      <c r="AY321" s="214" t="s">
        <v>139</v>
      </c>
    </row>
    <row r="322" spans="2:51" s="15" customFormat="1" ht="11.25">
      <c r="B322" s="215"/>
      <c r="C322" s="216"/>
      <c r="D322" s="195" t="s">
        <v>150</v>
      </c>
      <c r="E322" s="217" t="s">
        <v>82</v>
      </c>
      <c r="F322" s="218" t="s">
        <v>153</v>
      </c>
      <c r="G322" s="216"/>
      <c r="H322" s="219">
        <v>131</v>
      </c>
      <c r="I322" s="220"/>
      <c r="J322" s="216"/>
      <c r="K322" s="216"/>
      <c r="L322" s="221"/>
      <c r="M322" s="222"/>
      <c r="N322" s="223"/>
      <c r="O322" s="223"/>
      <c r="P322" s="223"/>
      <c r="Q322" s="223"/>
      <c r="R322" s="223"/>
      <c r="S322" s="223"/>
      <c r="T322" s="224"/>
      <c r="AT322" s="225" t="s">
        <v>150</v>
      </c>
      <c r="AU322" s="225" t="s">
        <v>21</v>
      </c>
      <c r="AV322" s="15" t="s">
        <v>146</v>
      </c>
      <c r="AW322" s="15" t="s">
        <v>42</v>
      </c>
      <c r="AX322" s="15" t="s">
        <v>92</v>
      </c>
      <c r="AY322" s="225" t="s">
        <v>139</v>
      </c>
    </row>
    <row r="323" spans="1:65" s="2" customFormat="1" ht="21.75" customHeight="1">
      <c r="A323" s="36"/>
      <c r="B323" s="37"/>
      <c r="C323" s="175" t="s">
        <v>453</v>
      </c>
      <c r="D323" s="175" t="s">
        <v>141</v>
      </c>
      <c r="E323" s="176" t="s">
        <v>454</v>
      </c>
      <c r="F323" s="177" t="s">
        <v>455</v>
      </c>
      <c r="G323" s="178" t="s">
        <v>198</v>
      </c>
      <c r="H323" s="179">
        <v>489</v>
      </c>
      <c r="I323" s="180"/>
      <c r="J323" s="181">
        <f>ROUND(I323*H323,2)</f>
        <v>0</v>
      </c>
      <c r="K323" s="177" t="s">
        <v>145</v>
      </c>
      <c r="L323" s="41"/>
      <c r="M323" s="182" t="s">
        <v>82</v>
      </c>
      <c r="N323" s="183" t="s">
        <v>54</v>
      </c>
      <c r="O323" s="66"/>
      <c r="P323" s="184">
        <f>O323*H323</f>
        <v>0</v>
      </c>
      <c r="Q323" s="184">
        <v>0.0008</v>
      </c>
      <c r="R323" s="184">
        <f>Q323*H323</f>
        <v>0.3912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146</v>
      </c>
      <c r="AT323" s="186" t="s">
        <v>141</v>
      </c>
      <c r="AU323" s="186" t="s">
        <v>21</v>
      </c>
      <c r="AY323" s="18" t="s">
        <v>139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8" t="s">
        <v>92</v>
      </c>
      <c r="BK323" s="187">
        <f>ROUND(I323*H323,2)</f>
        <v>0</v>
      </c>
      <c r="BL323" s="18" t="s">
        <v>146</v>
      </c>
      <c r="BM323" s="186" t="s">
        <v>456</v>
      </c>
    </row>
    <row r="324" spans="1:47" s="2" customFormat="1" ht="11.25">
      <c r="A324" s="36"/>
      <c r="B324" s="37"/>
      <c r="C324" s="38"/>
      <c r="D324" s="188" t="s">
        <v>148</v>
      </c>
      <c r="E324" s="38"/>
      <c r="F324" s="189" t="s">
        <v>457</v>
      </c>
      <c r="G324" s="38"/>
      <c r="H324" s="38"/>
      <c r="I324" s="190"/>
      <c r="J324" s="38"/>
      <c r="K324" s="38"/>
      <c r="L324" s="41"/>
      <c r="M324" s="191"/>
      <c r="N324" s="192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8" t="s">
        <v>148</v>
      </c>
      <c r="AU324" s="18" t="s">
        <v>21</v>
      </c>
    </row>
    <row r="325" spans="2:51" s="13" customFormat="1" ht="11.25">
      <c r="B325" s="193"/>
      <c r="C325" s="194"/>
      <c r="D325" s="195" t="s">
        <v>150</v>
      </c>
      <c r="E325" s="196" t="s">
        <v>82</v>
      </c>
      <c r="F325" s="197" t="s">
        <v>458</v>
      </c>
      <c r="G325" s="194"/>
      <c r="H325" s="198">
        <v>489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150</v>
      </c>
      <c r="AU325" s="204" t="s">
        <v>21</v>
      </c>
      <c r="AV325" s="13" t="s">
        <v>21</v>
      </c>
      <c r="AW325" s="13" t="s">
        <v>42</v>
      </c>
      <c r="AX325" s="13" t="s">
        <v>84</v>
      </c>
      <c r="AY325" s="204" t="s">
        <v>139</v>
      </c>
    </row>
    <row r="326" spans="2:51" s="14" customFormat="1" ht="11.25">
      <c r="B326" s="205"/>
      <c r="C326" s="206"/>
      <c r="D326" s="195" t="s">
        <v>150</v>
      </c>
      <c r="E326" s="207" t="s">
        <v>82</v>
      </c>
      <c r="F326" s="208" t="s">
        <v>152</v>
      </c>
      <c r="G326" s="206"/>
      <c r="H326" s="207" t="s">
        <v>82</v>
      </c>
      <c r="I326" s="209"/>
      <c r="J326" s="206"/>
      <c r="K326" s="206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150</v>
      </c>
      <c r="AU326" s="214" t="s">
        <v>21</v>
      </c>
      <c r="AV326" s="14" t="s">
        <v>92</v>
      </c>
      <c r="AW326" s="14" t="s">
        <v>42</v>
      </c>
      <c r="AX326" s="14" t="s">
        <v>84</v>
      </c>
      <c r="AY326" s="214" t="s">
        <v>139</v>
      </c>
    </row>
    <row r="327" spans="2:51" s="15" customFormat="1" ht="11.25">
      <c r="B327" s="215"/>
      <c r="C327" s="216"/>
      <c r="D327" s="195" t="s">
        <v>150</v>
      </c>
      <c r="E327" s="217" t="s">
        <v>82</v>
      </c>
      <c r="F327" s="218" t="s">
        <v>153</v>
      </c>
      <c r="G327" s="216"/>
      <c r="H327" s="219">
        <v>489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150</v>
      </c>
      <c r="AU327" s="225" t="s">
        <v>21</v>
      </c>
      <c r="AV327" s="15" t="s">
        <v>146</v>
      </c>
      <c r="AW327" s="15" t="s">
        <v>42</v>
      </c>
      <c r="AX327" s="15" t="s">
        <v>92</v>
      </c>
      <c r="AY327" s="225" t="s">
        <v>139</v>
      </c>
    </row>
    <row r="328" spans="1:65" s="2" customFormat="1" ht="33" customHeight="1">
      <c r="A328" s="36"/>
      <c r="B328" s="37"/>
      <c r="C328" s="175" t="s">
        <v>459</v>
      </c>
      <c r="D328" s="175" t="s">
        <v>141</v>
      </c>
      <c r="E328" s="176" t="s">
        <v>460</v>
      </c>
      <c r="F328" s="177" t="s">
        <v>461</v>
      </c>
      <c r="G328" s="178" t="s">
        <v>198</v>
      </c>
      <c r="H328" s="179">
        <v>236</v>
      </c>
      <c r="I328" s="180"/>
      <c r="J328" s="181">
        <f>ROUND(I328*H328,2)</f>
        <v>0</v>
      </c>
      <c r="K328" s="177" t="s">
        <v>145</v>
      </c>
      <c r="L328" s="41"/>
      <c r="M328" s="182" t="s">
        <v>82</v>
      </c>
      <c r="N328" s="183" t="s">
        <v>54</v>
      </c>
      <c r="O328" s="66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146</v>
      </c>
      <c r="AT328" s="186" t="s">
        <v>141</v>
      </c>
      <c r="AU328" s="186" t="s">
        <v>21</v>
      </c>
      <c r="AY328" s="18" t="s">
        <v>139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8" t="s">
        <v>92</v>
      </c>
      <c r="BK328" s="187">
        <f>ROUND(I328*H328,2)</f>
        <v>0</v>
      </c>
      <c r="BL328" s="18" t="s">
        <v>146</v>
      </c>
      <c r="BM328" s="186" t="s">
        <v>462</v>
      </c>
    </row>
    <row r="329" spans="1:47" s="2" customFormat="1" ht="11.25">
      <c r="A329" s="36"/>
      <c r="B329" s="37"/>
      <c r="C329" s="38"/>
      <c r="D329" s="188" t="s">
        <v>148</v>
      </c>
      <c r="E329" s="38"/>
      <c r="F329" s="189" t="s">
        <v>463</v>
      </c>
      <c r="G329" s="38"/>
      <c r="H329" s="38"/>
      <c r="I329" s="190"/>
      <c r="J329" s="38"/>
      <c r="K329" s="38"/>
      <c r="L329" s="41"/>
      <c r="M329" s="191"/>
      <c r="N329" s="192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8" t="s">
        <v>148</v>
      </c>
      <c r="AU329" s="18" t="s">
        <v>21</v>
      </c>
    </row>
    <row r="330" spans="2:51" s="13" customFormat="1" ht="11.25">
      <c r="B330" s="193"/>
      <c r="C330" s="194"/>
      <c r="D330" s="195" t="s">
        <v>150</v>
      </c>
      <c r="E330" s="196" t="s">
        <v>82</v>
      </c>
      <c r="F330" s="197" t="s">
        <v>464</v>
      </c>
      <c r="G330" s="194"/>
      <c r="H330" s="198">
        <v>236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150</v>
      </c>
      <c r="AU330" s="204" t="s">
        <v>21</v>
      </c>
      <c r="AV330" s="13" t="s">
        <v>21</v>
      </c>
      <c r="AW330" s="13" t="s">
        <v>42</v>
      </c>
      <c r="AX330" s="13" t="s">
        <v>84</v>
      </c>
      <c r="AY330" s="204" t="s">
        <v>139</v>
      </c>
    </row>
    <row r="331" spans="2:51" s="14" customFormat="1" ht="11.25">
      <c r="B331" s="205"/>
      <c r="C331" s="206"/>
      <c r="D331" s="195" t="s">
        <v>150</v>
      </c>
      <c r="E331" s="207" t="s">
        <v>82</v>
      </c>
      <c r="F331" s="208" t="s">
        <v>152</v>
      </c>
      <c r="G331" s="206"/>
      <c r="H331" s="207" t="s">
        <v>82</v>
      </c>
      <c r="I331" s="209"/>
      <c r="J331" s="206"/>
      <c r="K331" s="206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150</v>
      </c>
      <c r="AU331" s="214" t="s">
        <v>21</v>
      </c>
      <c r="AV331" s="14" t="s">
        <v>92</v>
      </c>
      <c r="AW331" s="14" t="s">
        <v>42</v>
      </c>
      <c r="AX331" s="14" t="s">
        <v>84</v>
      </c>
      <c r="AY331" s="214" t="s">
        <v>139</v>
      </c>
    </row>
    <row r="332" spans="2:51" s="15" customFormat="1" ht="11.25">
      <c r="B332" s="215"/>
      <c r="C332" s="216"/>
      <c r="D332" s="195" t="s">
        <v>150</v>
      </c>
      <c r="E332" s="217" t="s">
        <v>82</v>
      </c>
      <c r="F332" s="218" t="s">
        <v>153</v>
      </c>
      <c r="G332" s="216"/>
      <c r="H332" s="219">
        <v>236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150</v>
      </c>
      <c r="AU332" s="225" t="s">
        <v>21</v>
      </c>
      <c r="AV332" s="15" t="s">
        <v>146</v>
      </c>
      <c r="AW332" s="15" t="s">
        <v>42</v>
      </c>
      <c r="AX332" s="15" t="s">
        <v>92</v>
      </c>
      <c r="AY332" s="225" t="s">
        <v>139</v>
      </c>
    </row>
    <row r="333" spans="1:65" s="2" customFormat="1" ht="16.5" customHeight="1">
      <c r="A333" s="36"/>
      <c r="B333" s="37"/>
      <c r="C333" s="226" t="s">
        <v>465</v>
      </c>
      <c r="D333" s="226" t="s">
        <v>270</v>
      </c>
      <c r="E333" s="227" t="s">
        <v>466</v>
      </c>
      <c r="F333" s="228" t="s">
        <v>467</v>
      </c>
      <c r="G333" s="229" t="s">
        <v>336</v>
      </c>
      <c r="H333" s="230">
        <v>8.282</v>
      </c>
      <c r="I333" s="231"/>
      <c r="J333" s="232">
        <f>ROUND(I333*H333,2)</f>
        <v>0</v>
      </c>
      <c r="K333" s="228" t="s">
        <v>145</v>
      </c>
      <c r="L333" s="233"/>
      <c r="M333" s="234" t="s">
        <v>82</v>
      </c>
      <c r="N333" s="235" t="s">
        <v>54</v>
      </c>
      <c r="O333" s="66"/>
      <c r="P333" s="184">
        <f>O333*H333</f>
        <v>0</v>
      </c>
      <c r="Q333" s="184">
        <v>1</v>
      </c>
      <c r="R333" s="184">
        <f>Q333*H333</f>
        <v>8.282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189</v>
      </c>
      <c r="AT333" s="186" t="s">
        <v>270</v>
      </c>
      <c r="AU333" s="186" t="s">
        <v>21</v>
      </c>
      <c r="AY333" s="18" t="s">
        <v>139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8" t="s">
        <v>92</v>
      </c>
      <c r="BK333" s="187">
        <f>ROUND(I333*H333,2)</f>
        <v>0</v>
      </c>
      <c r="BL333" s="18" t="s">
        <v>146</v>
      </c>
      <c r="BM333" s="186" t="s">
        <v>468</v>
      </c>
    </row>
    <row r="334" spans="1:65" s="2" customFormat="1" ht="24.2" customHeight="1">
      <c r="A334" s="36"/>
      <c r="B334" s="37"/>
      <c r="C334" s="175" t="s">
        <v>469</v>
      </c>
      <c r="D334" s="175" t="s">
        <v>141</v>
      </c>
      <c r="E334" s="176" t="s">
        <v>470</v>
      </c>
      <c r="F334" s="177" t="s">
        <v>471</v>
      </c>
      <c r="G334" s="178" t="s">
        <v>198</v>
      </c>
      <c r="H334" s="179">
        <v>44</v>
      </c>
      <c r="I334" s="180"/>
      <c r="J334" s="181">
        <f>ROUND(I334*H334,2)</f>
        <v>0</v>
      </c>
      <c r="K334" s="177" t="s">
        <v>145</v>
      </c>
      <c r="L334" s="41"/>
      <c r="M334" s="182" t="s">
        <v>82</v>
      </c>
      <c r="N334" s="183" t="s">
        <v>54</v>
      </c>
      <c r="O334" s="66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146</v>
      </c>
      <c r="AT334" s="186" t="s">
        <v>141</v>
      </c>
      <c r="AU334" s="186" t="s">
        <v>21</v>
      </c>
      <c r="AY334" s="18" t="s">
        <v>139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8" t="s">
        <v>92</v>
      </c>
      <c r="BK334" s="187">
        <f>ROUND(I334*H334,2)</f>
        <v>0</v>
      </c>
      <c r="BL334" s="18" t="s">
        <v>146</v>
      </c>
      <c r="BM334" s="186" t="s">
        <v>472</v>
      </c>
    </row>
    <row r="335" spans="1:47" s="2" customFormat="1" ht="11.25">
      <c r="A335" s="36"/>
      <c r="B335" s="37"/>
      <c r="C335" s="38"/>
      <c r="D335" s="188" t="s">
        <v>148</v>
      </c>
      <c r="E335" s="38"/>
      <c r="F335" s="189" t="s">
        <v>473</v>
      </c>
      <c r="G335" s="38"/>
      <c r="H335" s="38"/>
      <c r="I335" s="190"/>
      <c r="J335" s="38"/>
      <c r="K335" s="38"/>
      <c r="L335" s="41"/>
      <c r="M335" s="191"/>
      <c r="N335" s="19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8" t="s">
        <v>148</v>
      </c>
      <c r="AU335" s="18" t="s">
        <v>21</v>
      </c>
    </row>
    <row r="336" spans="2:51" s="13" customFormat="1" ht="11.25">
      <c r="B336" s="193"/>
      <c r="C336" s="194"/>
      <c r="D336" s="195" t="s">
        <v>150</v>
      </c>
      <c r="E336" s="196" t="s">
        <v>82</v>
      </c>
      <c r="F336" s="197" t="s">
        <v>404</v>
      </c>
      <c r="G336" s="194"/>
      <c r="H336" s="198">
        <v>44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150</v>
      </c>
      <c r="AU336" s="204" t="s">
        <v>21</v>
      </c>
      <c r="AV336" s="13" t="s">
        <v>21</v>
      </c>
      <c r="AW336" s="13" t="s">
        <v>42</v>
      </c>
      <c r="AX336" s="13" t="s">
        <v>84</v>
      </c>
      <c r="AY336" s="204" t="s">
        <v>139</v>
      </c>
    </row>
    <row r="337" spans="2:51" s="15" customFormat="1" ht="11.25">
      <c r="B337" s="215"/>
      <c r="C337" s="216"/>
      <c r="D337" s="195" t="s">
        <v>150</v>
      </c>
      <c r="E337" s="217" t="s">
        <v>82</v>
      </c>
      <c r="F337" s="218" t="s">
        <v>153</v>
      </c>
      <c r="G337" s="216"/>
      <c r="H337" s="219">
        <v>44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150</v>
      </c>
      <c r="AU337" s="225" t="s">
        <v>21</v>
      </c>
      <c r="AV337" s="15" t="s">
        <v>146</v>
      </c>
      <c r="AW337" s="15" t="s">
        <v>42</v>
      </c>
      <c r="AX337" s="15" t="s">
        <v>92</v>
      </c>
      <c r="AY337" s="225" t="s">
        <v>139</v>
      </c>
    </row>
    <row r="338" spans="1:65" s="2" customFormat="1" ht="16.5" customHeight="1">
      <c r="A338" s="36"/>
      <c r="B338" s="37"/>
      <c r="C338" s="175" t="s">
        <v>474</v>
      </c>
      <c r="D338" s="175" t="s">
        <v>141</v>
      </c>
      <c r="E338" s="176" t="s">
        <v>475</v>
      </c>
      <c r="F338" s="177" t="s">
        <v>476</v>
      </c>
      <c r="G338" s="178" t="s">
        <v>229</v>
      </c>
      <c r="H338" s="179">
        <v>27.337</v>
      </c>
      <c r="I338" s="180"/>
      <c r="J338" s="181">
        <f>ROUND(I338*H338,2)</f>
        <v>0</v>
      </c>
      <c r="K338" s="177" t="s">
        <v>145</v>
      </c>
      <c r="L338" s="41"/>
      <c r="M338" s="182" t="s">
        <v>82</v>
      </c>
      <c r="N338" s="183" t="s">
        <v>54</v>
      </c>
      <c r="O338" s="66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146</v>
      </c>
      <c r="AT338" s="186" t="s">
        <v>141</v>
      </c>
      <c r="AU338" s="186" t="s">
        <v>21</v>
      </c>
      <c r="AY338" s="18" t="s">
        <v>139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8" t="s">
        <v>92</v>
      </c>
      <c r="BK338" s="187">
        <f>ROUND(I338*H338,2)</f>
        <v>0</v>
      </c>
      <c r="BL338" s="18" t="s">
        <v>146</v>
      </c>
      <c r="BM338" s="186" t="s">
        <v>477</v>
      </c>
    </row>
    <row r="339" spans="1:47" s="2" customFormat="1" ht="11.25">
      <c r="A339" s="36"/>
      <c r="B339" s="37"/>
      <c r="C339" s="38"/>
      <c r="D339" s="188" t="s">
        <v>148</v>
      </c>
      <c r="E339" s="38"/>
      <c r="F339" s="189" t="s">
        <v>478</v>
      </c>
      <c r="G339" s="38"/>
      <c r="H339" s="38"/>
      <c r="I339" s="190"/>
      <c r="J339" s="38"/>
      <c r="K339" s="38"/>
      <c r="L339" s="41"/>
      <c r="M339" s="191"/>
      <c r="N339" s="19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8" t="s">
        <v>148</v>
      </c>
      <c r="AU339" s="18" t="s">
        <v>21</v>
      </c>
    </row>
    <row r="340" spans="2:51" s="13" customFormat="1" ht="11.25">
      <c r="B340" s="193"/>
      <c r="C340" s="194"/>
      <c r="D340" s="195" t="s">
        <v>150</v>
      </c>
      <c r="E340" s="196" t="s">
        <v>82</v>
      </c>
      <c r="F340" s="197" t="s">
        <v>479</v>
      </c>
      <c r="G340" s="194"/>
      <c r="H340" s="198">
        <v>27.337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150</v>
      </c>
      <c r="AU340" s="204" t="s">
        <v>21</v>
      </c>
      <c r="AV340" s="13" t="s">
        <v>21</v>
      </c>
      <c r="AW340" s="13" t="s">
        <v>42</v>
      </c>
      <c r="AX340" s="13" t="s">
        <v>84</v>
      </c>
      <c r="AY340" s="204" t="s">
        <v>139</v>
      </c>
    </row>
    <row r="341" spans="2:51" s="15" customFormat="1" ht="11.25">
      <c r="B341" s="215"/>
      <c r="C341" s="216"/>
      <c r="D341" s="195" t="s">
        <v>150</v>
      </c>
      <c r="E341" s="217" t="s">
        <v>82</v>
      </c>
      <c r="F341" s="218" t="s">
        <v>153</v>
      </c>
      <c r="G341" s="216"/>
      <c r="H341" s="219">
        <v>27.337</v>
      </c>
      <c r="I341" s="220"/>
      <c r="J341" s="216"/>
      <c r="K341" s="216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150</v>
      </c>
      <c r="AU341" s="225" t="s">
        <v>21</v>
      </c>
      <c r="AV341" s="15" t="s">
        <v>146</v>
      </c>
      <c r="AW341" s="15" t="s">
        <v>42</v>
      </c>
      <c r="AX341" s="15" t="s">
        <v>92</v>
      </c>
      <c r="AY341" s="225" t="s">
        <v>139</v>
      </c>
    </row>
    <row r="342" spans="1:65" s="2" customFormat="1" ht="16.5" customHeight="1">
      <c r="A342" s="36"/>
      <c r="B342" s="37"/>
      <c r="C342" s="175" t="s">
        <v>480</v>
      </c>
      <c r="D342" s="175" t="s">
        <v>141</v>
      </c>
      <c r="E342" s="176" t="s">
        <v>481</v>
      </c>
      <c r="F342" s="177" t="s">
        <v>482</v>
      </c>
      <c r="G342" s="178" t="s">
        <v>144</v>
      </c>
      <c r="H342" s="179">
        <v>61.838</v>
      </c>
      <c r="I342" s="180"/>
      <c r="J342" s="181">
        <f>ROUND(I342*H342,2)</f>
        <v>0</v>
      </c>
      <c r="K342" s="177" t="s">
        <v>145</v>
      </c>
      <c r="L342" s="41"/>
      <c r="M342" s="182" t="s">
        <v>82</v>
      </c>
      <c r="N342" s="183" t="s">
        <v>54</v>
      </c>
      <c r="O342" s="66"/>
      <c r="P342" s="184">
        <f>O342*H342</f>
        <v>0</v>
      </c>
      <c r="Q342" s="184">
        <v>0.00144</v>
      </c>
      <c r="R342" s="184">
        <f>Q342*H342</f>
        <v>0.08904672000000001</v>
      </c>
      <c r="S342" s="184">
        <v>0</v>
      </c>
      <c r="T342" s="185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6" t="s">
        <v>146</v>
      </c>
      <c r="AT342" s="186" t="s">
        <v>141</v>
      </c>
      <c r="AU342" s="186" t="s">
        <v>21</v>
      </c>
      <c r="AY342" s="18" t="s">
        <v>139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8" t="s">
        <v>92</v>
      </c>
      <c r="BK342" s="187">
        <f>ROUND(I342*H342,2)</f>
        <v>0</v>
      </c>
      <c r="BL342" s="18" t="s">
        <v>146</v>
      </c>
      <c r="BM342" s="186" t="s">
        <v>483</v>
      </c>
    </row>
    <row r="343" spans="1:47" s="2" customFormat="1" ht="11.25">
      <c r="A343" s="36"/>
      <c r="B343" s="37"/>
      <c r="C343" s="38"/>
      <c r="D343" s="188" t="s">
        <v>148</v>
      </c>
      <c r="E343" s="38"/>
      <c r="F343" s="189" t="s">
        <v>484</v>
      </c>
      <c r="G343" s="38"/>
      <c r="H343" s="38"/>
      <c r="I343" s="190"/>
      <c r="J343" s="38"/>
      <c r="K343" s="38"/>
      <c r="L343" s="41"/>
      <c r="M343" s="191"/>
      <c r="N343" s="192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8" t="s">
        <v>148</v>
      </c>
      <c r="AU343" s="18" t="s">
        <v>21</v>
      </c>
    </row>
    <row r="344" spans="2:51" s="13" customFormat="1" ht="11.25">
      <c r="B344" s="193"/>
      <c r="C344" s="194"/>
      <c r="D344" s="195" t="s">
        <v>150</v>
      </c>
      <c r="E344" s="196" t="s">
        <v>82</v>
      </c>
      <c r="F344" s="197" t="s">
        <v>485</v>
      </c>
      <c r="G344" s="194"/>
      <c r="H344" s="198">
        <v>61.838</v>
      </c>
      <c r="I344" s="199"/>
      <c r="J344" s="194"/>
      <c r="K344" s="194"/>
      <c r="L344" s="200"/>
      <c r="M344" s="201"/>
      <c r="N344" s="202"/>
      <c r="O344" s="202"/>
      <c r="P344" s="202"/>
      <c r="Q344" s="202"/>
      <c r="R344" s="202"/>
      <c r="S344" s="202"/>
      <c r="T344" s="203"/>
      <c r="AT344" s="204" t="s">
        <v>150</v>
      </c>
      <c r="AU344" s="204" t="s">
        <v>21</v>
      </c>
      <c r="AV344" s="13" t="s">
        <v>21</v>
      </c>
      <c r="AW344" s="13" t="s">
        <v>42</v>
      </c>
      <c r="AX344" s="13" t="s">
        <v>84</v>
      </c>
      <c r="AY344" s="204" t="s">
        <v>139</v>
      </c>
    </row>
    <row r="345" spans="2:51" s="15" customFormat="1" ht="11.25">
      <c r="B345" s="215"/>
      <c r="C345" s="216"/>
      <c r="D345" s="195" t="s">
        <v>150</v>
      </c>
      <c r="E345" s="217" t="s">
        <v>82</v>
      </c>
      <c r="F345" s="218" t="s">
        <v>153</v>
      </c>
      <c r="G345" s="216"/>
      <c r="H345" s="219">
        <v>61.838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150</v>
      </c>
      <c r="AU345" s="225" t="s">
        <v>21</v>
      </c>
      <c r="AV345" s="15" t="s">
        <v>146</v>
      </c>
      <c r="AW345" s="15" t="s">
        <v>42</v>
      </c>
      <c r="AX345" s="15" t="s">
        <v>92</v>
      </c>
      <c r="AY345" s="225" t="s">
        <v>139</v>
      </c>
    </row>
    <row r="346" spans="1:65" s="2" customFormat="1" ht="16.5" customHeight="1">
      <c r="A346" s="36"/>
      <c r="B346" s="37"/>
      <c r="C346" s="175" t="s">
        <v>486</v>
      </c>
      <c r="D346" s="175" t="s">
        <v>141</v>
      </c>
      <c r="E346" s="176" t="s">
        <v>487</v>
      </c>
      <c r="F346" s="177" t="s">
        <v>488</v>
      </c>
      <c r="G346" s="178" t="s">
        <v>144</v>
      </c>
      <c r="H346" s="179">
        <v>61.84</v>
      </c>
      <c r="I346" s="180"/>
      <c r="J346" s="181">
        <f>ROUND(I346*H346,2)</f>
        <v>0</v>
      </c>
      <c r="K346" s="177" t="s">
        <v>145</v>
      </c>
      <c r="L346" s="41"/>
      <c r="M346" s="182" t="s">
        <v>82</v>
      </c>
      <c r="N346" s="183" t="s">
        <v>54</v>
      </c>
      <c r="O346" s="66"/>
      <c r="P346" s="184">
        <f>O346*H346</f>
        <v>0</v>
      </c>
      <c r="Q346" s="184">
        <v>4E-05</v>
      </c>
      <c r="R346" s="184">
        <f>Q346*H346</f>
        <v>0.0024736000000000003</v>
      </c>
      <c r="S346" s="184">
        <v>0</v>
      </c>
      <c r="T346" s="185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6" t="s">
        <v>146</v>
      </c>
      <c r="AT346" s="186" t="s">
        <v>141</v>
      </c>
      <c r="AU346" s="186" t="s">
        <v>21</v>
      </c>
      <c r="AY346" s="18" t="s">
        <v>139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8" t="s">
        <v>92</v>
      </c>
      <c r="BK346" s="187">
        <f>ROUND(I346*H346,2)</f>
        <v>0</v>
      </c>
      <c r="BL346" s="18" t="s">
        <v>146</v>
      </c>
      <c r="BM346" s="186" t="s">
        <v>489</v>
      </c>
    </row>
    <row r="347" spans="1:47" s="2" customFormat="1" ht="11.25">
      <c r="A347" s="36"/>
      <c r="B347" s="37"/>
      <c r="C347" s="38"/>
      <c r="D347" s="188" t="s">
        <v>148</v>
      </c>
      <c r="E347" s="38"/>
      <c r="F347" s="189" t="s">
        <v>490</v>
      </c>
      <c r="G347" s="38"/>
      <c r="H347" s="38"/>
      <c r="I347" s="190"/>
      <c r="J347" s="38"/>
      <c r="K347" s="38"/>
      <c r="L347" s="41"/>
      <c r="M347" s="191"/>
      <c r="N347" s="192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8" t="s">
        <v>148</v>
      </c>
      <c r="AU347" s="18" t="s">
        <v>21</v>
      </c>
    </row>
    <row r="348" spans="1:65" s="2" customFormat="1" ht="21.75" customHeight="1">
      <c r="A348" s="36"/>
      <c r="B348" s="37"/>
      <c r="C348" s="175" t="s">
        <v>491</v>
      </c>
      <c r="D348" s="175" t="s">
        <v>141</v>
      </c>
      <c r="E348" s="176" t="s">
        <v>492</v>
      </c>
      <c r="F348" s="177" t="s">
        <v>493</v>
      </c>
      <c r="G348" s="178" t="s">
        <v>336</v>
      </c>
      <c r="H348" s="179">
        <v>4.9</v>
      </c>
      <c r="I348" s="180"/>
      <c r="J348" s="181">
        <f>ROUND(I348*H348,2)</f>
        <v>0</v>
      </c>
      <c r="K348" s="177" t="s">
        <v>145</v>
      </c>
      <c r="L348" s="41"/>
      <c r="M348" s="182" t="s">
        <v>82</v>
      </c>
      <c r="N348" s="183" t="s">
        <v>54</v>
      </c>
      <c r="O348" s="66"/>
      <c r="P348" s="184">
        <f>O348*H348</f>
        <v>0</v>
      </c>
      <c r="Q348" s="184">
        <v>1.0383</v>
      </c>
      <c r="R348" s="184">
        <f>Q348*H348</f>
        <v>5.08767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146</v>
      </c>
      <c r="AT348" s="186" t="s">
        <v>141</v>
      </c>
      <c r="AU348" s="186" t="s">
        <v>21</v>
      </c>
      <c r="AY348" s="18" t="s">
        <v>139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8" t="s">
        <v>92</v>
      </c>
      <c r="BK348" s="187">
        <f>ROUND(I348*H348,2)</f>
        <v>0</v>
      </c>
      <c r="BL348" s="18" t="s">
        <v>146</v>
      </c>
      <c r="BM348" s="186" t="s">
        <v>494</v>
      </c>
    </row>
    <row r="349" spans="1:47" s="2" customFormat="1" ht="11.25">
      <c r="A349" s="36"/>
      <c r="B349" s="37"/>
      <c r="C349" s="38"/>
      <c r="D349" s="188" t="s">
        <v>148</v>
      </c>
      <c r="E349" s="38"/>
      <c r="F349" s="189" t="s">
        <v>495</v>
      </c>
      <c r="G349" s="38"/>
      <c r="H349" s="38"/>
      <c r="I349" s="190"/>
      <c r="J349" s="38"/>
      <c r="K349" s="38"/>
      <c r="L349" s="41"/>
      <c r="M349" s="191"/>
      <c r="N349" s="192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8" t="s">
        <v>148</v>
      </c>
      <c r="AU349" s="18" t="s">
        <v>21</v>
      </c>
    </row>
    <row r="350" spans="2:51" s="13" customFormat="1" ht="11.25">
      <c r="B350" s="193"/>
      <c r="C350" s="194"/>
      <c r="D350" s="195" t="s">
        <v>150</v>
      </c>
      <c r="E350" s="196" t="s">
        <v>82</v>
      </c>
      <c r="F350" s="197" t="s">
        <v>496</v>
      </c>
      <c r="G350" s="194"/>
      <c r="H350" s="198">
        <v>4.9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150</v>
      </c>
      <c r="AU350" s="204" t="s">
        <v>21</v>
      </c>
      <c r="AV350" s="13" t="s">
        <v>21</v>
      </c>
      <c r="AW350" s="13" t="s">
        <v>42</v>
      </c>
      <c r="AX350" s="13" t="s">
        <v>84</v>
      </c>
      <c r="AY350" s="204" t="s">
        <v>139</v>
      </c>
    </row>
    <row r="351" spans="2:51" s="14" customFormat="1" ht="11.25">
      <c r="B351" s="205"/>
      <c r="C351" s="206"/>
      <c r="D351" s="195" t="s">
        <v>150</v>
      </c>
      <c r="E351" s="207" t="s">
        <v>82</v>
      </c>
      <c r="F351" s="208" t="s">
        <v>152</v>
      </c>
      <c r="G351" s="206"/>
      <c r="H351" s="207" t="s">
        <v>82</v>
      </c>
      <c r="I351" s="209"/>
      <c r="J351" s="206"/>
      <c r="K351" s="206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150</v>
      </c>
      <c r="AU351" s="214" t="s">
        <v>21</v>
      </c>
      <c r="AV351" s="14" t="s">
        <v>92</v>
      </c>
      <c r="AW351" s="14" t="s">
        <v>42</v>
      </c>
      <c r="AX351" s="14" t="s">
        <v>84</v>
      </c>
      <c r="AY351" s="214" t="s">
        <v>139</v>
      </c>
    </row>
    <row r="352" spans="2:51" s="15" customFormat="1" ht="11.25">
      <c r="B352" s="215"/>
      <c r="C352" s="216"/>
      <c r="D352" s="195" t="s">
        <v>150</v>
      </c>
      <c r="E352" s="217" t="s">
        <v>82</v>
      </c>
      <c r="F352" s="218" t="s">
        <v>153</v>
      </c>
      <c r="G352" s="216"/>
      <c r="H352" s="219">
        <v>4.9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150</v>
      </c>
      <c r="AU352" s="225" t="s">
        <v>21</v>
      </c>
      <c r="AV352" s="15" t="s">
        <v>146</v>
      </c>
      <c r="AW352" s="15" t="s">
        <v>42</v>
      </c>
      <c r="AX352" s="15" t="s">
        <v>92</v>
      </c>
      <c r="AY352" s="225" t="s">
        <v>139</v>
      </c>
    </row>
    <row r="353" spans="1:65" s="2" customFormat="1" ht="16.5" customHeight="1">
      <c r="A353" s="36"/>
      <c r="B353" s="37"/>
      <c r="C353" s="175" t="s">
        <v>497</v>
      </c>
      <c r="D353" s="175" t="s">
        <v>141</v>
      </c>
      <c r="E353" s="176" t="s">
        <v>498</v>
      </c>
      <c r="F353" s="177" t="s">
        <v>499</v>
      </c>
      <c r="G353" s="178" t="s">
        <v>209</v>
      </c>
      <c r="H353" s="179">
        <v>36</v>
      </c>
      <c r="I353" s="180"/>
      <c r="J353" s="181">
        <f>ROUND(I353*H353,2)</f>
        <v>0</v>
      </c>
      <c r="K353" s="177" t="s">
        <v>145</v>
      </c>
      <c r="L353" s="41"/>
      <c r="M353" s="182" t="s">
        <v>82</v>
      </c>
      <c r="N353" s="183" t="s">
        <v>54</v>
      </c>
      <c r="O353" s="66"/>
      <c r="P353" s="184">
        <f>O353*H353</f>
        <v>0</v>
      </c>
      <c r="Q353" s="184">
        <v>6E-05</v>
      </c>
      <c r="R353" s="184">
        <f>Q353*H353</f>
        <v>0.00216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146</v>
      </c>
      <c r="AT353" s="186" t="s">
        <v>141</v>
      </c>
      <c r="AU353" s="186" t="s">
        <v>21</v>
      </c>
      <c r="AY353" s="18" t="s">
        <v>139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8" t="s">
        <v>92</v>
      </c>
      <c r="BK353" s="187">
        <f>ROUND(I353*H353,2)</f>
        <v>0</v>
      </c>
      <c r="BL353" s="18" t="s">
        <v>146</v>
      </c>
      <c r="BM353" s="186" t="s">
        <v>500</v>
      </c>
    </row>
    <row r="354" spans="1:47" s="2" customFormat="1" ht="11.25">
      <c r="A354" s="36"/>
      <c r="B354" s="37"/>
      <c r="C354" s="38"/>
      <c r="D354" s="188" t="s">
        <v>148</v>
      </c>
      <c r="E354" s="38"/>
      <c r="F354" s="189" t="s">
        <v>501</v>
      </c>
      <c r="G354" s="38"/>
      <c r="H354" s="38"/>
      <c r="I354" s="190"/>
      <c r="J354" s="38"/>
      <c r="K354" s="38"/>
      <c r="L354" s="41"/>
      <c r="M354" s="191"/>
      <c r="N354" s="192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8" t="s">
        <v>148</v>
      </c>
      <c r="AU354" s="18" t="s">
        <v>21</v>
      </c>
    </row>
    <row r="355" spans="2:51" s="13" customFormat="1" ht="11.25">
      <c r="B355" s="193"/>
      <c r="C355" s="194"/>
      <c r="D355" s="195" t="s">
        <v>150</v>
      </c>
      <c r="E355" s="196" t="s">
        <v>82</v>
      </c>
      <c r="F355" s="197" t="s">
        <v>363</v>
      </c>
      <c r="G355" s="194"/>
      <c r="H355" s="198">
        <v>36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150</v>
      </c>
      <c r="AU355" s="204" t="s">
        <v>21</v>
      </c>
      <c r="AV355" s="13" t="s">
        <v>21</v>
      </c>
      <c r="AW355" s="13" t="s">
        <v>42</v>
      </c>
      <c r="AX355" s="13" t="s">
        <v>84</v>
      </c>
      <c r="AY355" s="204" t="s">
        <v>139</v>
      </c>
    </row>
    <row r="356" spans="2:51" s="14" customFormat="1" ht="11.25">
      <c r="B356" s="205"/>
      <c r="C356" s="206"/>
      <c r="D356" s="195" t="s">
        <v>150</v>
      </c>
      <c r="E356" s="207" t="s">
        <v>82</v>
      </c>
      <c r="F356" s="208" t="s">
        <v>152</v>
      </c>
      <c r="G356" s="206"/>
      <c r="H356" s="207" t="s">
        <v>82</v>
      </c>
      <c r="I356" s="209"/>
      <c r="J356" s="206"/>
      <c r="K356" s="206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150</v>
      </c>
      <c r="AU356" s="214" t="s">
        <v>21</v>
      </c>
      <c r="AV356" s="14" t="s">
        <v>92</v>
      </c>
      <c r="AW356" s="14" t="s">
        <v>42</v>
      </c>
      <c r="AX356" s="14" t="s">
        <v>84</v>
      </c>
      <c r="AY356" s="214" t="s">
        <v>139</v>
      </c>
    </row>
    <row r="357" spans="2:51" s="15" customFormat="1" ht="11.25">
      <c r="B357" s="215"/>
      <c r="C357" s="216"/>
      <c r="D357" s="195" t="s">
        <v>150</v>
      </c>
      <c r="E357" s="217" t="s">
        <v>82</v>
      </c>
      <c r="F357" s="218" t="s">
        <v>153</v>
      </c>
      <c r="G357" s="216"/>
      <c r="H357" s="219">
        <v>36</v>
      </c>
      <c r="I357" s="220"/>
      <c r="J357" s="216"/>
      <c r="K357" s="216"/>
      <c r="L357" s="221"/>
      <c r="M357" s="222"/>
      <c r="N357" s="223"/>
      <c r="O357" s="223"/>
      <c r="P357" s="223"/>
      <c r="Q357" s="223"/>
      <c r="R357" s="223"/>
      <c r="S357" s="223"/>
      <c r="T357" s="224"/>
      <c r="AT357" s="225" t="s">
        <v>150</v>
      </c>
      <c r="AU357" s="225" t="s">
        <v>21</v>
      </c>
      <c r="AV357" s="15" t="s">
        <v>146</v>
      </c>
      <c r="AW357" s="15" t="s">
        <v>42</v>
      </c>
      <c r="AX357" s="15" t="s">
        <v>92</v>
      </c>
      <c r="AY357" s="225" t="s">
        <v>139</v>
      </c>
    </row>
    <row r="358" spans="1:65" s="2" customFormat="1" ht="16.5" customHeight="1">
      <c r="A358" s="36"/>
      <c r="B358" s="37"/>
      <c r="C358" s="175" t="s">
        <v>502</v>
      </c>
      <c r="D358" s="175" t="s">
        <v>141</v>
      </c>
      <c r="E358" s="176" t="s">
        <v>503</v>
      </c>
      <c r="F358" s="177" t="s">
        <v>504</v>
      </c>
      <c r="G358" s="178" t="s">
        <v>209</v>
      </c>
      <c r="H358" s="179">
        <v>88</v>
      </c>
      <c r="I358" s="180"/>
      <c r="J358" s="181">
        <f>ROUND(I358*H358,2)</f>
        <v>0</v>
      </c>
      <c r="K358" s="177" t="s">
        <v>145</v>
      </c>
      <c r="L358" s="41"/>
      <c r="M358" s="182" t="s">
        <v>82</v>
      </c>
      <c r="N358" s="183" t="s">
        <v>54</v>
      </c>
      <c r="O358" s="66"/>
      <c r="P358" s="184">
        <f>O358*H358</f>
        <v>0</v>
      </c>
      <c r="Q358" s="184">
        <v>0.00029</v>
      </c>
      <c r="R358" s="184">
        <f>Q358*H358</f>
        <v>0.02552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146</v>
      </c>
      <c r="AT358" s="186" t="s">
        <v>141</v>
      </c>
      <c r="AU358" s="186" t="s">
        <v>21</v>
      </c>
      <c r="AY358" s="18" t="s">
        <v>139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8" t="s">
        <v>92</v>
      </c>
      <c r="BK358" s="187">
        <f>ROUND(I358*H358,2)</f>
        <v>0</v>
      </c>
      <c r="BL358" s="18" t="s">
        <v>146</v>
      </c>
      <c r="BM358" s="186" t="s">
        <v>505</v>
      </c>
    </row>
    <row r="359" spans="1:47" s="2" customFormat="1" ht="11.25">
      <c r="A359" s="36"/>
      <c r="B359" s="37"/>
      <c r="C359" s="38"/>
      <c r="D359" s="188" t="s">
        <v>148</v>
      </c>
      <c r="E359" s="38"/>
      <c r="F359" s="189" t="s">
        <v>506</v>
      </c>
      <c r="G359" s="38"/>
      <c r="H359" s="38"/>
      <c r="I359" s="190"/>
      <c r="J359" s="38"/>
      <c r="K359" s="38"/>
      <c r="L359" s="41"/>
      <c r="M359" s="191"/>
      <c r="N359" s="192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8" t="s">
        <v>148</v>
      </c>
      <c r="AU359" s="18" t="s">
        <v>21</v>
      </c>
    </row>
    <row r="360" spans="2:51" s="13" customFormat="1" ht="11.25">
      <c r="B360" s="193"/>
      <c r="C360" s="194"/>
      <c r="D360" s="195" t="s">
        <v>150</v>
      </c>
      <c r="E360" s="196" t="s">
        <v>82</v>
      </c>
      <c r="F360" s="197" t="s">
        <v>507</v>
      </c>
      <c r="G360" s="194"/>
      <c r="H360" s="198">
        <v>88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150</v>
      </c>
      <c r="AU360" s="204" t="s">
        <v>21</v>
      </c>
      <c r="AV360" s="13" t="s">
        <v>21</v>
      </c>
      <c r="AW360" s="13" t="s">
        <v>42</v>
      </c>
      <c r="AX360" s="13" t="s">
        <v>84</v>
      </c>
      <c r="AY360" s="204" t="s">
        <v>139</v>
      </c>
    </row>
    <row r="361" spans="2:51" s="14" customFormat="1" ht="11.25">
      <c r="B361" s="205"/>
      <c r="C361" s="206"/>
      <c r="D361" s="195" t="s">
        <v>150</v>
      </c>
      <c r="E361" s="207" t="s">
        <v>82</v>
      </c>
      <c r="F361" s="208" t="s">
        <v>152</v>
      </c>
      <c r="G361" s="206"/>
      <c r="H361" s="207" t="s">
        <v>82</v>
      </c>
      <c r="I361" s="209"/>
      <c r="J361" s="206"/>
      <c r="K361" s="206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150</v>
      </c>
      <c r="AU361" s="214" t="s">
        <v>21</v>
      </c>
      <c r="AV361" s="14" t="s">
        <v>92</v>
      </c>
      <c r="AW361" s="14" t="s">
        <v>42</v>
      </c>
      <c r="AX361" s="14" t="s">
        <v>84</v>
      </c>
      <c r="AY361" s="214" t="s">
        <v>139</v>
      </c>
    </row>
    <row r="362" spans="2:51" s="15" customFormat="1" ht="11.25">
      <c r="B362" s="215"/>
      <c r="C362" s="216"/>
      <c r="D362" s="195" t="s">
        <v>150</v>
      </c>
      <c r="E362" s="217" t="s">
        <v>82</v>
      </c>
      <c r="F362" s="218" t="s">
        <v>153</v>
      </c>
      <c r="G362" s="216"/>
      <c r="H362" s="219">
        <v>88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150</v>
      </c>
      <c r="AU362" s="225" t="s">
        <v>21</v>
      </c>
      <c r="AV362" s="15" t="s">
        <v>146</v>
      </c>
      <c r="AW362" s="15" t="s">
        <v>42</v>
      </c>
      <c r="AX362" s="15" t="s">
        <v>92</v>
      </c>
      <c r="AY362" s="225" t="s">
        <v>139</v>
      </c>
    </row>
    <row r="363" spans="1:65" s="2" customFormat="1" ht="16.5" customHeight="1">
      <c r="A363" s="36"/>
      <c r="B363" s="37"/>
      <c r="C363" s="226" t="s">
        <v>508</v>
      </c>
      <c r="D363" s="226" t="s">
        <v>270</v>
      </c>
      <c r="E363" s="227" t="s">
        <v>509</v>
      </c>
      <c r="F363" s="228" t="s">
        <v>510</v>
      </c>
      <c r="G363" s="229" t="s">
        <v>336</v>
      </c>
      <c r="H363" s="230">
        <v>21.486</v>
      </c>
      <c r="I363" s="231"/>
      <c r="J363" s="232">
        <f>ROUND(I363*H363,2)</f>
        <v>0</v>
      </c>
      <c r="K363" s="228" t="s">
        <v>145</v>
      </c>
      <c r="L363" s="233"/>
      <c r="M363" s="234" t="s">
        <v>82</v>
      </c>
      <c r="N363" s="235" t="s">
        <v>54</v>
      </c>
      <c r="O363" s="66"/>
      <c r="P363" s="184">
        <f>O363*H363</f>
        <v>0</v>
      </c>
      <c r="Q363" s="184">
        <v>1</v>
      </c>
      <c r="R363" s="184">
        <f>Q363*H363</f>
        <v>21.486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189</v>
      </c>
      <c r="AT363" s="186" t="s">
        <v>270</v>
      </c>
      <c r="AU363" s="186" t="s">
        <v>21</v>
      </c>
      <c r="AY363" s="18" t="s">
        <v>139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8" t="s">
        <v>92</v>
      </c>
      <c r="BK363" s="187">
        <f>ROUND(I363*H363,2)</f>
        <v>0</v>
      </c>
      <c r="BL363" s="18" t="s">
        <v>146</v>
      </c>
      <c r="BM363" s="186" t="s">
        <v>511</v>
      </c>
    </row>
    <row r="364" spans="1:65" s="2" customFormat="1" ht="24.2" customHeight="1">
      <c r="A364" s="36"/>
      <c r="B364" s="37"/>
      <c r="C364" s="175" t="s">
        <v>512</v>
      </c>
      <c r="D364" s="175" t="s">
        <v>141</v>
      </c>
      <c r="E364" s="176" t="s">
        <v>513</v>
      </c>
      <c r="F364" s="177" t="s">
        <v>514</v>
      </c>
      <c r="G364" s="178" t="s">
        <v>198</v>
      </c>
      <c r="H364" s="179">
        <v>96</v>
      </c>
      <c r="I364" s="180"/>
      <c r="J364" s="181">
        <f>ROUND(I364*H364,2)</f>
        <v>0</v>
      </c>
      <c r="K364" s="177" t="s">
        <v>145</v>
      </c>
      <c r="L364" s="41"/>
      <c r="M364" s="182" t="s">
        <v>82</v>
      </c>
      <c r="N364" s="183" t="s">
        <v>54</v>
      </c>
      <c r="O364" s="66"/>
      <c r="P364" s="184">
        <f>O364*H364</f>
        <v>0</v>
      </c>
      <c r="Q364" s="184">
        <v>0.04569</v>
      </c>
      <c r="R364" s="184">
        <f>Q364*H364</f>
        <v>4.38624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146</v>
      </c>
      <c r="AT364" s="186" t="s">
        <v>141</v>
      </c>
      <c r="AU364" s="186" t="s">
        <v>21</v>
      </c>
      <c r="AY364" s="18" t="s">
        <v>139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8" t="s">
        <v>92</v>
      </c>
      <c r="BK364" s="187">
        <f>ROUND(I364*H364,2)</f>
        <v>0</v>
      </c>
      <c r="BL364" s="18" t="s">
        <v>146</v>
      </c>
      <c r="BM364" s="186" t="s">
        <v>515</v>
      </c>
    </row>
    <row r="365" spans="1:47" s="2" customFormat="1" ht="11.25">
      <c r="A365" s="36"/>
      <c r="B365" s="37"/>
      <c r="C365" s="38"/>
      <c r="D365" s="188" t="s">
        <v>148</v>
      </c>
      <c r="E365" s="38"/>
      <c r="F365" s="189" t="s">
        <v>516</v>
      </c>
      <c r="G365" s="38"/>
      <c r="H365" s="38"/>
      <c r="I365" s="190"/>
      <c r="J365" s="38"/>
      <c r="K365" s="38"/>
      <c r="L365" s="41"/>
      <c r="M365" s="191"/>
      <c r="N365" s="192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8" t="s">
        <v>148</v>
      </c>
      <c r="AU365" s="18" t="s">
        <v>21</v>
      </c>
    </row>
    <row r="366" spans="2:51" s="13" customFormat="1" ht="11.25">
      <c r="B366" s="193"/>
      <c r="C366" s="194"/>
      <c r="D366" s="195" t="s">
        <v>150</v>
      </c>
      <c r="E366" s="196" t="s">
        <v>82</v>
      </c>
      <c r="F366" s="197" t="s">
        <v>517</v>
      </c>
      <c r="G366" s="194"/>
      <c r="H366" s="198">
        <v>96</v>
      </c>
      <c r="I366" s="199"/>
      <c r="J366" s="194"/>
      <c r="K366" s="194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150</v>
      </c>
      <c r="AU366" s="204" t="s">
        <v>21</v>
      </c>
      <c r="AV366" s="13" t="s">
        <v>21</v>
      </c>
      <c r="AW366" s="13" t="s">
        <v>42</v>
      </c>
      <c r="AX366" s="13" t="s">
        <v>84</v>
      </c>
      <c r="AY366" s="204" t="s">
        <v>139</v>
      </c>
    </row>
    <row r="367" spans="2:51" s="14" customFormat="1" ht="11.25">
      <c r="B367" s="205"/>
      <c r="C367" s="206"/>
      <c r="D367" s="195" t="s">
        <v>150</v>
      </c>
      <c r="E367" s="207" t="s">
        <v>82</v>
      </c>
      <c r="F367" s="208" t="s">
        <v>152</v>
      </c>
      <c r="G367" s="206"/>
      <c r="H367" s="207" t="s">
        <v>82</v>
      </c>
      <c r="I367" s="209"/>
      <c r="J367" s="206"/>
      <c r="K367" s="206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150</v>
      </c>
      <c r="AU367" s="214" t="s">
        <v>21</v>
      </c>
      <c r="AV367" s="14" t="s">
        <v>92</v>
      </c>
      <c r="AW367" s="14" t="s">
        <v>42</v>
      </c>
      <c r="AX367" s="14" t="s">
        <v>84</v>
      </c>
      <c r="AY367" s="214" t="s">
        <v>139</v>
      </c>
    </row>
    <row r="368" spans="2:51" s="15" customFormat="1" ht="11.25">
      <c r="B368" s="215"/>
      <c r="C368" s="216"/>
      <c r="D368" s="195" t="s">
        <v>150</v>
      </c>
      <c r="E368" s="217" t="s">
        <v>82</v>
      </c>
      <c r="F368" s="218" t="s">
        <v>153</v>
      </c>
      <c r="G368" s="216"/>
      <c r="H368" s="219">
        <v>96</v>
      </c>
      <c r="I368" s="220"/>
      <c r="J368" s="216"/>
      <c r="K368" s="216"/>
      <c r="L368" s="221"/>
      <c r="M368" s="222"/>
      <c r="N368" s="223"/>
      <c r="O368" s="223"/>
      <c r="P368" s="223"/>
      <c r="Q368" s="223"/>
      <c r="R368" s="223"/>
      <c r="S368" s="223"/>
      <c r="T368" s="224"/>
      <c r="AT368" s="225" t="s">
        <v>150</v>
      </c>
      <c r="AU368" s="225" t="s">
        <v>21</v>
      </c>
      <c r="AV368" s="15" t="s">
        <v>146</v>
      </c>
      <c r="AW368" s="15" t="s">
        <v>42</v>
      </c>
      <c r="AX368" s="15" t="s">
        <v>92</v>
      </c>
      <c r="AY368" s="225" t="s">
        <v>139</v>
      </c>
    </row>
    <row r="369" spans="1:65" s="2" customFormat="1" ht="16.5" customHeight="1">
      <c r="A369" s="36"/>
      <c r="B369" s="37"/>
      <c r="C369" s="226" t="s">
        <v>518</v>
      </c>
      <c r="D369" s="226" t="s">
        <v>270</v>
      </c>
      <c r="E369" s="227" t="s">
        <v>519</v>
      </c>
      <c r="F369" s="228" t="s">
        <v>520</v>
      </c>
      <c r="G369" s="229" t="s">
        <v>198</v>
      </c>
      <c r="H369" s="230">
        <v>96</v>
      </c>
      <c r="I369" s="231"/>
      <c r="J369" s="232">
        <f>ROUND(I369*H369,2)</f>
        <v>0</v>
      </c>
      <c r="K369" s="228" t="s">
        <v>82</v>
      </c>
      <c r="L369" s="233"/>
      <c r="M369" s="234" t="s">
        <v>82</v>
      </c>
      <c r="N369" s="235" t="s">
        <v>54</v>
      </c>
      <c r="O369" s="66"/>
      <c r="P369" s="184">
        <f>O369*H369</f>
        <v>0</v>
      </c>
      <c r="Q369" s="184">
        <v>0.01235</v>
      </c>
      <c r="R369" s="184">
        <f>Q369*H369</f>
        <v>1.1856</v>
      </c>
      <c r="S369" s="184">
        <v>0</v>
      </c>
      <c r="T369" s="185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6" t="s">
        <v>189</v>
      </c>
      <c r="AT369" s="186" t="s">
        <v>270</v>
      </c>
      <c r="AU369" s="186" t="s">
        <v>21</v>
      </c>
      <c r="AY369" s="18" t="s">
        <v>139</v>
      </c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8" t="s">
        <v>92</v>
      </c>
      <c r="BK369" s="187">
        <f>ROUND(I369*H369,2)</f>
        <v>0</v>
      </c>
      <c r="BL369" s="18" t="s">
        <v>146</v>
      </c>
      <c r="BM369" s="186" t="s">
        <v>521</v>
      </c>
    </row>
    <row r="370" spans="1:65" s="2" customFormat="1" ht="24.2" customHeight="1">
      <c r="A370" s="36"/>
      <c r="B370" s="37"/>
      <c r="C370" s="175" t="s">
        <v>522</v>
      </c>
      <c r="D370" s="175" t="s">
        <v>141</v>
      </c>
      <c r="E370" s="176" t="s">
        <v>523</v>
      </c>
      <c r="F370" s="177" t="s">
        <v>524</v>
      </c>
      <c r="G370" s="178" t="s">
        <v>198</v>
      </c>
      <c r="H370" s="179">
        <v>288</v>
      </c>
      <c r="I370" s="180"/>
      <c r="J370" s="181">
        <f>ROUND(I370*H370,2)</f>
        <v>0</v>
      </c>
      <c r="K370" s="177" t="s">
        <v>145</v>
      </c>
      <c r="L370" s="41"/>
      <c r="M370" s="182" t="s">
        <v>82</v>
      </c>
      <c r="N370" s="183" t="s">
        <v>54</v>
      </c>
      <c r="O370" s="66"/>
      <c r="P370" s="184">
        <f>O370*H370</f>
        <v>0</v>
      </c>
      <c r="Q370" s="184">
        <v>0.04569</v>
      </c>
      <c r="R370" s="184">
        <f>Q370*H370</f>
        <v>13.15872</v>
      </c>
      <c r="S370" s="184">
        <v>0</v>
      </c>
      <c r="T370" s="18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6" t="s">
        <v>146</v>
      </c>
      <c r="AT370" s="186" t="s">
        <v>141</v>
      </c>
      <c r="AU370" s="186" t="s">
        <v>21</v>
      </c>
      <c r="AY370" s="18" t="s">
        <v>139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8" t="s">
        <v>92</v>
      </c>
      <c r="BK370" s="187">
        <f>ROUND(I370*H370,2)</f>
        <v>0</v>
      </c>
      <c r="BL370" s="18" t="s">
        <v>146</v>
      </c>
      <c r="BM370" s="186" t="s">
        <v>525</v>
      </c>
    </row>
    <row r="371" spans="1:47" s="2" customFormat="1" ht="11.25">
      <c r="A371" s="36"/>
      <c r="B371" s="37"/>
      <c r="C371" s="38"/>
      <c r="D371" s="188" t="s">
        <v>148</v>
      </c>
      <c r="E371" s="38"/>
      <c r="F371" s="189" t="s">
        <v>526</v>
      </c>
      <c r="G371" s="38"/>
      <c r="H371" s="38"/>
      <c r="I371" s="190"/>
      <c r="J371" s="38"/>
      <c r="K371" s="38"/>
      <c r="L371" s="41"/>
      <c r="M371" s="191"/>
      <c r="N371" s="192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8" t="s">
        <v>148</v>
      </c>
      <c r="AU371" s="18" t="s">
        <v>21</v>
      </c>
    </row>
    <row r="372" spans="2:51" s="13" customFormat="1" ht="11.25">
      <c r="B372" s="193"/>
      <c r="C372" s="194"/>
      <c r="D372" s="195" t="s">
        <v>150</v>
      </c>
      <c r="E372" s="196" t="s">
        <v>82</v>
      </c>
      <c r="F372" s="197" t="s">
        <v>527</v>
      </c>
      <c r="G372" s="194"/>
      <c r="H372" s="198">
        <v>288</v>
      </c>
      <c r="I372" s="199"/>
      <c r="J372" s="194"/>
      <c r="K372" s="194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150</v>
      </c>
      <c r="AU372" s="204" t="s">
        <v>21</v>
      </c>
      <c r="AV372" s="13" t="s">
        <v>21</v>
      </c>
      <c r="AW372" s="13" t="s">
        <v>42</v>
      </c>
      <c r="AX372" s="13" t="s">
        <v>84</v>
      </c>
      <c r="AY372" s="204" t="s">
        <v>139</v>
      </c>
    </row>
    <row r="373" spans="2:51" s="15" customFormat="1" ht="11.25">
      <c r="B373" s="215"/>
      <c r="C373" s="216"/>
      <c r="D373" s="195" t="s">
        <v>150</v>
      </c>
      <c r="E373" s="217" t="s">
        <v>82</v>
      </c>
      <c r="F373" s="218" t="s">
        <v>153</v>
      </c>
      <c r="G373" s="216"/>
      <c r="H373" s="219">
        <v>288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150</v>
      </c>
      <c r="AU373" s="225" t="s">
        <v>21</v>
      </c>
      <c r="AV373" s="15" t="s">
        <v>146</v>
      </c>
      <c r="AW373" s="15" t="s">
        <v>42</v>
      </c>
      <c r="AX373" s="15" t="s">
        <v>92</v>
      </c>
      <c r="AY373" s="225" t="s">
        <v>139</v>
      </c>
    </row>
    <row r="374" spans="1:65" s="2" customFormat="1" ht="16.5" customHeight="1">
      <c r="A374" s="36"/>
      <c r="B374" s="37"/>
      <c r="C374" s="226" t="s">
        <v>528</v>
      </c>
      <c r="D374" s="226" t="s">
        <v>270</v>
      </c>
      <c r="E374" s="227" t="s">
        <v>519</v>
      </c>
      <c r="F374" s="228" t="s">
        <v>520</v>
      </c>
      <c r="G374" s="229" t="s">
        <v>198</v>
      </c>
      <c r="H374" s="230">
        <v>288</v>
      </c>
      <c r="I374" s="231"/>
      <c r="J374" s="232">
        <f>ROUND(I374*H374,2)</f>
        <v>0</v>
      </c>
      <c r="K374" s="228" t="s">
        <v>82</v>
      </c>
      <c r="L374" s="233"/>
      <c r="M374" s="234" t="s">
        <v>82</v>
      </c>
      <c r="N374" s="235" t="s">
        <v>54</v>
      </c>
      <c r="O374" s="66"/>
      <c r="P374" s="184">
        <f>O374*H374</f>
        <v>0</v>
      </c>
      <c r="Q374" s="184">
        <v>0.01235</v>
      </c>
      <c r="R374" s="184">
        <f>Q374*H374</f>
        <v>3.5568</v>
      </c>
      <c r="S374" s="184">
        <v>0</v>
      </c>
      <c r="T374" s="185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189</v>
      </c>
      <c r="AT374" s="186" t="s">
        <v>270</v>
      </c>
      <c r="AU374" s="186" t="s">
        <v>21</v>
      </c>
      <c r="AY374" s="18" t="s">
        <v>139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8" t="s">
        <v>92</v>
      </c>
      <c r="BK374" s="187">
        <f>ROUND(I374*H374,2)</f>
        <v>0</v>
      </c>
      <c r="BL374" s="18" t="s">
        <v>146</v>
      </c>
      <c r="BM374" s="186" t="s">
        <v>529</v>
      </c>
    </row>
    <row r="375" spans="1:65" s="2" customFormat="1" ht="16.5" customHeight="1">
      <c r="A375" s="36"/>
      <c r="B375" s="37"/>
      <c r="C375" s="175" t="s">
        <v>530</v>
      </c>
      <c r="D375" s="175" t="s">
        <v>141</v>
      </c>
      <c r="E375" s="176" t="s">
        <v>531</v>
      </c>
      <c r="F375" s="177" t="s">
        <v>532</v>
      </c>
      <c r="G375" s="178" t="s">
        <v>533</v>
      </c>
      <c r="H375" s="179">
        <v>80</v>
      </c>
      <c r="I375" s="180"/>
      <c r="J375" s="181">
        <f>ROUND(I375*H375,2)</f>
        <v>0</v>
      </c>
      <c r="K375" s="177" t="s">
        <v>82</v>
      </c>
      <c r="L375" s="41"/>
      <c r="M375" s="182" t="s">
        <v>82</v>
      </c>
      <c r="N375" s="183" t="s">
        <v>54</v>
      </c>
      <c r="O375" s="66"/>
      <c r="P375" s="184">
        <f>O375*H375</f>
        <v>0</v>
      </c>
      <c r="Q375" s="184">
        <v>0.00071</v>
      </c>
      <c r="R375" s="184">
        <f>Q375*H375</f>
        <v>0.0568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146</v>
      </c>
      <c r="AT375" s="186" t="s">
        <v>141</v>
      </c>
      <c r="AU375" s="186" t="s">
        <v>21</v>
      </c>
      <c r="AY375" s="18" t="s">
        <v>139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8" t="s">
        <v>92</v>
      </c>
      <c r="BK375" s="187">
        <f>ROUND(I375*H375,2)</f>
        <v>0</v>
      </c>
      <c r="BL375" s="18" t="s">
        <v>146</v>
      </c>
      <c r="BM375" s="186" t="s">
        <v>534</v>
      </c>
    </row>
    <row r="376" spans="2:51" s="13" customFormat="1" ht="11.25">
      <c r="B376" s="193"/>
      <c r="C376" s="194"/>
      <c r="D376" s="195" t="s">
        <v>150</v>
      </c>
      <c r="E376" s="196" t="s">
        <v>82</v>
      </c>
      <c r="F376" s="197" t="s">
        <v>535</v>
      </c>
      <c r="G376" s="194"/>
      <c r="H376" s="198">
        <v>80</v>
      </c>
      <c r="I376" s="199"/>
      <c r="J376" s="194"/>
      <c r="K376" s="194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150</v>
      </c>
      <c r="AU376" s="204" t="s">
        <v>21</v>
      </c>
      <c r="AV376" s="13" t="s">
        <v>21</v>
      </c>
      <c r="AW376" s="13" t="s">
        <v>42</v>
      </c>
      <c r="AX376" s="13" t="s">
        <v>84</v>
      </c>
      <c r="AY376" s="204" t="s">
        <v>139</v>
      </c>
    </row>
    <row r="377" spans="2:51" s="14" customFormat="1" ht="11.25">
      <c r="B377" s="205"/>
      <c r="C377" s="206"/>
      <c r="D377" s="195" t="s">
        <v>150</v>
      </c>
      <c r="E377" s="207" t="s">
        <v>82</v>
      </c>
      <c r="F377" s="208" t="s">
        <v>152</v>
      </c>
      <c r="G377" s="206"/>
      <c r="H377" s="207" t="s">
        <v>82</v>
      </c>
      <c r="I377" s="209"/>
      <c r="J377" s="206"/>
      <c r="K377" s="206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150</v>
      </c>
      <c r="AU377" s="214" t="s">
        <v>21</v>
      </c>
      <c r="AV377" s="14" t="s">
        <v>92</v>
      </c>
      <c r="AW377" s="14" t="s">
        <v>42</v>
      </c>
      <c r="AX377" s="14" t="s">
        <v>84</v>
      </c>
      <c r="AY377" s="214" t="s">
        <v>139</v>
      </c>
    </row>
    <row r="378" spans="2:51" s="15" customFormat="1" ht="11.25">
      <c r="B378" s="215"/>
      <c r="C378" s="216"/>
      <c r="D378" s="195" t="s">
        <v>150</v>
      </c>
      <c r="E378" s="217" t="s">
        <v>82</v>
      </c>
      <c r="F378" s="218" t="s">
        <v>153</v>
      </c>
      <c r="G378" s="216"/>
      <c r="H378" s="219">
        <v>80</v>
      </c>
      <c r="I378" s="220"/>
      <c r="J378" s="216"/>
      <c r="K378" s="216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150</v>
      </c>
      <c r="AU378" s="225" t="s">
        <v>21</v>
      </c>
      <c r="AV378" s="15" t="s">
        <v>146</v>
      </c>
      <c r="AW378" s="15" t="s">
        <v>42</v>
      </c>
      <c r="AX378" s="15" t="s">
        <v>92</v>
      </c>
      <c r="AY378" s="225" t="s">
        <v>139</v>
      </c>
    </row>
    <row r="379" spans="1:65" s="2" customFormat="1" ht="16.5" customHeight="1">
      <c r="A379" s="36"/>
      <c r="B379" s="37"/>
      <c r="C379" s="175" t="s">
        <v>536</v>
      </c>
      <c r="D379" s="175" t="s">
        <v>141</v>
      </c>
      <c r="E379" s="176" t="s">
        <v>537</v>
      </c>
      <c r="F379" s="177" t="s">
        <v>538</v>
      </c>
      <c r="G379" s="178" t="s">
        <v>539</v>
      </c>
      <c r="H379" s="179">
        <v>80</v>
      </c>
      <c r="I379" s="180"/>
      <c r="J379" s="181">
        <f>ROUND(I379*H379,2)</f>
        <v>0</v>
      </c>
      <c r="K379" s="177" t="s">
        <v>82</v>
      </c>
      <c r="L379" s="41"/>
      <c r="M379" s="182" t="s">
        <v>82</v>
      </c>
      <c r="N379" s="183" t="s">
        <v>54</v>
      </c>
      <c r="O379" s="66"/>
      <c r="P379" s="184">
        <f>O379*H379</f>
        <v>0</v>
      </c>
      <c r="Q379" s="184">
        <v>0.09951</v>
      </c>
      <c r="R379" s="184">
        <f>Q379*H379</f>
        <v>7.9608</v>
      </c>
      <c r="S379" s="184">
        <v>0</v>
      </c>
      <c r="T379" s="185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146</v>
      </c>
      <c r="AT379" s="186" t="s">
        <v>141</v>
      </c>
      <c r="AU379" s="186" t="s">
        <v>21</v>
      </c>
      <c r="AY379" s="18" t="s">
        <v>139</v>
      </c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8" t="s">
        <v>92</v>
      </c>
      <c r="BK379" s="187">
        <f>ROUND(I379*H379,2)</f>
        <v>0</v>
      </c>
      <c r="BL379" s="18" t="s">
        <v>146</v>
      </c>
      <c r="BM379" s="186" t="s">
        <v>540</v>
      </c>
    </row>
    <row r="380" spans="2:51" s="13" customFormat="1" ht="11.25">
      <c r="B380" s="193"/>
      <c r="C380" s="194"/>
      <c r="D380" s="195" t="s">
        <v>150</v>
      </c>
      <c r="E380" s="196" t="s">
        <v>82</v>
      </c>
      <c r="F380" s="197" t="s">
        <v>535</v>
      </c>
      <c r="G380" s="194"/>
      <c r="H380" s="198">
        <v>80</v>
      </c>
      <c r="I380" s="199"/>
      <c r="J380" s="194"/>
      <c r="K380" s="194"/>
      <c r="L380" s="200"/>
      <c r="M380" s="201"/>
      <c r="N380" s="202"/>
      <c r="O380" s="202"/>
      <c r="P380" s="202"/>
      <c r="Q380" s="202"/>
      <c r="R380" s="202"/>
      <c r="S380" s="202"/>
      <c r="T380" s="203"/>
      <c r="AT380" s="204" t="s">
        <v>150</v>
      </c>
      <c r="AU380" s="204" t="s">
        <v>21</v>
      </c>
      <c r="AV380" s="13" t="s">
        <v>21</v>
      </c>
      <c r="AW380" s="13" t="s">
        <v>42</v>
      </c>
      <c r="AX380" s="13" t="s">
        <v>84</v>
      </c>
      <c r="AY380" s="204" t="s">
        <v>139</v>
      </c>
    </row>
    <row r="381" spans="2:51" s="14" customFormat="1" ht="11.25">
      <c r="B381" s="205"/>
      <c r="C381" s="206"/>
      <c r="D381" s="195" t="s">
        <v>150</v>
      </c>
      <c r="E381" s="207" t="s">
        <v>82</v>
      </c>
      <c r="F381" s="208" t="s">
        <v>152</v>
      </c>
      <c r="G381" s="206"/>
      <c r="H381" s="207" t="s">
        <v>82</v>
      </c>
      <c r="I381" s="209"/>
      <c r="J381" s="206"/>
      <c r="K381" s="206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150</v>
      </c>
      <c r="AU381" s="214" t="s">
        <v>21</v>
      </c>
      <c r="AV381" s="14" t="s">
        <v>92</v>
      </c>
      <c r="AW381" s="14" t="s">
        <v>42</v>
      </c>
      <c r="AX381" s="14" t="s">
        <v>84</v>
      </c>
      <c r="AY381" s="214" t="s">
        <v>139</v>
      </c>
    </row>
    <row r="382" spans="2:51" s="15" customFormat="1" ht="11.25">
      <c r="B382" s="215"/>
      <c r="C382" s="216"/>
      <c r="D382" s="195" t="s">
        <v>150</v>
      </c>
      <c r="E382" s="217" t="s">
        <v>82</v>
      </c>
      <c r="F382" s="218" t="s">
        <v>153</v>
      </c>
      <c r="G382" s="216"/>
      <c r="H382" s="219">
        <v>80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150</v>
      </c>
      <c r="AU382" s="225" t="s">
        <v>21</v>
      </c>
      <c r="AV382" s="15" t="s">
        <v>146</v>
      </c>
      <c r="AW382" s="15" t="s">
        <v>42</v>
      </c>
      <c r="AX382" s="15" t="s">
        <v>92</v>
      </c>
      <c r="AY382" s="225" t="s">
        <v>139</v>
      </c>
    </row>
    <row r="383" spans="2:63" s="12" customFormat="1" ht="22.9" customHeight="1">
      <c r="B383" s="159"/>
      <c r="C383" s="160"/>
      <c r="D383" s="161" t="s">
        <v>83</v>
      </c>
      <c r="E383" s="173" t="s">
        <v>159</v>
      </c>
      <c r="F383" s="173" t="s">
        <v>541</v>
      </c>
      <c r="G383" s="160"/>
      <c r="H383" s="160"/>
      <c r="I383" s="163"/>
      <c r="J383" s="174">
        <f>BK383</f>
        <v>0</v>
      </c>
      <c r="K383" s="160"/>
      <c r="L383" s="165"/>
      <c r="M383" s="166"/>
      <c r="N383" s="167"/>
      <c r="O383" s="167"/>
      <c r="P383" s="168">
        <f>SUM(P384:P467)</f>
        <v>0</v>
      </c>
      <c r="Q383" s="167"/>
      <c r="R383" s="168">
        <f>SUM(R384:R467)</f>
        <v>28.345745999999995</v>
      </c>
      <c r="S383" s="167"/>
      <c r="T383" s="169">
        <f>SUM(T384:T467)</f>
        <v>0</v>
      </c>
      <c r="AR383" s="170" t="s">
        <v>92</v>
      </c>
      <c r="AT383" s="171" t="s">
        <v>83</v>
      </c>
      <c r="AU383" s="171" t="s">
        <v>92</v>
      </c>
      <c r="AY383" s="170" t="s">
        <v>139</v>
      </c>
      <c r="BK383" s="172">
        <f>SUM(BK384:BK467)</f>
        <v>0</v>
      </c>
    </row>
    <row r="384" spans="1:65" s="2" customFormat="1" ht="21.75" customHeight="1">
      <c r="A384" s="36"/>
      <c r="B384" s="37"/>
      <c r="C384" s="175" t="s">
        <v>542</v>
      </c>
      <c r="D384" s="175" t="s">
        <v>141</v>
      </c>
      <c r="E384" s="176" t="s">
        <v>543</v>
      </c>
      <c r="F384" s="177" t="s">
        <v>544</v>
      </c>
      <c r="G384" s="178" t="s">
        <v>533</v>
      </c>
      <c r="H384" s="179">
        <v>7</v>
      </c>
      <c r="I384" s="180"/>
      <c r="J384" s="181">
        <f>ROUND(I384*H384,2)</f>
        <v>0</v>
      </c>
      <c r="K384" s="177" t="s">
        <v>145</v>
      </c>
      <c r="L384" s="41"/>
      <c r="M384" s="182" t="s">
        <v>82</v>
      </c>
      <c r="N384" s="183" t="s">
        <v>54</v>
      </c>
      <c r="O384" s="66"/>
      <c r="P384" s="184">
        <f>O384*H384</f>
        <v>0</v>
      </c>
      <c r="Q384" s="184">
        <v>0.01206</v>
      </c>
      <c r="R384" s="184">
        <f>Q384*H384</f>
        <v>0.08442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146</v>
      </c>
      <c r="AT384" s="186" t="s">
        <v>141</v>
      </c>
      <c r="AU384" s="186" t="s">
        <v>21</v>
      </c>
      <c r="AY384" s="18" t="s">
        <v>139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8" t="s">
        <v>92</v>
      </c>
      <c r="BK384" s="187">
        <f>ROUND(I384*H384,2)</f>
        <v>0</v>
      </c>
      <c r="BL384" s="18" t="s">
        <v>146</v>
      </c>
      <c r="BM384" s="186" t="s">
        <v>545</v>
      </c>
    </row>
    <row r="385" spans="1:47" s="2" customFormat="1" ht="11.25">
      <c r="A385" s="36"/>
      <c r="B385" s="37"/>
      <c r="C385" s="38"/>
      <c r="D385" s="188" t="s">
        <v>148</v>
      </c>
      <c r="E385" s="38"/>
      <c r="F385" s="189" t="s">
        <v>546</v>
      </c>
      <c r="G385" s="38"/>
      <c r="H385" s="38"/>
      <c r="I385" s="190"/>
      <c r="J385" s="38"/>
      <c r="K385" s="38"/>
      <c r="L385" s="41"/>
      <c r="M385" s="191"/>
      <c r="N385" s="192"/>
      <c r="O385" s="66"/>
      <c r="P385" s="66"/>
      <c r="Q385" s="66"/>
      <c r="R385" s="66"/>
      <c r="S385" s="66"/>
      <c r="T385" s="67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8" t="s">
        <v>148</v>
      </c>
      <c r="AU385" s="18" t="s">
        <v>21</v>
      </c>
    </row>
    <row r="386" spans="2:51" s="13" customFormat="1" ht="11.25">
      <c r="B386" s="193"/>
      <c r="C386" s="194"/>
      <c r="D386" s="195" t="s">
        <v>150</v>
      </c>
      <c r="E386" s="196" t="s">
        <v>82</v>
      </c>
      <c r="F386" s="197" t="s">
        <v>183</v>
      </c>
      <c r="G386" s="194"/>
      <c r="H386" s="198">
        <v>7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150</v>
      </c>
      <c r="AU386" s="204" t="s">
        <v>21</v>
      </c>
      <c r="AV386" s="13" t="s">
        <v>21</v>
      </c>
      <c r="AW386" s="13" t="s">
        <v>42</v>
      </c>
      <c r="AX386" s="13" t="s">
        <v>84</v>
      </c>
      <c r="AY386" s="204" t="s">
        <v>139</v>
      </c>
    </row>
    <row r="387" spans="2:51" s="14" customFormat="1" ht="11.25">
      <c r="B387" s="205"/>
      <c r="C387" s="206"/>
      <c r="D387" s="195" t="s">
        <v>150</v>
      </c>
      <c r="E387" s="207" t="s">
        <v>82</v>
      </c>
      <c r="F387" s="208" t="s">
        <v>152</v>
      </c>
      <c r="G387" s="206"/>
      <c r="H387" s="207" t="s">
        <v>82</v>
      </c>
      <c r="I387" s="209"/>
      <c r="J387" s="206"/>
      <c r="K387" s="206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150</v>
      </c>
      <c r="AU387" s="214" t="s">
        <v>21</v>
      </c>
      <c r="AV387" s="14" t="s">
        <v>92</v>
      </c>
      <c r="AW387" s="14" t="s">
        <v>42</v>
      </c>
      <c r="AX387" s="14" t="s">
        <v>84</v>
      </c>
      <c r="AY387" s="214" t="s">
        <v>139</v>
      </c>
    </row>
    <row r="388" spans="2:51" s="15" customFormat="1" ht="11.25">
      <c r="B388" s="215"/>
      <c r="C388" s="216"/>
      <c r="D388" s="195" t="s">
        <v>150</v>
      </c>
      <c r="E388" s="217" t="s">
        <v>82</v>
      </c>
      <c r="F388" s="218" t="s">
        <v>153</v>
      </c>
      <c r="G388" s="216"/>
      <c r="H388" s="219">
        <v>7</v>
      </c>
      <c r="I388" s="220"/>
      <c r="J388" s="216"/>
      <c r="K388" s="216"/>
      <c r="L388" s="221"/>
      <c r="M388" s="222"/>
      <c r="N388" s="223"/>
      <c r="O388" s="223"/>
      <c r="P388" s="223"/>
      <c r="Q388" s="223"/>
      <c r="R388" s="223"/>
      <c r="S388" s="223"/>
      <c r="T388" s="224"/>
      <c r="AT388" s="225" t="s">
        <v>150</v>
      </c>
      <c r="AU388" s="225" t="s">
        <v>21</v>
      </c>
      <c r="AV388" s="15" t="s">
        <v>146</v>
      </c>
      <c r="AW388" s="15" t="s">
        <v>42</v>
      </c>
      <c r="AX388" s="15" t="s">
        <v>92</v>
      </c>
      <c r="AY388" s="225" t="s">
        <v>139</v>
      </c>
    </row>
    <row r="389" spans="1:65" s="2" customFormat="1" ht="16.5" customHeight="1">
      <c r="A389" s="36"/>
      <c r="B389" s="37"/>
      <c r="C389" s="226" t="s">
        <v>547</v>
      </c>
      <c r="D389" s="226" t="s">
        <v>270</v>
      </c>
      <c r="E389" s="227" t="s">
        <v>548</v>
      </c>
      <c r="F389" s="228" t="s">
        <v>549</v>
      </c>
      <c r="G389" s="229" t="s">
        <v>533</v>
      </c>
      <c r="H389" s="230">
        <v>5</v>
      </c>
      <c r="I389" s="231"/>
      <c r="J389" s="232">
        <f>ROUND(I389*H389,2)</f>
        <v>0</v>
      </c>
      <c r="K389" s="228" t="s">
        <v>145</v>
      </c>
      <c r="L389" s="233"/>
      <c r="M389" s="234" t="s">
        <v>82</v>
      </c>
      <c r="N389" s="235" t="s">
        <v>54</v>
      </c>
      <c r="O389" s="66"/>
      <c r="P389" s="184">
        <f>O389*H389</f>
        <v>0</v>
      </c>
      <c r="Q389" s="184">
        <v>0.37</v>
      </c>
      <c r="R389" s="184">
        <f>Q389*H389</f>
        <v>1.85</v>
      </c>
      <c r="S389" s="184">
        <v>0</v>
      </c>
      <c r="T389" s="185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6" t="s">
        <v>189</v>
      </c>
      <c r="AT389" s="186" t="s">
        <v>270</v>
      </c>
      <c r="AU389" s="186" t="s">
        <v>21</v>
      </c>
      <c r="AY389" s="18" t="s">
        <v>139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8" t="s">
        <v>92</v>
      </c>
      <c r="BK389" s="187">
        <f>ROUND(I389*H389,2)</f>
        <v>0</v>
      </c>
      <c r="BL389" s="18" t="s">
        <v>146</v>
      </c>
      <c r="BM389" s="186" t="s">
        <v>550</v>
      </c>
    </row>
    <row r="390" spans="1:65" s="2" customFormat="1" ht="16.5" customHeight="1">
      <c r="A390" s="36"/>
      <c r="B390" s="37"/>
      <c r="C390" s="226" t="s">
        <v>551</v>
      </c>
      <c r="D390" s="226" t="s">
        <v>270</v>
      </c>
      <c r="E390" s="227" t="s">
        <v>552</v>
      </c>
      <c r="F390" s="228" t="s">
        <v>553</v>
      </c>
      <c r="G390" s="229" t="s">
        <v>533</v>
      </c>
      <c r="H390" s="230">
        <v>1</v>
      </c>
      <c r="I390" s="231"/>
      <c r="J390" s="232">
        <f>ROUND(I390*H390,2)</f>
        <v>0</v>
      </c>
      <c r="K390" s="228" t="s">
        <v>82</v>
      </c>
      <c r="L390" s="233"/>
      <c r="M390" s="234" t="s">
        <v>82</v>
      </c>
      <c r="N390" s="235" t="s">
        <v>54</v>
      </c>
      <c r="O390" s="66"/>
      <c r="P390" s="184">
        <f>O390*H390</f>
        <v>0</v>
      </c>
      <c r="Q390" s="184">
        <v>0.37</v>
      </c>
      <c r="R390" s="184">
        <f>Q390*H390</f>
        <v>0.37</v>
      </c>
      <c r="S390" s="184">
        <v>0</v>
      </c>
      <c r="T390" s="185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6" t="s">
        <v>189</v>
      </c>
      <c r="AT390" s="186" t="s">
        <v>270</v>
      </c>
      <c r="AU390" s="186" t="s">
        <v>21</v>
      </c>
      <c r="AY390" s="18" t="s">
        <v>139</v>
      </c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8" t="s">
        <v>92</v>
      </c>
      <c r="BK390" s="187">
        <f>ROUND(I390*H390,2)</f>
        <v>0</v>
      </c>
      <c r="BL390" s="18" t="s">
        <v>146</v>
      </c>
      <c r="BM390" s="186" t="s">
        <v>554</v>
      </c>
    </row>
    <row r="391" spans="1:65" s="2" customFormat="1" ht="16.5" customHeight="1">
      <c r="A391" s="36"/>
      <c r="B391" s="37"/>
      <c r="C391" s="226" t="s">
        <v>555</v>
      </c>
      <c r="D391" s="226" t="s">
        <v>270</v>
      </c>
      <c r="E391" s="227" t="s">
        <v>556</v>
      </c>
      <c r="F391" s="228" t="s">
        <v>557</v>
      </c>
      <c r="G391" s="229" t="s">
        <v>533</v>
      </c>
      <c r="H391" s="230">
        <v>1</v>
      </c>
      <c r="I391" s="231"/>
      <c r="J391" s="232">
        <f>ROUND(I391*H391,2)</f>
        <v>0</v>
      </c>
      <c r="K391" s="228" t="s">
        <v>82</v>
      </c>
      <c r="L391" s="233"/>
      <c r="M391" s="234" t="s">
        <v>82</v>
      </c>
      <c r="N391" s="235" t="s">
        <v>54</v>
      </c>
      <c r="O391" s="66"/>
      <c r="P391" s="184">
        <f>O391*H391</f>
        <v>0</v>
      </c>
      <c r="Q391" s="184">
        <v>0.37</v>
      </c>
      <c r="R391" s="184">
        <f>Q391*H391</f>
        <v>0.37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189</v>
      </c>
      <c r="AT391" s="186" t="s">
        <v>270</v>
      </c>
      <c r="AU391" s="186" t="s">
        <v>21</v>
      </c>
      <c r="AY391" s="18" t="s">
        <v>139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8" t="s">
        <v>92</v>
      </c>
      <c r="BK391" s="187">
        <f>ROUND(I391*H391,2)</f>
        <v>0</v>
      </c>
      <c r="BL391" s="18" t="s">
        <v>146</v>
      </c>
      <c r="BM391" s="186" t="s">
        <v>558</v>
      </c>
    </row>
    <row r="392" spans="1:65" s="2" customFormat="1" ht="16.5" customHeight="1">
      <c r="A392" s="36"/>
      <c r="B392" s="37"/>
      <c r="C392" s="175" t="s">
        <v>559</v>
      </c>
      <c r="D392" s="175" t="s">
        <v>141</v>
      </c>
      <c r="E392" s="176" t="s">
        <v>560</v>
      </c>
      <c r="F392" s="177" t="s">
        <v>561</v>
      </c>
      <c r="G392" s="178" t="s">
        <v>533</v>
      </c>
      <c r="H392" s="179">
        <v>47</v>
      </c>
      <c r="I392" s="180"/>
      <c r="J392" s="181">
        <f>ROUND(I392*H392,2)</f>
        <v>0</v>
      </c>
      <c r="K392" s="177" t="s">
        <v>145</v>
      </c>
      <c r="L392" s="41"/>
      <c r="M392" s="182" t="s">
        <v>82</v>
      </c>
      <c r="N392" s="183" t="s">
        <v>54</v>
      </c>
      <c r="O392" s="66"/>
      <c r="P392" s="184">
        <f>O392*H392</f>
        <v>0</v>
      </c>
      <c r="Q392" s="184">
        <v>0.00044</v>
      </c>
      <c r="R392" s="184">
        <f>Q392*H392</f>
        <v>0.02068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146</v>
      </c>
      <c r="AT392" s="186" t="s">
        <v>141</v>
      </c>
      <c r="AU392" s="186" t="s">
        <v>21</v>
      </c>
      <c r="AY392" s="18" t="s">
        <v>139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8" t="s">
        <v>92</v>
      </c>
      <c r="BK392" s="187">
        <f>ROUND(I392*H392,2)</f>
        <v>0</v>
      </c>
      <c r="BL392" s="18" t="s">
        <v>146</v>
      </c>
      <c r="BM392" s="186" t="s">
        <v>562</v>
      </c>
    </row>
    <row r="393" spans="1:47" s="2" customFormat="1" ht="11.25">
      <c r="A393" s="36"/>
      <c r="B393" s="37"/>
      <c r="C393" s="38"/>
      <c r="D393" s="188" t="s">
        <v>148</v>
      </c>
      <c r="E393" s="38"/>
      <c r="F393" s="189" t="s">
        <v>563</v>
      </c>
      <c r="G393" s="38"/>
      <c r="H393" s="38"/>
      <c r="I393" s="190"/>
      <c r="J393" s="38"/>
      <c r="K393" s="38"/>
      <c r="L393" s="41"/>
      <c r="M393" s="191"/>
      <c r="N393" s="192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8" t="s">
        <v>148</v>
      </c>
      <c r="AU393" s="18" t="s">
        <v>21</v>
      </c>
    </row>
    <row r="394" spans="2:51" s="13" customFormat="1" ht="11.25">
      <c r="B394" s="193"/>
      <c r="C394" s="194"/>
      <c r="D394" s="195" t="s">
        <v>150</v>
      </c>
      <c r="E394" s="196" t="s">
        <v>82</v>
      </c>
      <c r="F394" s="197" t="s">
        <v>421</v>
      </c>
      <c r="G394" s="194"/>
      <c r="H394" s="198">
        <v>47</v>
      </c>
      <c r="I394" s="199"/>
      <c r="J394" s="194"/>
      <c r="K394" s="194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150</v>
      </c>
      <c r="AU394" s="204" t="s">
        <v>21</v>
      </c>
      <c r="AV394" s="13" t="s">
        <v>21</v>
      </c>
      <c r="AW394" s="13" t="s">
        <v>42</v>
      </c>
      <c r="AX394" s="13" t="s">
        <v>84</v>
      </c>
      <c r="AY394" s="204" t="s">
        <v>139</v>
      </c>
    </row>
    <row r="395" spans="2:51" s="14" customFormat="1" ht="11.25">
      <c r="B395" s="205"/>
      <c r="C395" s="206"/>
      <c r="D395" s="195" t="s">
        <v>150</v>
      </c>
      <c r="E395" s="207" t="s">
        <v>82</v>
      </c>
      <c r="F395" s="208" t="s">
        <v>152</v>
      </c>
      <c r="G395" s="206"/>
      <c r="H395" s="207" t="s">
        <v>82</v>
      </c>
      <c r="I395" s="209"/>
      <c r="J395" s="206"/>
      <c r="K395" s="206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150</v>
      </c>
      <c r="AU395" s="214" t="s">
        <v>21</v>
      </c>
      <c r="AV395" s="14" t="s">
        <v>92</v>
      </c>
      <c r="AW395" s="14" t="s">
        <v>42</v>
      </c>
      <c r="AX395" s="14" t="s">
        <v>84</v>
      </c>
      <c r="AY395" s="214" t="s">
        <v>139</v>
      </c>
    </row>
    <row r="396" spans="2:51" s="15" customFormat="1" ht="11.25">
      <c r="B396" s="215"/>
      <c r="C396" s="216"/>
      <c r="D396" s="195" t="s">
        <v>150</v>
      </c>
      <c r="E396" s="217" t="s">
        <v>82</v>
      </c>
      <c r="F396" s="218" t="s">
        <v>153</v>
      </c>
      <c r="G396" s="216"/>
      <c r="H396" s="219">
        <v>47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150</v>
      </c>
      <c r="AU396" s="225" t="s">
        <v>21</v>
      </c>
      <c r="AV396" s="15" t="s">
        <v>146</v>
      </c>
      <c r="AW396" s="15" t="s">
        <v>42</v>
      </c>
      <c r="AX396" s="15" t="s">
        <v>92</v>
      </c>
      <c r="AY396" s="225" t="s">
        <v>139</v>
      </c>
    </row>
    <row r="397" spans="1:65" s="2" customFormat="1" ht="16.5" customHeight="1">
      <c r="A397" s="36"/>
      <c r="B397" s="37"/>
      <c r="C397" s="226" t="s">
        <v>564</v>
      </c>
      <c r="D397" s="226" t="s">
        <v>270</v>
      </c>
      <c r="E397" s="227" t="s">
        <v>565</v>
      </c>
      <c r="F397" s="228" t="s">
        <v>566</v>
      </c>
      <c r="G397" s="229" t="s">
        <v>533</v>
      </c>
      <c r="H397" s="230">
        <v>47</v>
      </c>
      <c r="I397" s="231"/>
      <c r="J397" s="232">
        <f>ROUND(I397*H397,2)</f>
        <v>0</v>
      </c>
      <c r="K397" s="228" t="s">
        <v>82</v>
      </c>
      <c r="L397" s="233"/>
      <c r="M397" s="234" t="s">
        <v>82</v>
      </c>
      <c r="N397" s="235" t="s">
        <v>54</v>
      </c>
      <c r="O397" s="66"/>
      <c r="P397" s="184">
        <f>O397*H397</f>
        <v>0</v>
      </c>
      <c r="Q397" s="184">
        <v>2E-05</v>
      </c>
      <c r="R397" s="184">
        <f>Q397*H397</f>
        <v>0.0009400000000000001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189</v>
      </c>
      <c r="AT397" s="186" t="s">
        <v>270</v>
      </c>
      <c r="AU397" s="186" t="s">
        <v>21</v>
      </c>
      <c r="AY397" s="18" t="s">
        <v>139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8" t="s">
        <v>92</v>
      </c>
      <c r="BK397" s="187">
        <f>ROUND(I397*H397,2)</f>
        <v>0</v>
      </c>
      <c r="BL397" s="18" t="s">
        <v>146</v>
      </c>
      <c r="BM397" s="186" t="s">
        <v>567</v>
      </c>
    </row>
    <row r="398" spans="1:65" s="2" customFormat="1" ht="16.5" customHeight="1">
      <c r="A398" s="36"/>
      <c r="B398" s="37"/>
      <c r="C398" s="175" t="s">
        <v>568</v>
      </c>
      <c r="D398" s="175" t="s">
        <v>141</v>
      </c>
      <c r="E398" s="176" t="s">
        <v>569</v>
      </c>
      <c r="F398" s="177" t="s">
        <v>570</v>
      </c>
      <c r="G398" s="178" t="s">
        <v>229</v>
      </c>
      <c r="H398" s="179">
        <v>14.972</v>
      </c>
      <c r="I398" s="180"/>
      <c r="J398" s="181">
        <f>ROUND(I398*H398,2)</f>
        <v>0</v>
      </c>
      <c r="K398" s="177" t="s">
        <v>145</v>
      </c>
      <c r="L398" s="41"/>
      <c r="M398" s="182" t="s">
        <v>82</v>
      </c>
      <c r="N398" s="183" t="s">
        <v>54</v>
      </c>
      <c r="O398" s="66"/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6" t="s">
        <v>146</v>
      </c>
      <c r="AT398" s="186" t="s">
        <v>141</v>
      </c>
      <c r="AU398" s="186" t="s">
        <v>21</v>
      </c>
      <c r="AY398" s="18" t="s">
        <v>139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8" t="s">
        <v>92</v>
      </c>
      <c r="BK398" s="187">
        <f>ROUND(I398*H398,2)</f>
        <v>0</v>
      </c>
      <c r="BL398" s="18" t="s">
        <v>146</v>
      </c>
      <c r="BM398" s="186" t="s">
        <v>571</v>
      </c>
    </row>
    <row r="399" spans="1:47" s="2" customFormat="1" ht="11.25">
      <c r="A399" s="36"/>
      <c r="B399" s="37"/>
      <c r="C399" s="38"/>
      <c r="D399" s="188" t="s">
        <v>148</v>
      </c>
      <c r="E399" s="38"/>
      <c r="F399" s="189" t="s">
        <v>572</v>
      </c>
      <c r="G399" s="38"/>
      <c r="H399" s="38"/>
      <c r="I399" s="190"/>
      <c r="J399" s="38"/>
      <c r="K399" s="38"/>
      <c r="L399" s="41"/>
      <c r="M399" s="191"/>
      <c r="N399" s="192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8" t="s">
        <v>148</v>
      </c>
      <c r="AU399" s="18" t="s">
        <v>21</v>
      </c>
    </row>
    <row r="400" spans="2:51" s="13" customFormat="1" ht="11.25">
      <c r="B400" s="193"/>
      <c r="C400" s="194"/>
      <c r="D400" s="195" t="s">
        <v>150</v>
      </c>
      <c r="E400" s="196" t="s">
        <v>82</v>
      </c>
      <c r="F400" s="197" t="s">
        <v>573</v>
      </c>
      <c r="G400" s="194"/>
      <c r="H400" s="198">
        <v>8.664</v>
      </c>
      <c r="I400" s="199"/>
      <c r="J400" s="194"/>
      <c r="K400" s="194"/>
      <c r="L400" s="200"/>
      <c r="M400" s="201"/>
      <c r="N400" s="202"/>
      <c r="O400" s="202"/>
      <c r="P400" s="202"/>
      <c r="Q400" s="202"/>
      <c r="R400" s="202"/>
      <c r="S400" s="202"/>
      <c r="T400" s="203"/>
      <c r="AT400" s="204" t="s">
        <v>150</v>
      </c>
      <c r="AU400" s="204" t="s">
        <v>21</v>
      </c>
      <c r="AV400" s="13" t="s">
        <v>21</v>
      </c>
      <c r="AW400" s="13" t="s">
        <v>42</v>
      </c>
      <c r="AX400" s="13" t="s">
        <v>84</v>
      </c>
      <c r="AY400" s="204" t="s">
        <v>139</v>
      </c>
    </row>
    <row r="401" spans="2:51" s="14" customFormat="1" ht="11.25">
      <c r="B401" s="205"/>
      <c r="C401" s="206"/>
      <c r="D401" s="195" t="s">
        <v>150</v>
      </c>
      <c r="E401" s="207" t="s">
        <v>82</v>
      </c>
      <c r="F401" s="208" t="s">
        <v>574</v>
      </c>
      <c r="G401" s="206"/>
      <c r="H401" s="207" t="s">
        <v>82</v>
      </c>
      <c r="I401" s="209"/>
      <c r="J401" s="206"/>
      <c r="K401" s="206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150</v>
      </c>
      <c r="AU401" s="214" t="s">
        <v>21</v>
      </c>
      <c r="AV401" s="14" t="s">
        <v>92</v>
      </c>
      <c r="AW401" s="14" t="s">
        <v>42</v>
      </c>
      <c r="AX401" s="14" t="s">
        <v>84</v>
      </c>
      <c r="AY401" s="214" t="s">
        <v>139</v>
      </c>
    </row>
    <row r="402" spans="2:51" s="13" customFormat="1" ht="11.25">
      <c r="B402" s="193"/>
      <c r="C402" s="194"/>
      <c r="D402" s="195" t="s">
        <v>150</v>
      </c>
      <c r="E402" s="196" t="s">
        <v>82</v>
      </c>
      <c r="F402" s="197" t="s">
        <v>575</v>
      </c>
      <c r="G402" s="194"/>
      <c r="H402" s="198">
        <v>6.308</v>
      </c>
      <c r="I402" s="199"/>
      <c r="J402" s="194"/>
      <c r="K402" s="194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150</v>
      </c>
      <c r="AU402" s="204" t="s">
        <v>21</v>
      </c>
      <c r="AV402" s="13" t="s">
        <v>21</v>
      </c>
      <c r="AW402" s="13" t="s">
        <v>42</v>
      </c>
      <c r="AX402" s="13" t="s">
        <v>84</v>
      </c>
      <c r="AY402" s="204" t="s">
        <v>139</v>
      </c>
    </row>
    <row r="403" spans="2:51" s="14" customFormat="1" ht="11.25">
      <c r="B403" s="205"/>
      <c r="C403" s="206"/>
      <c r="D403" s="195" t="s">
        <v>150</v>
      </c>
      <c r="E403" s="207" t="s">
        <v>82</v>
      </c>
      <c r="F403" s="208" t="s">
        <v>576</v>
      </c>
      <c r="G403" s="206"/>
      <c r="H403" s="207" t="s">
        <v>82</v>
      </c>
      <c r="I403" s="209"/>
      <c r="J403" s="206"/>
      <c r="K403" s="206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150</v>
      </c>
      <c r="AU403" s="214" t="s">
        <v>21</v>
      </c>
      <c r="AV403" s="14" t="s">
        <v>92</v>
      </c>
      <c r="AW403" s="14" t="s">
        <v>42</v>
      </c>
      <c r="AX403" s="14" t="s">
        <v>84</v>
      </c>
      <c r="AY403" s="214" t="s">
        <v>139</v>
      </c>
    </row>
    <row r="404" spans="2:51" s="14" customFormat="1" ht="11.25">
      <c r="B404" s="205"/>
      <c r="C404" s="206"/>
      <c r="D404" s="195" t="s">
        <v>150</v>
      </c>
      <c r="E404" s="207" t="s">
        <v>82</v>
      </c>
      <c r="F404" s="208" t="s">
        <v>152</v>
      </c>
      <c r="G404" s="206"/>
      <c r="H404" s="207" t="s">
        <v>82</v>
      </c>
      <c r="I404" s="209"/>
      <c r="J404" s="206"/>
      <c r="K404" s="206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150</v>
      </c>
      <c r="AU404" s="214" t="s">
        <v>21</v>
      </c>
      <c r="AV404" s="14" t="s">
        <v>92</v>
      </c>
      <c r="AW404" s="14" t="s">
        <v>42</v>
      </c>
      <c r="AX404" s="14" t="s">
        <v>84</v>
      </c>
      <c r="AY404" s="214" t="s">
        <v>139</v>
      </c>
    </row>
    <row r="405" spans="2:51" s="15" customFormat="1" ht="11.25">
      <c r="B405" s="215"/>
      <c r="C405" s="216"/>
      <c r="D405" s="195" t="s">
        <v>150</v>
      </c>
      <c r="E405" s="217" t="s">
        <v>82</v>
      </c>
      <c r="F405" s="218" t="s">
        <v>153</v>
      </c>
      <c r="G405" s="216"/>
      <c r="H405" s="219">
        <v>14.972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150</v>
      </c>
      <c r="AU405" s="225" t="s">
        <v>21</v>
      </c>
      <c r="AV405" s="15" t="s">
        <v>146</v>
      </c>
      <c r="AW405" s="15" t="s">
        <v>42</v>
      </c>
      <c r="AX405" s="15" t="s">
        <v>92</v>
      </c>
      <c r="AY405" s="225" t="s">
        <v>139</v>
      </c>
    </row>
    <row r="406" spans="1:65" s="2" customFormat="1" ht="16.5" customHeight="1">
      <c r="A406" s="36"/>
      <c r="B406" s="37"/>
      <c r="C406" s="175" t="s">
        <v>577</v>
      </c>
      <c r="D406" s="175" t="s">
        <v>141</v>
      </c>
      <c r="E406" s="176" t="s">
        <v>578</v>
      </c>
      <c r="F406" s="177" t="s">
        <v>579</v>
      </c>
      <c r="G406" s="178" t="s">
        <v>144</v>
      </c>
      <c r="H406" s="179">
        <v>48.99</v>
      </c>
      <c r="I406" s="180"/>
      <c r="J406" s="181">
        <f>ROUND(I406*H406,2)</f>
        <v>0</v>
      </c>
      <c r="K406" s="177" t="s">
        <v>145</v>
      </c>
      <c r="L406" s="41"/>
      <c r="M406" s="182" t="s">
        <v>82</v>
      </c>
      <c r="N406" s="183" t="s">
        <v>54</v>
      </c>
      <c r="O406" s="66"/>
      <c r="P406" s="184">
        <f>O406*H406</f>
        <v>0</v>
      </c>
      <c r="Q406" s="184">
        <v>0.04174</v>
      </c>
      <c r="R406" s="184">
        <f>Q406*H406</f>
        <v>2.0448426</v>
      </c>
      <c r="S406" s="184">
        <v>0</v>
      </c>
      <c r="T406" s="185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6" t="s">
        <v>146</v>
      </c>
      <c r="AT406" s="186" t="s">
        <v>141</v>
      </c>
      <c r="AU406" s="186" t="s">
        <v>21</v>
      </c>
      <c r="AY406" s="18" t="s">
        <v>139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8" t="s">
        <v>92</v>
      </c>
      <c r="BK406" s="187">
        <f>ROUND(I406*H406,2)</f>
        <v>0</v>
      </c>
      <c r="BL406" s="18" t="s">
        <v>146</v>
      </c>
      <c r="BM406" s="186" t="s">
        <v>580</v>
      </c>
    </row>
    <row r="407" spans="1:47" s="2" customFormat="1" ht="11.25">
      <c r="A407" s="36"/>
      <c r="B407" s="37"/>
      <c r="C407" s="38"/>
      <c r="D407" s="188" t="s">
        <v>148</v>
      </c>
      <c r="E407" s="38"/>
      <c r="F407" s="189" t="s">
        <v>581</v>
      </c>
      <c r="G407" s="38"/>
      <c r="H407" s="38"/>
      <c r="I407" s="190"/>
      <c r="J407" s="38"/>
      <c r="K407" s="38"/>
      <c r="L407" s="41"/>
      <c r="M407" s="191"/>
      <c r="N407" s="192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8" t="s">
        <v>148</v>
      </c>
      <c r="AU407" s="18" t="s">
        <v>21</v>
      </c>
    </row>
    <row r="408" spans="2:51" s="13" customFormat="1" ht="11.25">
      <c r="B408" s="193"/>
      <c r="C408" s="194"/>
      <c r="D408" s="195" t="s">
        <v>150</v>
      </c>
      <c r="E408" s="196" t="s">
        <v>82</v>
      </c>
      <c r="F408" s="197" t="s">
        <v>582</v>
      </c>
      <c r="G408" s="194"/>
      <c r="H408" s="198">
        <v>48.99</v>
      </c>
      <c r="I408" s="199"/>
      <c r="J408" s="194"/>
      <c r="K408" s="194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150</v>
      </c>
      <c r="AU408" s="204" t="s">
        <v>21</v>
      </c>
      <c r="AV408" s="13" t="s">
        <v>21</v>
      </c>
      <c r="AW408" s="13" t="s">
        <v>42</v>
      </c>
      <c r="AX408" s="13" t="s">
        <v>84</v>
      </c>
      <c r="AY408" s="204" t="s">
        <v>139</v>
      </c>
    </row>
    <row r="409" spans="2:51" s="14" customFormat="1" ht="11.25">
      <c r="B409" s="205"/>
      <c r="C409" s="206"/>
      <c r="D409" s="195" t="s">
        <v>150</v>
      </c>
      <c r="E409" s="207" t="s">
        <v>82</v>
      </c>
      <c r="F409" s="208" t="s">
        <v>152</v>
      </c>
      <c r="G409" s="206"/>
      <c r="H409" s="207" t="s">
        <v>82</v>
      </c>
      <c r="I409" s="209"/>
      <c r="J409" s="206"/>
      <c r="K409" s="206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150</v>
      </c>
      <c r="AU409" s="214" t="s">
        <v>21</v>
      </c>
      <c r="AV409" s="14" t="s">
        <v>92</v>
      </c>
      <c r="AW409" s="14" t="s">
        <v>42</v>
      </c>
      <c r="AX409" s="14" t="s">
        <v>84</v>
      </c>
      <c r="AY409" s="214" t="s">
        <v>139</v>
      </c>
    </row>
    <row r="410" spans="2:51" s="15" customFormat="1" ht="11.25">
      <c r="B410" s="215"/>
      <c r="C410" s="216"/>
      <c r="D410" s="195" t="s">
        <v>150</v>
      </c>
      <c r="E410" s="217" t="s">
        <v>82</v>
      </c>
      <c r="F410" s="218" t="s">
        <v>153</v>
      </c>
      <c r="G410" s="216"/>
      <c r="H410" s="219">
        <v>48.99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150</v>
      </c>
      <c r="AU410" s="225" t="s">
        <v>21</v>
      </c>
      <c r="AV410" s="15" t="s">
        <v>146</v>
      </c>
      <c r="AW410" s="15" t="s">
        <v>42</v>
      </c>
      <c r="AX410" s="15" t="s">
        <v>92</v>
      </c>
      <c r="AY410" s="225" t="s">
        <v>139</v>
      </c>
    </row>
    <row r="411" spans="1:65" s="2" customFormat="1" ht="16.5" customHeight="1">
      <c r="A411" s="36"/>
      <c r="B411" s="37"/>
      <c r="C411" s="175" t="s">
        <v>583</v>
      </c>
      <c r="D411" s="175" t="s">
        <v>141</v>
      </c>
      <c r="E411" s="176" t="s">
        <v>584</v>
      </c>
      <c r="F411" s="177" t="s">
        <v>585</v>
      </c>
      <c r="G411" s="178" t="s">
        <v>144</v>
      </c>
      <c r="H411" s="179">
        <v>48.99</v>
      </c>
      <c r="I411" s="180"/>
      <c r="J411" s="181">
        <f>ROUND(I411*H411,2)</f>
        <v>0</v>
      </c>
      <c r="K411" s="177" t="s">
        <v>145</v>
      </c>
      <c r="L411" s="41"/>
      <c r="M411" s="182" t="s">
        <v>82</v>
      </c>
      <c r="N411" s="183" t="s">
        <v>54</v>
      </c>
      <c r="O411" s="66"/>
      <c r="P411" s="184">
        <f>O411*H411</f>
        <v>0</v>
      </c>
      <c r="Q411" s="184">
        <v>2E-05</v>
      </c>
      <c r="R411" s="184">
        <f>Q411*H411</f>
        <v>0.0009798</v>
      </c>
      <c r="S411" s="184">
        <v>0</v>
      </c>
      <c r="T411" s="185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6" t="s">
        <v>146</v>
      </c>
      <c r="AT411" s="186" t="s">
        <v>141</v>
      </c>
      <c r="AU411" s="186" t="s">
        <v>21</v>
      </c>
      <c r="AY411" s="18" t="s">
        <v>139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8" t="s">
        <v>92</v>
      </c>
      <c r="BK411" s="187">
        <f>ROUND(I411*H411,2)</f>
        <v>0</v>
      </c>
      <c r="BL411" s="18" t="s">
        <v>146</v>
      </c>
      <c r="BM411" s="186" t="s">
        <v>586</v>
      </c>
    </row>
    <row r="412" spans="1:47" s="2" customFormat="1" ht="11.25">
      <c r="A412" s="36"/>
      <c r="B412" s="37"/>
      <c r="C412" s="38"/>
      <c r="D412" s="188" t="s">
        <v>148</v>
      </c>
      <c r="E412" s="38"/>
      <c r="F412" s="189" t="s">
        <v>587</v>
      </c>
      <c r="G412" s="38"/>
      <c r="H412" s="38"/>
      <c r="I412" s="190"/>
      <c r="J412" s="38"/>
      <c r="K412" s="38"/>
      <c r="L412" s="41"/>
      <c r="M412" s="191"/>
      <c r="N412" s="192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8" t="s">
        <v>148</v>
      </c>
      <c r="AU412" s="18" t="s">
        <v>21</v>
      </c>
    </row>
    <row r="413" spans="1:65" s="2" customFormat="1" ht="16.5" customHeight="1">
      <c r="A413" s="36"/>
      <c r="B413" s="37"/>
      <c r="C413" s="175" t="s">
        <v>588</v>
      </c>
      <c r="D413" s="175" t="s">
        <v>141</v>
      </c>
      <c r="E413" s="176" t="s">
        <v>589</v>
      </c>
      <c r="F413" s="177" t="s">
        <v>590</v>
      </c>
      <c r="G413" s="178" t="s">
        <v>336</v>
      </c>
      <c r="H413" s="179">
        <v>2.5</v>
      </c>
      <c r="I413" s="180"/>
      <c r="J413" s="181">
        <f>ROUND(I413*H413,2)</f>
        <v>0</v>
      </c>
      <c r="K413" s="177" t="s">
        <v>145</v>
      </c>
      <c r="L413" s="41"/>
      <c r="M413" s="182" t="s">
        <v>82</v>
      </c>
      <c r="N413" s="183" t="s">
        <v>54</v>
      </c>
      <c r="O413" s="66"/>
      <c r="P413" s="184">
        <f>O413*H413</f>
        <v>0</v>
      </c>
      <c r="Q413" s="184">
        <v>1.04877</v>
      </c>
      <c r="R413" s="184">
        <f>Q413*H413</f>
        <v>2.621925</v>
      </c>
      <c r="S413" s="184">
        <v>0</v>
      </c>
      <c r="T413" s="185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146</v>
      </c>
      <c r="AT413" s="186" t="s">
        <v>141</v>
      </c>
      <c r="AU413" s="186" t="s">
        <v>21</v>
      </c>
      <c r="AY413" s="18" t="s">
        <v>139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8" t="s">
        <v>92</v>
      </c>
      <c r="BK413" s="187">
        <f>ROUND(I413*H413,2)</f>
        <v>0</v>
      </c>
      <c r="BL413" s="18" t="s">
        <v>146</v>
      </c>
      <c r="BM413" s="186" t="s">
        <v>591</v>
      </c>
    </row>
    <row r="414" spans="1:47" s="2" customFormat="1" ht="11.25">
      <c r="A414" s="36"/>
      <c r="B414" s="37"/>
      <c r="C414" s="38"/>
      <c r="D414" s="188" t="s">
        <v>148</v>
      </c>
      <c r="E414" s="38"/>
      <c r="F414" s="189" t="s">
        <v>592</v>
      </c>
      <c r="G414" s="38"/>
      <c r="H414" s="38"/>
      <c r="I414" s="190"/>
      <c r="J414" s="38"/>
      <c r="K414" s="38"/>
      <c r="L414" s="41"/>
      <c r="M414" s="191"/>
      <c r="N414" s="192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8" t="s">
        <v>148</v>
      </c>
      <c r="AU414" s="18" t="s">
        <v>21</v>
      </c>
    </row>
    <row r="415" spans="2:51" s="13" customFormat="1" ht="11.25">
      <c r="B415" s="193"/>
      <c r="C415" s="194"/>
      <c r="D415" s="195" t="s">
        <v>150</v>
      </c>
      <c r="E415" s="196" t="s">
        <v>82</v>
      </c>
      <c r="F415" s="197" t="s">
        <v>593</v>
      </c>
      <c r="G415" s="194"/>
      <c r="H415" s="198">
        <v>2.5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150</v>
      </c>
      <c r="AU415" s="204" t="s">
        <v>21</v>
      </c>
      <c r="AV415" s="13" t="s">
        <v>21</v>
      </c>
      <c r="AW415" s="13" t="s">
        <v>42</v>
      </c>
      <c r="AX415" s="13" t="s">
        <v>84</v>
      </c>
      <c r="AY415" s="204" t="s">
        <v>139</v>
      </c>
    </row>
    <row r="416" spans="2:51" s="14" customFormat="1" ht="11.25">
      <c r="B416" s="205"/>
      <c r="C416" s="206"/>
      <c r="D416" s="195" t="s">
        <v>150</v>
      </c>
      <c r="E416" s="207" t="s">
        <v>82</v>
      </c>
      <c r="F416" s="208" t="s">
        <v>152</v>
      </c>
      <c r="G416" s="206"/>
      <c r="H416" s="207" t="s">
        <v>82</v>
      </c>
      <c r="I416" s="209"/>
      <c r="J416" s="206"/>
      <c r="K416" s="206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150</v>
      </c>
      <c r="AU416" s="214" t="s">
        <v>21</v>
      </c>
      <c r="AV416" s="14" t="s">
        <v>92</v>
      </c>
      <c r="AW416" s="14" t="s">
        <v>42</v>
      </c>
      <c r="AX416" s="14" t="s">
        <v>84</v>
      </c>
      <c r="AY416" s="214" t="s">
        <v>139</v>
      </c>
    </row>
    <row r="417" spans="2:51" s="15" customFormat="1" ht="11.25">
      <c r="B417" s="215"/>
      <c r="C417" s="216"/>
      <c r="D417" s="195" t="s">
        <v>150</v>
      </c>
      <c r="E417" s="217" t="s">
        <v>82</v>
      </c>
      <c r="F417" s="218" t="s">
        <v>153</v>
      </c>
      <c r="G417" s="216"/>
      <c r="H417" s="219">
        <v>2.5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150</v>
      </c>
      <c r="AU417" s="225" t="s">
        <v>21</v>
      </c>
      <c r="AV417" s="15" t="s">
        <v>146</v>
      </c>
      <c r="AW417" s="15" t="s">
        <v>42</v>
      </c>
      <c r="AX417" s="15" t="s">
        <v>92</v>
      </c>
      <c r="AY417" s="225" t="s">
        <v>139</v>
      </c>
    </row>
    <row r="418" spans="1:65" s="2" customFormat="1" ht="16.5" customHeight="1">
      <c r="A418" s="36"/>
      <c r="B418" s="37"/>
      <c r="C418" s="175" t="s">
        <v>594</v>
      </c>
      <c r="D418" s="175" t="s">
        <v>141</v>
      </c>
      <c r="E418" s="176" t="s">
        <v>595</v>
      </c>
      <c r="F418" s="177" t="s">
        <v>596</v>
      </c>
      <c r="G418" s="178" t="s">
        <v>229</v>
      </c>
      <c r="H418" s="179">
        <v>65.434</v>
      </c>
      <c r="I418" s="180"/>
      <c r="J418" s="181">
        <f>ROUND(I418*H418,2)</f>
        <v>0</v>
      </c>
      <c r="K418" s="177" t="s">
        <v>145</v>
      </c>
      <c r="L418" s="41"/>
      <c r="M418" s="182" t="s">
        <v>82</v>
      </c>
      <c r="N418" s="183" t="s">
        <v>54</v>
      </c>
      <c r="O418" s="66"/>
      <c r="P418" s="184">
        <f>O418*H418</f>
        <v>0</v>
      </c>
      <c r="Q418" s="184">
        <v>0</v>
      </c>
      <c r="R418" s="184">
        <f>Q418*H418</f>
        <v>0</v>
      </c>
      <c r="S418" s="184">
        <v>0</v>
      </c>
      <c r="T418" s="185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6" t="s">
        <v>146</v>
      </c>
      <c r="AT418" s="186" t="s">
        <v>141</v>
      </c>
      <c r="AU418" s="186" t="s">
        <v>21</v>
      </c>
      <c r="AY418" s="18" t="s">
        <v>139</v>
      </c>
      <c r="BE418" s="187">
        <f>IF(N418="základní",J418,0)</f>
        <v>0</v>
      </c>
      <c r="BF418" s="187">
        <f>IF(N418="snížená",J418,0)</f>
        <v>0</v>
      </c>
      <c r="BG418" s="187">
        <f>IF(N418="zákl. přenesená",J418,0)</f>
        <v>0</v>
      </c>
      <c r="BH418" s="187">
        <f>IF(N418="sníž. přenesená",J418,0)</f>
        <v>0</v>
      </c>
      <c r="BI418" s="187">
        <f>IF(N418="nulová",J418,0)</f>
        <v>0</v>
      </c>
      <c r="BJ418" s="18" t="s">
        <v>92</v>
      </c>
      <c r="BK418" s="187">
        <f>ROUND(I418*H418,2)</f>
        <v>0</v>
      </c>
      <c r="BL418" s="18" t="s">
        <v>146</v>
      </c>
      <c r="BM418" s="186" t="s">
        <v>597</v>
      </c>
    </row>
    <row r="419" spans="1:47" s="2" customFormat="1" ht="11.25">
      <c r="A419" s="36"/>
      <c r="B419" s="37"/>
      <c r="C419" s="38"/>
      <c r="D419" s="188" t="s">
        <v>148</v>
      </c>
      <c r="E419" s="38"/>
      <c r="F419" s="189" t="s">
        <v>598</v>
      </c>
      <c r="G419" s="38"/>
      <c r="H419" s="38"/>
      <c r="I419" s="190"/>
      <c r="J419" s="38"/>
      <c r="K419" s="38"/>
      <c r="L419" s="41"/>
      <c r="M419" s="191"/>
      <c r="N419" s="192"/>
      <c r="O419" s="66"/>
      <c r="P419" s="66"/>
      <c r="Q419" s="66"/>
      <c r="R419" s="66"/>
      <c r="S419" s="66"/>
      <c r="T419" s="67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8" t="s">
        <v>148</v>
      </c>
      <c r="AU419" s="18" t="s">
        <v>21</v>
      </c>
    </row>
    <row r="420" spans="2:51" s="13" customFormat="1" ht="11.25">
      <c r="B420" s="193"/>
      <c r="C420" s="194"/>
      <c r="D420" s="195" t="s">
        <v>150</v>
      </c>
      <c r="E420" s="196" t="s">
        <v>82</v>
      </c>
      <c r="F420" s="197" t="s">
        <v>599</v>
      </c>
      <c r="G420" s="194"/>
      <c r="H420" s="198">
        <v>65.434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150</v>
      </c>
      <c r="AU420" s="204" t="s">
        <v>21</v>
      </c>
      <c r="AV420" s="13" t="s">
        <v>21</v>
      </c>
      <c r="AW420" s="13" t="s">
        <v>42</v>
      </c>
      <c r="AX420" s="13" t="s">
        <v>84</v>
      </c>
      <c r="AY420" s="204" t="s">
        <v>139</v>
      </c>
    </row>
    <row r="421" spans="2:51" s="14" customFormat="1" ht="11.25">
      <c r="B421" s="205"/>
      <c r="C421" s="206"/>
      <c r="D421" s="195" t="s">
        <v>150</v>
      </c>
      <c r="E421" s="207" t="s">
        <v>82</v>
      </c>
      <c r="F421" s="208" t="s">
        <v>600</v>
      </c>
      <c r="G421" s="206"/>
      <c r="H421" s="207" t="s">
        <v>82</v>
      </c>
      <c r="I421" s="209"/>
      <c r="J421" s="206"/>
      <c r="K421" s="206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150</v>
      </c>
      <c r="AU421" s="214" t="s">
        <v>21</v>
      </c>
      <c r="AV421" s="14" t="s">
        <v>92</v>
      </c>
      <c r="AW421" s="14" t="s">
        <v>42</v>
      </c>
      <c r="AX421" s="14" t="s">
        <v>84</v>
      </c>
      <c r="AY421" s="214" t="s">
        <v>139</v>
      </c>
    </row>
    <row r="422" spans="2:51" s="15" customFormat="1" ht="11.25">
      <c r="B422" s="215"/>
      <c r="C422" s="216"/>
      <c r="D422" s="195" t="s">
        <v>150</v>
      </c>
      <c r="E422" s="217" t="s">
        <v>82</v>
      </c>
      <c r="F422" s="218" t="s">
        <v>153</v>
      </c>
      <c r="G422" s="216"/>
      <c r="H422" s="219">
        <v>65.434</v>
      </c>
      <c r="I422" s="220"/>
      <c r="J422" s="216"/>
      <c r="K422" s="216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150</v>
      </c>
      <c r="AU422" s="225" t="s">
        <v>21</v>
      </c>
      <c r="AV422" s="15" t="s">
        <v>146</v>
      </c>
      <c r="AW422" s="15" t="s">
        <v>42</v>
      </c>
      <c r="AX422" s="15" t="s">
        <v>92</v>
      </c>
      <c r="AY422" s="225" t="s">
        <v>139</v>
      </c>
    </row>
    <row r="423" spans="1:65" s="2" customFormat="1" ht="16.5" customHeight="1">
      <c r="A423" s="36"/>
      <c r="B423" s="37"/>
      <c r="C423" s="175" t="s">
        <v>601</v>
      </c>
      <c r="D423" s="175" t="s">
        <v>141</v>
      </c>
      <c r="E423" s="176" t="s">
        <v>602</v>
      </c>
      <c r="F423" s="177" t="s">
        <v>603</v>
      </c>
      <c r="G423" s="178" t="s">
        <v>229</v>
      </c>
      <c r="H423" s="179">
        <v>49.061</v>
      </c>
      <c r="I423" s="180"/>
      <c r="J423" s="181">
        <f>ROUND(I423*H423,2)</f>
        <v>0</v>
      </c>
      <c r="K423" s="177" t="s">
        <v>145</v>
      </c>
      <c r="L423" s="41"/>
      <c r="M423" s="182" t="s">
        <v>82</v>
      </c>
      <c r="N423" s="183" t="s">
        <v>54</v>
      </c>
      <c r="O423" s="66"/>
      <c r="P423" s="184">
        <f>O423*H423</f>
        <v>0</v>
      </c>
      <c r="Q423" s="184">
        <v>0</v>
      </c>
      <c r="R423" s="184">
        <f>Q423*H423</f>
        <v>0</v>
      </c>
      <c r="S423" s="184">
        <v>0</v>
      </c>
      <c r="T423" s="185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6" t="s">
        <v>146</v>
      </c>
      <c r="AT423" s="186" t="s">
        <v>141</v>
      </c>
      <c r="AU423" s="186" t="s">
        <v>21</v>
      </c>
      <c r="AY423" s="18" t="s">
        <v>139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18" t="s">
        <v>92</v>
      </c>
      <c r="BK423" s="187">
        <f>ROUND(I423*H423,2)</f>
        <v>0</v>
      </c>
      <c r="BL423" s="18" t="s">
        <v>146</v>
      </c>
      <c r="BM423" s="186" t="s">
        <v>604</v>
      </c>
    </row>
    <row r="424" spans="1:47" s="2" customFormat="1" ht="11.25">
      <c r="A424" s="36"/>
      <c r="B424" s="37"/>
      <c r="C424" s="38"/>
      <c r="D424" s="188" t="s">
        <v>148</v>
      </c>
      <c r="E424" s="38"/>
      <c r="F424" s="189" t="s">
        <v>605</v>
      </c>
      <c r="G424" s="38"/>
      <c r="H424" s="38"/>
      <c r="I424" s="190"/>
      <c r="J424" s="38"/>
      <c r="K424" s="38"/>
      <c r="L424" s="41"/>
      <c r="M424" s="191"/>
      <c r="N424" s="192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8" t="s">
        <v>148</v>
      </c>
      <c r="AU424" s="18" t="s">
        <v>21</v>
      </c>
    </row>
    <row r="425" spans="2:51" s="13" customFormat="1" ht="11.25">
      <c r="B425" s="193"/>
      <c r="C425" s="194"/>
      <c r="D425" s="195" t="s">
        <v>150</v>
      </c>
      <c r="E425" s="196" t="s">
        <v>82</v>
      </c>
      <c r="F425" s="197" t="s">
        <v>606</v>
      </c>
      <c r="G425" s="194"/>
      <c r="H425" s="198">
        <v>12.495</v>
      </c>
      <c r="I425" s="199"/>
      <c r="J425" s="194"/>
      <c r="K425" s="194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150</v>
      </c>
      <c r="AU425" s="204" t="s">
        <v>21</v>
      </c>
      <c r="AV425" s="13" t="s">
        <v>21</v>
      </c>
      <c r="AW425" s="13" t="s">
        <v>42</v>
      </c>
      <c r="AX425" s="13" t="s">
        <v>84</v>
      </c>
      <c r="AY425" s="204" t="s">
        <v>139</v>
      </c>
    </row>
    <row r="426" spans="2:51" s="13" customFormat="1" ht="11.25">
      <c r="B426" s="193"/>
      <c r="C426" s="194"/>
      <c r="D426" s="195" t="s">
        <v>150</v>
      </c>
      <c r="E426" s="196" t="s">
        <v>82</v>
      </c>
      <c r="F426" s="197" t="s">
        <v>607</v>
      </c>
      <c r="G426" s="194"/>
      <c r="H426" s="198">
        <v>13.153</v>
      </c>
      <c r="I426" s="199"/>
      <c r="J426" s="194"/>
      <c r="K426" s="194"/>
      <c r="L426" s="200"/>
      <c r="M426" s="201"/>
      <c r="N426" s="202"/>
      <c r="O426" s="202"/>
      <c r="P426" s="202"/>
      <c r="Q426" s="202"/>
      <c r="R426" s="202"/>
      <c r="S426" s="202"/>
      <c r="T426" s="203"/>
      <c r="AT426" s="204" t="s">
        <v>150</v>
      </c>
      <c r="AU426" s="204" t="s">
        <v>21</v>
      </c>
      <c r="AV426" s="13" t="s">
        <v>21</v>
      </c>
      <c r="AW426" s="13" t="s">
        <v>42</v>
      </c>
      <c r="AX426" s="13" t="s">
        <v>84</v>
      </c>
      <c r="AY426" s="204" t="s">
        <v>139</v>
      </c>
    </row>
    <row r="427" spans="2:51" s="13" customFormat="1" ht="11.25">
      <c r="B427" s="193"/>
      <c r="C427" s="194"/>
      <c r="D427" s="195" t="s">
        <v>150</v>
      </c>
      <c r="E427" s="196" t="s">
        <v>82</v>
      </c>
      <c r="F427" s="197" t="s">
        <v>608</v>
      </c>
      <c r="G427" s="194"/>
      <c r="H427" s="198">
        <v>13.075</v>
      </c>
      <c r="I427" s="199"/>
      <c r="J427" s="194"/>
      <c r="K427" s="194"/>
      <c r="L427" s="200"/>
      <c r="M427" s="201"/>
      <c r="N427" s="202"/>
      <c r="O427" s="202"/>
      <c r="P427" s="202"/>
      <c r="Q427" s="202"/>
      <c r="R427" s="202"/>
      <c r="S427" s="202"/>
      <c r="T427" s="203"/>
      <c r="AT427" s="204" t="s">
        <v>150</v>
      </c>
      <c r="AU427" s="204" t="s">
        <v>21</v>
      </c>
      <c r="AV427" s="13" t="s">
        <v>21</v>
      </c>
      <c r="AW427" s="13" t="s">
        <v>42</v>
      </c>
      <c r="AX427" s="13" t="s">
        <v>84</v>
      </c>
      <c r="AY427" s="204" t="s">
        <v>139</v>
      </c>
    </row>
    <row r="428" spans="2:51" s="14" customFormat="1" ht="11.25">
      <c r="B428" s="205"/>
      <c r="C428" s="206"/>
      <c r="D428" s="195" t="s">
        <v>150</v>
      </c>
      <c r="E428" s="207" t="s">
        <v>82</v>
      </c>
      <c r="F428" s="208" t="s">
        <v>249</v>
      </c>
      <c r="G428" s="206"/>
      <c r="H428" s="207" t="s">
        <v>82</v>
      </c>
      <c r="I428" s="209"/>
      <c r="J428" s="206"/>
      <c r="K428" s="206"/>
      <c r="L428" s="210"/>
      <c r="M428" s="211"/>
      <c r="N428" s="212"/>
      <c r="O428" s="212"/>
      <c r="P428" s="212"/>
      <c r="Q428" s="212"/>
      <c r="R428" s="212"/>
      <c r="S428" s="212"/>
      <c r="T428" s="213"/>
      <c r="AT428" s="214" t="s">
        <v>150</v>
      </c>
      <c r="AU428" s="214" t="s">
        <v>21</v>
      </c>
      <c r="AV428" s="14" t="s">
        <v>92</v>
      </c>
      <c r="AW428" s="14" t="s">
        <v>42</v>
      </c>
      <c r="AX428" s="14" t="s">
        <v>84</v>
      </c>
      <c r="AY428" s="214" t="s">
        <v>139</v>
      </c>
    </row>
    <row r="429" spans="2:51" s="13" customFormat="1" ht="11.25">
      <c r="B429" s="193"/>
      <c r="C429" s="194"/>
      <c r="D429" s="195" t="s">
        <v>150</v>
      </c>
      <c r="E429" s="196" t="s">
        <v>82</v>
      </c>
      <c r="F429" s="197" t="s">
        <v>609</v>
      </c>
      <c r="G429" s="194"/>
      <c r="H429" s="198">
        <v>10.338</v>
      </c>
      <c r="I429" s="199"/>
      <c r="J429" s="194"/>
      <c r="K429" s="194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150</v>
      </c>
      <c r="AU429" s="204" t="s">
        <v>21</v>
      </c>
      <c r="AV429" s="13" t="s">
        <v>21</v>
      </c>
      <c r="AW429" s="13" t="s">
        <v>42</v>
      </c>
      <c r="AX429" s="13" t="s">
        <v>84</v>
      </c>
      <c r="AY429" s="204" t="s">
        <v>139</v>
      </c>
    </row>
    <row r="430" spans="2:51" s="14" customFormat="1" ht="11.25">
      <c r="B430" s="205"/>
      <c r="C430" s="206"/>
      <c r="D430" s="195" t="s">
        <v>150</v>
      </c>
      <c r="E430" s="207" t="s">
        <v>82</v>
      </c>
      <c r="F430" s="208" t="s">
        <v>610</v>
      </c>
      <c r="G430" s="206"/>
      <c r="H430" s="207" t="s">
        <v>82</v>
      </c>
      <c r="I430" s="209"/>
      <c r="J430" s="206"/>
      <c r="K430" s="206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150</v>
      </c>
      <c r="AU430" s="214" t="s">
        <v>21</v>
      </c>
      <c r="AV430" s="14" t="s">
        <v>92</v>
      </c>
      <c r="AW430" s="14" t="s">
        <v>42</v>
      </c>
      <c r="AX430" s="14" t="s">
        <v>84</v>
      </c>
      <c r="AY430" s="214" t="s">
        <v>139</v>
      </c>
    </row>
    <row r="431" spans="2:51" s="14" customFormat="1" ht="11.25">
      <c r="B431" s="205"/>
      <c r="C431" s="206"/>
      <c r="D431" s="195" t="s">
        <v>150</v>
      </c>
      <c r="E431" s="207" t="s">
        <v>82</v>
      </c>
      <c r="F431" s="208" t="s">
        <v>152</v>
      </c>
      <c r="G431" s="206"/>
      <c r="H431" s="207" t="s">
        <v>82</v>
      </c>
      <c r="I431" s="209"/>
      <c r="J431" s="206"/>
      <c r="K431" s="206"/>
      <c r="L431" s="210"/>
      <c r="M431" s="211"/>
      <c r="N431" s="212"/>
      <c r="O431" s="212"/>
      <c r="P431" s="212"/>
      <c r="Q431" s="212"/>
      <c r="R431" s="212"/>
      <c r="S431" s="212"/>
      <c r="T431" s="213"/>
      <c r="AT431" s="214" t="s">
        <v>150</v>
      </c>
      <c r="AU431" s="214" t="s">
        <v>21</v>
      </c>
      <c r="AV431" s="14" t="s">
        <v>92</v>
      </c>
      <c r="AW431" s="14" t="s">
        <v>42</v>
      </c>
      <c r="AX431" s="14" t="s">
        <v>84</v>
      </c>
      <c r="AY431" s="214" t="s">
        <v>139</v>
      </c>
    </row>
    <row r="432" spans="2:51" s="15" customFormat="1" ht="11.25">
      <c r="B432" s="215"/>
      <c r="C432" s="216"/>
      <c r="D432" s="195" t="s">
        <v>150</v>
      </c>
      <c r="E432" s="217" t="s">
        <v>82</v>
      </c>
      <c r="F432" s="218" t="s">
        <v>153</v>
      </c>
      <c r="G432" s="216"/>
      <c r="H432" s="219">
        <v>49.061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150</v>
      </c>
      <c r="AU432" s="225" t="s">
        <v>21</v>
      </c>
      <c r="AV432" s="15" t="s">
        <v>146</v>
      </c>
      <c r="AW432" s="15" t="s">
        <v>42</v>
      </c>
      <c r="AX432" s="15" t="s">
        <v>92</v>
      </c>
      <c r="AY432" s="225" t="s">
        <v>139</v>
      </c>
    </row>
    <row r="433" spans="1:65" s="2" customFormat="1" ht="16.5" customHeight="1">
      <c r="A433" s="36"/>
      <c r="B433" s="37"/>
      <c r="C433" s="175" t="s">
        <v>611</v>
      </c>
      <c r="D433" s="175" t="s">
        <v>141</v>
      </c>
      <c r="E433" s="176" t="s">
        <v>612</v>
      </c>
      <c r="F433" s="177" t="s">
        <v>613</v>
      </c>
      <c r="G433" s="178" t="s">
        <v>144</v>
      </c>
      <c r="H433" s="179">
        <v>321.26</v>
      </c>
      <c r="I433" s="180"/>
      <c r="J433" s="181">
        <f>ROUND(I433*H433,2)</f>
        <v>0</v>
      </c>
      <c r="K433" s="177" t="s">
        <v>145</v>
      </c>
      <c r="L433" s="41"/>
      <c r="M433" s="182" t="s">
        <v>82</v>
      </c>
      <c r="N433" s="183" t="s">
        <v>54</v>
      </c>
      <c r="O433" s="66"/>
      <c r="P433" s="184">
        <f>O433*H433</f>
        <v>0</v>
      </c>
      <c r="Q433" s="184">
        <v>0.00132</v>
      </c>
      <c r="R433" s="184">
        <f>Q433*H433</f>
        <v>0.4240632</v>
      </c>
      <c r="S433" s="184">
        <v>0</v>
      </c>
      <c r="T433" s="185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146</v>
      </c>
      <c r="AT433" s="186" t="s">
        <v>141</v>
      </c>
      <c r="AU433" s="186" t="s">
        <v>21</v>
      </c>
      <c r="AY433" s="18" t="s">
        <v>139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8" t="s">
        <v>92</v>
      </c>
      <c r="BK433" s="187">
        <f>ROUND(I433*H433,2)</f>
        <v>0</v>
      </c>
      <c r="BL433" s="18" t="s">
        <v>146</v>
      </c>
      <c r="BM433" s="186" t="s">
        <v>614</v>
      </c>
    </row>
    <row r="434" spans="1:47" s="2" customFormat="1" ht="11.25">
      <c r="A434" s="36"/>
      <c r="B434" s="37"/>
      <c r="C434" s="38"/>
      <c r="D434" s="188" t="s">
        <v>148</v>
      </c>
      <c r="E434" s="38"/>
      <c r="F434" s="189" t="s">
        <v>615</v>
      </c>
      <c r="G434" s="38"/>
      <c r="H434" s="38"/>
      <c r="I434" s="190"/>
      <c r="J434" s="38"/>
      <c r="K434" s="38"/>
      <c r="L434" s="41"/>
      <c r="M434" s="191"/>
      <c r="N434" s="192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8" t="s">
        <v>148</v>
      </c>
      <c r="AU434" s="18" t="s">
        <v>21</v>
      </c>
    </row>
    <row r="435" spans="2:51" s="13" customFormat="1" ht="11.25">
      <c r="B435" s="193"/>
      <c r="C435" s="194"/>
      <c r="D435" s="195" t="s">
        <v>150</v>
      </c>
      <c r="E435" s="196" t="s">
        <v>82</v>
      </c>
      <c r="F435" s="197" t="s">
        <v>616</v>
      </c>
      <c r="G435" s="194"/>
      <c r="H435" s="198">
        <v>151.42</v>
      </c>
      <c r="I435" s="199"/>
      <c r="J435" s="194"/>
      <c r="K435" s="194"/>
      <c r="L435" s="200"/>
      <c r="M435" s="201"/>
      <c r="N435" s="202"/>
      <c r="O435" s="202"/>
      <c r="P435" s="202"/>
      <c r="Q435" s="202"/>
      <c r="R435" s="202"/>
      <c r="S435" s="202"/>
      <c r="T435" s="203"/>
      <c r="AT435" s="204" t="s">
        <v>150</v>
      </c>
      <c r="AU435" s="204" t="s">
        <v>21</v>
      </c>
      <c r="AV435" s="13" t="s">
        <v>21</v>
      </c>
      <c r="AW435" s="13" t="s">
        <v>42</v>
      </c>
      <c r="AX435" s="13" t="s">
        <v>84</v>
      </c>
      <c r="AY435" s="204" t="s">
        <v>139</v>
      </c>
    </row>
    <row r="436" spans="2:51" s="14" customFormat="1" ht="11.25">
      <c r="B436" s="205"/>
      <c r="C436" s="206"/>
      <c r="D436" s="195" t="s">
        <v>150</v>
      </c>
      <c r="E436" s="207" t="s">
        <v>82</v>
      </c>
      <c r="F436" s="208" t="s">
        <v>247</v>
      </c>
      <c r="G436" s="206"/>
      <c r="H436" s="207" t="s">
        <v>82</v>
      </c>
      <c r="I436" s="209"/>
      <c r="J436" s="206"/>
      <c r="K436" s="206"/>
      <c r="L436" s="210"/>
      <c r="M436" s="211"/>
      <c r="N436" s="212"/>
      <c r="O436" s="212"/>
      <c r="P436" s="212"/>
      <c r="Q436" s="212"/>
      <c r="R436" s="212"/>
      <c r="S436" s="212"/>
      <c r="T436" s="213"/>
      <c r="AT436" s="214" t="s">
        <v>150</v>
      </c>
      <c r="AU436" s="214" t="s">
        <v>21</v>
      </c>
      <c r="AV436" s="14" t="s">
        <v>92</v>
      </c>
      <c r="AW436" s="14" t="s">
        <v>42</v>
      </c>
      <c r="AX436" s="14" t="s">
        <v>84</v>
      </c>
      <c r="AY436" s="214" t="s">
        <v>139</v>
      </c>
    </row>
    <row r="437" spans="2:51" s="13" customFormat="1" ht="11.25">
      <c r="B437" s="193"/>
      <c r="C437" s="194"/>
      <c r="D437" s="195" t="s">
        <v>150</v>
      </c>
      <c r="E437" s="196" t="s">
        <v>82</v>
      </c>
      <c r="F437" s="197" t="s">
        <v>617</v>
      </c>
      <c r="G437" s="194"/>
      <c r="H437" s="198">
        <v>37.6</v>
      </c>
      <c r="I437" s="199"/>
      <c r="J437" s="194"/>
      <c r="K437" s="194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150</v>
      </c>
      <c r="AU437" s="204" t="s">
        <v>21</v>
      </c>
      <c r="AV437" s="13" t="s">
        <v>21</v>
      </c>
      <c r="AW437" s="13" t="s">
        <v>42</v>
      </c>
      <c r="AX437" s="13" t="s">
        <v>84</v>
      </c>
      <c r="AY437" s="204" t="s">
        <v>139</v>
      </c>
    </row>
    <row r="438" spans="2:51" s="14" customFormat="1" ht="11.25">
      <c r="B438" s="205"/>
      <c r="C438" s="206"/>
      <c r="D438" s="195" t="s">
        <v>150</v>
      </c>
      <c r="E438" s="207" t="s">
        <v>82</v>
      </c>
      <c r="F438" s="208" t="s">
        <v>610</v>
      </c>
      <c r="G438" s="206"/>
      <c r="H438" s="207" t="s">
        <v>82</v>
      </c>
      <c r="I438" s="209"/>
      <c r="J438" s="206"/>
      <c r="K438" s="206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150</v>
      </c>
      <c r="AU438" s="214" t="s">
        <v>21</v>
      </c>
      <c r="AV438" s="14" t="s">
        <v>92</v>
      </c>
      <c r="AW438" s="14" t="s">
        <v>42</v>
      </c>
      <c r="AX438" s="14" t="s">
        <v>84</v>
      </c>
      <c r="AY438" s="214" t="s">
        <v>139</v>
      </c>
    </row>
    <row r="439" spans="2:51" s="13" customFormat="1" ht="11.25">
      <c r="B439" s="193"/>
      <c r="C439" s="194"/>
      <c r="D439" s="195" t="s">
        <v>150</v>
      </c>
      <c r="E439" s="196" t="s">
        <v>82</v>
      </c>
      <c r="F439" s="197" t="s">
        <v>618</v>
      </c>
      <c r="G439" s="194"/>
      <c r="H439" s="198">
        <v>43.38</v>
      </c>
      <c r="I439" s="199"/>
      <c r="J439" s="194"/>
      <c r="K439" s="194"/>
      <c r="L439" s="200"/>
      <c r="M439" s="201"/>
      <c r="N439" s="202"/>
      <c r="O439" s="202"/>
      <c r="P439" s="202"/>
      <c r="Q439" s="202"/>
      <c r="R439" s="202"/>
      <c r="S439" s="202"/>
      <c r="T439" s="203"/>
      <c r="AT439" s="204" t="s">
        <v>150</v>
      </c>
      <c r="AU439" s="204" t="s">
        <v>21</v>
      </c>
      <c r="AV439" s="13" t="s">
        <v>21</v>
      </c>
      <c r="AW439" s="13" t="s">
        <v>42</v>
      </c>
      <c r="AX439" s="13" t="s">
        <v>84</v>
      </c>
      <c r="AY439" s="204" t="s">
        <v>139</v>
      </c>
    </row>
    <row r="440" spans="2:51" s="13" customFormat="1" ht="11.25">
      <c r="B440" s="193"/>
      <c r="C440" s="194"/>
      <c r="D440" s="195" t="s">
        <v>150</v>
      </c>
      <c r="E440" s="196" t="s">
        <v>82</v>
      </c>
      <c r="F440" s="197" t="s">
        <v>619</v>
      </c>
      <c r="G440" s="194"/>
      <c r="H440" s="198">
        <v>44.43</v>
      </c>
      <c r="I440" s="199"/>
      <c r="J440" s="194"/>
      <c r="K440" s="194"/>
      <c r="L440" s="200"/>
      <c r="M440" s="201"/>
      <c r="N440" s="202"/>
      <c r="O440" s="202"/>
      <c r="P440" s="202"/>
      <c r="Q440" s="202"/>
      <c r="R440" s="202"/>
      <c r="S440" s="202"/>
      <c r="T440" s="203"/>
      <c r="AT440" s="204" t="s">
        <v>150</v>
      </c>
      <c r="AU440" s="204" t="s">
        <v>21</v>
      </c>
      <c r="AV440" s="13" t="s">
        <v>21</v>
      </c>
      <c r="AW440" s="13" t="s">
        <v>42</v>
      </c>
      <c r="AX440" s="13" t="s">
        <v>84</v>
      </c>
      <c r="AY440" s="204" t="s">
        <v>139</v>
      </c>
    </row>
    <row r="441" spans="2:51" s="13" customFormat="1" ht="11.25">
      <c r="B441" s="193"/>
      <c r="C441" s="194"/>
      <c r="D441" s="195" t="s">
        <v>150</v>
      </c>
      <c r="E441" s="196" t="s">
        <v>82</v>
      </c>
      <c r="F441" s="197" t="s">
        <v>619</v>
      </c>
      <c r="G441" s="194"/>
      <c r="H441" s="198">
        <v>44.43</v>
      </c>
      <c r="I441" s="199"/>
      <c r="J441" s="194"/>
      <c r="K441" s="194"/>
      <c r="L441" s="200"/>
      <c r="M441" s="201"/>
      <c r="N441" s="202"/>
      <c r="O441" s="202"/>
      <c r="P441" s="202"/>
      <c r="Q441" s="202"/>
      <c r="R441" s="202"/>
      <c r="S441" s="202"/>
      <c r="T441" s="203"/>
      <c r="AT441" s="204" t="s">
        <v>150</v>
      </c>
      <c r="AU441" s="204" t="s">
        <v>21</v>
      </c>
      <c r="AV441" s="13" t="s">
        <v>21</v>
      </c>
      <c r="AW441" s="13" t="s">
        <v>42</v>
      </c>
      <c r="AX441" s="13" t="s">
        <v>84</v>
      </c>
      <c r="AY441" s="204" t="s">
        <v>139</v>
      </c>
    </row>
    <row r="442" spans="2:51" s="14" customFormat="1" ht="11.25">
      <c r="B442" s="205"/>
      <c r="C442" s="206"/>
      <c r="D442" s="195" t="s">
        <v>150</v>
      </c>
      <c r="E442" s="207" t="s">
        <v>82</v>
      </c>
      <c r="F442" s="208" t="s">
        <v>620</v>
      </c>
      <c r="G442" s="206"/>
      <c r="H442" s="207" t="s">
        <v>82</v>
      </c>
      <c r="I442" s="209"/>
      <c r="J442" s="206"/>
      <c r="K442" s="206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150</v>
      </c>
      <c r="AU442" s="214" t="s">
        <v>21</v>
      </c>
      <c r="AV442" s="14" t="s">
        <v>92</v>
      </c>
      <c r="AW442" s="14" t="s">
        <v>42</v>
      </c>
      <c r="AX442" s="14" t="s">
        <v>84</v>
      </c>
      <c r="AY442" s="214" t="s">
        <v>139</v>
      </c>
    </row>
    <row r="443" spans="2:51" s="15" customFormat="1" ht="11.25">
      <c r="B443" s="215"/>
      <c r="C443" s="216"/>
      <c r="D443" s="195" t="s">
        <v>150</v>
      </c>
      <c r="E443" s="217" t="s">
        <v>82</v>
      </c>
      <c r="F443" s="218" t="s">
        <v>153</v>
      </c>
      <c r="G443" s="216"/>
      <c r="H443" s="219">
        <v>321.26</v>
      </c>
      <c r="I443" s="220"/>
      <c r="J443" s="216"/>
      <c r="K443" s="216"/>
      <c r="L443" s="221"/>
      <c r="M443" s="222"/>
      <c r="N443" s="223"/>
      <c r="O443" s="223"/>
      <c r="P443" s="223"/>
      <c r="Q443" s="223"/>
      <c r="R443" s="223"/>
      <c r="S443" s="223"/>
      <c r="T443" s="224"/>
      <c r="AT443" s="225" t="s">
        <v>150</v>
      </c>
      <c r="AU443" s="225" t="s">
        <v>21</v>
      </c>
      <c r="AV443" s="15" t="s">
        <v>146</v>
      </c>
      <c r="AW443" s="15" t="s">
        <v>42</v>
      </c>
      <c r="AX443" s="15" t="s">
        <v>92</v>
      </c>
      <c r="AY443" s="225" t="s">
        <v>139</v>
      </c>
    </row>
    <row r="444" spans="1:65" s="2" customFormat="1" ht="16.5" customHeight="1">
      <c r="A444" s="36"/>
      <c r="B444" s="37"/>
      <c r="C444" s="175" t="s">
        <v>621</v>
      </c>
      <c r="D444" s="175" t="s">
        <v>141</v>
      </c>
      <c r="E444" s="176" t="s">
        <v>622</v>
      </c>
      <c r="F444" s="177" t="s">
        <v>623</v>
      </c>
      <c r="G444" s="178" t="s">
        <v>144</v>
      </c>
      <c r="H444" s="179">
        <v>321.26</v>
      </c>
      <c r="I444" s="180"/>
      <c r="J444" s="181">
        <f>ROUND(I444*H444,2)</f>
        <v>0</v>
      </c>
      <c r="K444" s="177" t="s">
        <v>145</v>
      </c>
      <c r="L444" s="41"/>
      <c r="M444" s="182" t="s">
        <v>82</v>
      </c>
      <c r="N444" s="183" t="s">
        <v>54</v>
      </c>
      <c r="O444" s="66"/>
      <c r="P444" s="184">
        <f>O444*H444</f>
        <v>0</v>
      </c>
      <c r="Q444" s="184">
        <v>4E-05</v>
      </c>
      <c r="R444" s="184">
        <f>Q444*H444</f>
        <v>0.012850400000000001</v>
      </c>
      <c r="S444" s="184">
        <v>0</v>
      </c>
      <c r="T444" s="185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6" t="s">
        <v>146</v>
      </c>
      <c r="AT444" s="186" t="s">
        <v>141</v>
      </c>
      <c r="AU444" s="186" t="s">
        <v>21</v>
      </c>
      <c r="AY444" s="18" t="s">
        <v>139</v>
      </c>
      <c r="BE444" s="187">
        <f>IF(N444="základní",J444,0)</f>
        <v>0</v>
      </c>
      <c r="BF444" s="187">
        <f>IF(N444="snížená",J444,0)</f>
        <v>0</v>
      </c>
      <c r="BG444" s="187">
        <f>IF(N444="zákl. přenesená",J444,0)</f>
        <v>0</v>
      </c>
      <c r="BH444" s="187">
        <f>IF(N444="sníž. přenesená",J444,0)</f>
        <v>0</v>
      </c>
      <c r="BI444" s="187">
        <f>IF(N444="nulová",J444,0)</f>
        <v>0</v>
      </c>
      <c r="BJ444" s="18" t="s">
        <v>92</v>
      </c>
      <c r="BK444" s="187">
        <f>ROUND(I444*H444,2)</f>
        <v>0</v>
      </c>
      <c r="BL444" s="18" t="s">
        <v>146</v>
      </c>
      <c r="BM444" s="186" t="s">
        <v>624</v>
      </c>
    </row>
    <row r="445" spans="1:47" s="2" customFormat="1" ht="11.25">
      <c r="A445" s="36"/>
      <c r="B445" s="37"/>
      <c r="C445" s="38"/>
      <c r="D445" s="188" t="s">
        <v>148</v>
      </c>
      <c r="E445" s="38"/>
      <c r="F445" s="189" t="s">
        <v>625</v>
      </c>
      <c r="G445" s="38"/>
      <c r="H445" s="38"/>
      <c r="I445" s="190"/>
      <c r="J445" s="38"/>
      <c r="K445" s="38"/>
      <c r="L445" s="41"/>
      <c r="M445" s="191"/>
      <c r="N445" s="192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8" t="s">
        <v>148</v>
      </c>
      <c r="AU445" s="18" t="s">
        <v>21</v>
      </c>
    </row>
    <row r="446" spans="1:65" s="2" customFormat="1" ht="24.2" customHeight="1">
      <c r="A446" s="36"/>
      <c r="B446" s="37"/>
      <c r="C446" s="175" t="s">
        <v>626</v>
      </c>
      <c r="D446" s="175" t="s">
        <v>141</v>
      </c>
      <c r="E446" s="176" t="s">
        <v>627</v>
      </c>
      <c r="F446" s="177" t="s">
        <v>628</v>
      </c>
      <c r="G446" s="178" t="s">
        <v>336</v>
      </c>
      <c r="H446" s="179">
        <v>16.5</v>
      </c>
      <c r="I446" s="180"/>
      <c r="J446" s="181">
        <f>ROUND(I446*H446,2)</f>
        <v>0</v>
      </c>
      <c r="K446" s="177" t="s">
        <v>145</v>
      </c>
      <c r="L446" s="41"/>
      <c r="M446" s="182" t="s">
        <v>82</v>
      </c>
      <c r="N446" s="183" t="s">
        <v>54</v>
      </c>
      <c r="O446" s="66"/>
      <c r="P446" s="184">
        <f>O446*H446</f>
        <v>0</v>
      </c>
      <c r="Q446" s="184">
        <v>1.07653</v>
      </c>
      <c r="R446" s="184">
        <f>Q446*H446</f>
        <v>17.762745</v>
      </c>
      <c r="S446" s="184">
        <v>0</v>
      </c>
      <c r="T446" s="185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6" t="s">
        <v>146</v>
      </c>
      <c r="AT446" s="186" t="s">
        <v>141</v>
      </c>
      <c r="AU446" s="186" t="s">
        <v>21</v>
      </c>
      <c r="AY446" s="18" t="s">
        <v>139</v>
      </c>
      <c r="BE446" s="187">
        <f>IF(N446="základní",J446,0)</f>
        <v>0</v>
      </c>
      <c r="BF446" s="187">
        <f>IF(N446="snížená",J446,0)</f>
        <v>0</v>
      </c>
      <c r="BG446" s="187">
        <f>IF(N446="zákl. přenesená",J446,0)</f>
        <v>0</v>
      </c>
      <c r="BH446" s="187">
        <f>IF(N446="sníž. přenesená",J446,0)</f>
        <v>0</v>
      </c>
      <c r="BI446" s="187">
        <f>IF(N446="nulová",J446,0)</f>
        <v>0</v>
      </c>
      <c r="BJ446" s="18" t="s">
        <v>92</v>
      </c>
      <c r="BK446" s="187">
        <f>ROUND(I446*H446,2)</f>
        <v>0</v>
      </c>
      <c r="BL446" s="18" t="s">
        <v>146</v>
      </c>
      <c r="BM446" s="186" t="s">
        <v>629</v>
      </c>
    </row>
    <row r="447" spans="1:47" s="2" customFormat="1" ht="11.25">
      <c r="A447" s="36"/>
      <c r="B447" s="37"/>
      <c r="C447" s="38"/>
      <c r="D447" s="188" t="s">
        <v>148</v>
      </c>
      <c r="E447" s="38"/>
      <c r="F447" s="189" t="s">
        <v>630</v>
      </c>
      <c r="G447" s="38"/>
      <c r="H447" s="38"/>
      <c r="I447" s="190"/>
      <c r="J447" s="38"/>
      <c r="K447" s="38"/>
      <c r="L447" s="41"/>
      <c r="M447" s="191"/>
      <c r="N447" s="192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8" t="s">
        <v>148</v>
      </c>
      <c r="AU447" s="18" t="s">
        <v>21</v>
      </c>
    </row>
    <row r="448" spans="2:51" s="13" customFormat="1" ht="11.25">
      <c r="B448" s="193"/>
      <c r="C448" s="194"/>
      <c r="D448" s="195" t="s">
        <v>150</v>
      </c>
      <c r="E448" s="196" t="s">
        <v>82</v>
      </c>
      <c r="F448" s="197" t="s">
        <v>631</v>
      </c>
      <c r="G448" s="194"/>
      <c r="H448" s="198">
        <v>16.5</v>
      </c>
      <c r="I448" s="199"/>
      <c r="J448" s="194"/>
      <c r="K448" s="194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150</v>
      </c>
      <c r="AU448" s="204" t="s">
        <v>21</v>
      </c>
      <c r="AV448" s="13" t="s">
        <v>21</v>
      </c>
      <c r="AW448" s="13" t="s">
        <v>42</v>
      </c>
      <c r="AX448" s="13" t="s">
        <v>84</v>
      </c>
      <c r="AY448" s="204" t="s">
        <v>139</v>
      </c>
    </row>
    <row r="449" spans="2:51" s="14" customFormat="1" ht="11.25">
      <c r="B449" s="205"/>
      <c r="C449" s="206"/>
      <c r="D449" s="195" t="s">
        <v>150</v>
      </c>
      <c r="E449" s="207" t="s">
        <v>82</v>
      </c>
      <c r="F449" s="208" t="s">
        <v>152</v>
      </c>
      <c r="G449" s="206"/>
      <c r="H449" s="207" t="s">
        <v>82</v>
      </c>
      <c r="I449" s="209"/>
      <c r="J449" s="206"/>
      <c r="K449" s="206"/>
      <c r="L449" s="210"/>
      <c r="M449" s="211"/>
      <c r="N449" s="212"/>
      <c r="O449" s="212"/>
      <c r="P449" s="212"/>
      <c r="Q449" s="212"/>
      <c r="R449" s="212"/>
      <c r="S449" s="212"/>
      <c r="T449" s="213"/>
      <c r="AT449" s="214" t="s">
        <v>150</v>
      </c>
      <c r="AU449" s="214" t="s">
        <v>21</v>
      </c>
      <c r="AV449" s="14" t="s">
        <v>92</v>
      </c>
      <c r="AW449" s="14" t="s">
        <v>42</v>
      </c>
      <c r="AX449" s="14" t="s">
        <v>84</v>
      </c>
      <c r="AY449" s="214" t="s">
        <v>139</v>
      </c>
    </row>
    <row r="450" spans="2:51" s="15" customFormat="1" ht="11.25">
      <c r="B450" s="215"/>
      <c r="C450" s="216"/>
      <c r="D450" s="195" t="s">
        <v>150</v>
      </c>
      <c r="E450" s="217" t="s">
        <v>82</v>
      </c>
      <c r="F450" s="218" t="s">
        <v>153</v>
      </c>
      <c r="G450" s="216"/>
      <c r="H450" s="219">
        <v>16.5</v>
      </c>
      <c r="I450" s="220"/>
      <c r="J450" s="216"/>
      <c r="K450" s="216"/>
      <c r="L450" s="221"/>
      <c r="M450" s="222"/>
      <c r="N450" s="223"/>
      <c r="O450" s="223"/>
      <c r="P450" s="223"/>
      <c r="Q450" s="223"/>
      <c r="R450" s="223"/>
      <c r="S450" s="223"/>
      <c r="T450" s="224"/>
      <c r="AT450" s="225" t="s">
        <v>150</v>
      </c>
      <c r="AU450" s="225" t="s">
        <v>21</v>
      </c>
      <c r="AV450" s="15" t="s">
        <v>146</v>
      </c>
      <c r="AW450" s="15" t="s">
        <v>42</v>
      </c>
      <c r="AX450" s="15" t="s">
        <v>92</v>
      </c>
      <c r="AY450" s="225" t="s">
        <v>139</v>
      </c>
    </row>
    <row r="451" spans="1:65" s="2" customFormat="1" ht="16.5" customHeight="1">
      <c r="A451" s="36"/>
      <c r="B451" s="37"/>
      <c r="C451" s="175" t="s">
        <v>632</v>
      </c>
      <c r="D451" s="175" t="s">
        <v>141</v>
      </c>
      <c r="E451" s="176" t="s">
        <v>633</v>
      </c>
      <c r="F451" s="177" t="s">
        <v>634</v>
      </c>
      <c r="G451" s="178" t="s">
        <v>198</v>
      </c>
      <c r="H451" s="179">
        <v>49</v>
      </c>
      <c r="I451" s="180"/>
      <c r="J451" s="181">
        <f>ROUND(I451*H451,2)</f>
        <v>0</v>
      </c>
      <c r="K451" s="177" t="s">
        <v>145</v>
      </c>
      <c r="L451" s="41"/>
      <c r="M451" s="182" t="s">
        <v>82</v>
      </c>
      <c r="N451" s="183" t="s">
        <v>54</v>
      </c>
      <c r="O451" s="66"/>
      <c r="P451" s="184">
        <f>O451*H451</f>
        <v>0</v>
      </c>
      <c r="Q451" s="184">
        <v>0.00395</v>
      </c>
      <c r="R451" s="184">
        <f>Q451*H451</f>
        <v>0.19355000000000003</v>
      </c>
      <c r="S451" s="184">
        <v>0</v>
      </c>
      <c r="T451" s="185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86" t="s">
        <v>146</v>
      </c>
      <c r="AT451" s="186" t="s">
        <v>141</v>
      </c>
      <c r="AU451" s="186" t="s">
        <v>21</v>
      </c>
      <c r="AY451" s="18" t="s">
        <v>139</v>
      </c>
      <c r="BE451" s="187">
        <f>IF(N451="základní",J451,0)</f>
        <v>0</v>
      </c>
      <c r="BF451" s="187">
        <f>IF(N451="snížená",J451,0)</f>
        <v>0</v>
      </c>
      <c r="BG451" s="187">
        <f>IF(N451="zákl. přenesená",J451,0)</f>
        <v>0</v>
      </c>
      <c r="BH451" s="187">
        <f>IF(N451="sníž. přenesená",J451,0)</f>
        <v>0</v>
      </c>
      <c r="BI451" s="187">
        <f>IF(N451="nulová",J451,0)</f>
        <v>0</v>
      </c>
      <c r="BJ451" s="18" t="s">
        <v>92</v>
      </c>
      <c r="BK451" s="187">
        <f>ROUND(I451*H451,2)</f>
        <v>0</v>
      </c>
      <c r="BL451" s="18" t="s">
        <v>146</v>
      </c>
      <c r="BM451" s="186" t="s">
        <v>635</v>
      </c>
    </row>
    <row r="452" spans="1:47" s="2" customFormat="1" ht="11.25">
      <c r="A452" s="36"/>
      <c r="B452" s="37"/>
      <c r="C452" s="38"/>
      <c r="D452" s="188" t="s">
        <v>148</v>
      </c>
      <c r="E452" s="38"/>
      <c r="F452" s="189" t="s">
        <v>636</v>
      </c>
      <c r="G452" s="38"/>
      <c r="H452" s="38"/>
      <c r="I452" s="190"/>
      <c r="J452" s="38"/>
      <c r="K452" s="38"/>
      <c r="L452" s="41"/>
      <c r="M452" s="191"/>
      <c r="N452" s="192"/>
      <c r="O452" s="66"/>
      <c r="P452" s="66"/>
      <c r="Q452" s="66"/>
      <c r="R452" s="66"/>
      <c r="S452" s="66"/>
      <c r="T452" s="67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T452" s="18" t="s">
        <v>148</v>
      </c>
      <c r="AU452" s="18" t="s">
        <v>21</v>
      </c>
    </row>
    <row r="453" spans="2:51" s="13" customFormat="1" ht="11.25">
      <c r="B453" s="193"/>
      <c r="C453" s="194"/>
      <c r="D453" s="195" t="s">
        <v>150</v>
      </c>
      <c r="E453" s="196" t="s">
        <v>82</v>
      </c>
      <c r="F453" s="197" t="s">
        <v>435</v>
      </c>
      <c r="G453" s="194"/>
      <c r="H453" s="198">
        <v>49</v>
      </c>
      <c r="I453" s="199"/>
      <c r="J453" s="194"/>
      <c r="K453" s="194"/>
      <c r="L453" s="200"/>
      <c r="M453" s="201"/>
      <c r="N453" s="202"/>
      <c r="O453" s="202"/>
      <c r="P453" s="202"/>
      <c r="Q453" s="202"/>
      <c r="R453" s="202"/>
      <c r="S453" s="202"/>
      <c r="T453" s="203"/>
      <c r="AT453" s="204" t="s">
        <v>150</v>
      </c>
      <c r="AU453" s="204" t="s">
        <v>21</v>
      </c>
      <c r="AV453" s="13" t="s">
        <v>21</v>
      </c>
      <c r="AW453" s="13" t="s">
        <v>42</v>
      </c>
      <c r="AX453" s="13" t="s">
        <v>84</v>
      </c>
      <c r="AY453" s="204" t="s">
        <v>139</v>
      </c>
    </row>
    <row r="454" spans="2:51" s="14" customFormat="1" ht="11.25">
      <c r="B454" s="205"/>
      <c r="C454" s="206"/>
      <c r="D454" s="195" t="s">
        <v>150</v>
      </c>
      <c r="E454" s="207" t="s">
        <v>82</v>
      </c>
      <c r="F454" s="208" t="s">
        <v>152</v>
      </c>
      <c r="G454" s="206"/>
      <c r="H454" s="207" t="s">
        <v>82</v>
      </c>
      <c r="I454" s="209"/>
      <c r="J454" s="206"/>
      <c r="K454" s="206"/>
      <c r="L454" s="210"/>
      <c r="M454" s="211"/>
      <c r="N454" s="212"/>
      <c r="O454" s="212"/>
      <c r="P454" s="212"/>
      <c r="Q454" s="212"/>
      <c r="R454" s="212"/>
      <c r="S454" s="212"/>
      <c r="T454" s="213"/>
      <c r="AT454" s="214" t="s">
        <v>150</v>
      </c>
      <c r="AU454" s="214" t="s">
        <v>21</v>
      </c>
      <c r="AV454" s="14" t="s">
        <v>92</v>
      </c>
      <c r="AW454" s="14" t="s">
        <v>42</v>
      </c>
      <c r="AX454" s="14" t="s">
        <v>84</v>
      </c>
      <c r="AY454" s="214" t="s">
        <v>139</v>
      </c>
    </row>
    <row r="455" spans="2:51" s="15" customFormat="1" ht="11.25">
      <c r="B455" s="215"/>
      <c r="C455" s="216"/>
      <c r="D455" s="195" t="s">
        <v>150</v>
      </c>
      <c r="E455" s="217" t="s">
        <v>82</v>
      </c>
      <c r="F455" s="218" t="s">
        <v>153</v>
      </c>
      <c r="G455" s="216"/>
      <c r="H455" s="219">
        <v>49</v>
      </c>
      <c r="I455" s="220"/>
      <c r="J455" s="216"/>
      <c r="K455" s="216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150</v>
      </c>
      <c r="AU455" s="225" t="s">
        <v>21</v>
      </c>
      <c r="AV455" s="15" t="s">
        <v>146</v>
      </c>
      <c r="AW455" s="15" t="s">
        <v>42</v>
      </c>
      <c r="AX455" s="15" t="s">
        <v>92</v>
      </c>
      <c r="AY455" s="225" t="s">
        <v>139</v>
      </c>
    </row>
    <row r="456" spans="1:65" s="2" customFormat="1" ht="16.5" customHeight="1">
      <c r="A456" s="36"/>
      <c r="B456" s="37"/>
      <c r="C456" s="226" t="s">
        <v>637</v>
      </c>
      <c r="D456" s="226" t="s">
        <v>270</v>
      </c>
      <c r="E456" s="227" t="s">
        <v>638</v>
      </c>
      <c r="F456" s="228" t="s">
        <v>639</v>
      </c>
      <c r="G456" s="229" t="s">
        <v>198</v>
      </c>
      <c r="H456" s="230">
        <v>49</v>
      </c>
      <c r="I456" s="231"/>
      <c r="J456" s="232">
        <f>ROUND(I456*H456,2)</f>
        <v>0</v>
      </c>
      <c r="K456" s="228" t="s">
        <v>82</v>
      </c>
      <c r="L456" s="233"/>
      <c r="M456" s="234" t="s">
        <v>82</v>
      </c>
      <c r="N456" s="235" t="s">
        <v>54</v>
      </c>
      <c r="O456" s="66"/>
      <c r="P456" s="184">
        <f>O456*H456</f>
        <v>0</v>
      </c>
      <c r="Q456" s="184">
        <v>0.044</v>
      </c>
      <c r="R456" s="184">
        <f>Q456*H456</f>
        <v>2.1559999999999997</v>
      </c>
      <c r="S456" s="184">
        <v>0</v>
      </c>
      <c r="T456" s="185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86" t="s">
        <v>189</v>
      </c>
      <c r="AT456" s="186" t="s">
        <v>270</v>
      </c>
      <c r="AU456" s="186" t="s">
        <v>21</v>
      </c>
      <c r="AY456" s="18" t="s">
        <v>139</v>
      </c>
      <c r="BE456" s="187">
        <f>IF(N456="základní",J456,0)</f>
        <v>0</v>
      </c>
      <c r="BF456" s="187">
        <f>IF(N456="snížená",J456,0)</f>
        <v>0</v>
      </c>
      <c r="BG456" s="187">
        <f>IF(N456="zákl. přenesená",J456,0)</f>
        <v>0</v>
      </c>
      <c r="BH456" s="187">
        <f>IF(N456="sníž. přenesená",J456,0)</f>
        <v>0</v>
      </c>
      <c r="BI456" s="187">
        <f>IF(N456="nulová",J456,0)</f>
        <v>0</v>
      </c>
      <c r="BJ456" s="18" t="s">
        <v>92</v>
      </c>
      <c r="BK456" s="187">
        <f>ROUND(I456*H456,2)</f>
        <v>0</v>
      </c>
      <c r="BL456" s="18" t="s">
        <v>146</v>
      </c>
      <c r="BM456" s="186" t="s">
        <v>640</v>
      </c>
    </row>
    <row r="457" spans="1:65" s="2" customFormat="1" ht="24.2" customHeight="1">
      <c r="A457" s="36"/>
      <c r="B457" s="37"/>
      <c r="C457" s="175" t="s">
        <v>641</v>
      </c>
      <c r="D457" s="175" t="s">
        <v>141</v>
      </c>
      <c r="E457" s="176" t="s">
        <v>642</v>
      </c>
      <c r="F457" s="177" t="s">
        <v>643</v>
      </c>
      <c r="G457" s="178" t="s">
        <v>198</v>
      </c>
      <c r="H457" s="179">
        <v>20</v>
      </c>
      <c r="I457" s="180"/>
      <c r="J457" s="181">
        <f>ROUND(I457*H457,2)</f>
        <v>0</v>
      </c>
      <c r="K457" s="177" t="s">
        <v>145</v>
      </c>
      <c r="L457" s="41"/>
      <c r="M457" s="182" t="s">
        <v>82</v>
      </c>
      <c r="N457" s="183" t="s">
        <v>54</v>
      </c>
      <c r="O457" s="66"/>
      <c r="P457" s="184">
        <f>O457*H457</f>
        <v>0</v>
      </c>
      <c r="Q457" s="184">
        <v>0.01884</v>
      </c>
      <c r="R457" s="184">
        <f>Q457*H457</f>
        <v>0.37679999999999997</v>
      </c>
      <c r="S457" s="184">
        <v>0</v>
      </c>
      <c r="T457" s="18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6" t="s">
        <v>146</v>
      </c>
      <c r="AT457" s="186" t="s">
        <v>141</v>
      </c>
      <c r="AU457" s="186" t="s">
        <v>21</v>
      </c>
      <c r="AY457" s="18" t="s">
        <v>139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8" t="s">
        <v>92</v>
      </c>
      <c r="BK457" s="187">
        <f>ROUND(I457*H457,2)</f>
        <v>0</v>
      </c>
      <c r="BL457" s="18" t="s">
        <v>146</v>
      </c>
      <c r="BM457" s="186" t="s">
        <v>644</v>
      </c>
    </row>
    <row r="458" spans="1:47" s="2" customFormat="1" ht="11.25">
      <c r="A458" s="36"/>
      <c r="B458" s="37"/>
      <c r="C458" s="38"/>
      <c r="D458" s="188" t="s">
        <v>148</v>
      </c>
      <c r="E458" s="38"/>
      <c r="F458" s="189" t="s">
        <v>645</v>
      </c>
      <c r="G458" s="38"/>
      <c r="H458" s="38"/>
      <c r="I458" s="190"/>
      <c r="J458" s="38"/>
      <c r="K458" s="38"/>
      <c r="L458" s="41"/>
      <c r="M458" s="191"/>
      <c r="N458" s="192"/>
      <c r="O458" s="66"/>
      <c r="P458" s="66"/>
      <c r="Q458" s="66"/>
      <c r="R458" s="66"/>
      <c r="S458" s="66"/>
      <c r="T458" s="67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T458" s="18" t="s">
        <v>148</v>
      </c>
      <c r="AU458" s="18" t="s">
        <v>21</v>
      </c>
    </row>
    <row r="459" spans="1:65" s="2" customFormat="1" ht="24.2" customHeight="1">
      <c r="A459" s="36"/>
      <c r="B459" s="37"/>
      <c r="C459" s="175" t="s">
        <v>507</v>
      </c>
      <c r="D459" s="175" t="s">
        <v>141</v>
      </c>
      <c r="E459" s="176" t="s">
        <v>646</v>
      </c>
      <c r="F459" s="177" t="s">
        <v>647</v>
      </c>
      <c r="G459" s="178" t="s">
        <v>198</v>
      </c>
      <c r="H459" s="179">
        <v>49</v>
      </c>
      <c r="I459" s="180"/>
      <c r="J459" s="181">
        <f>ROUND(I459*H459,2)</f>
        <v>0</v>
      </c>
      <c r="K459" s="177" t="s">
        <v>145</v>
      </c>
      <c r="L459" s="41"/>
      <c r="M459" s="182" t="s">
        <v>82</v>
      </c>
      <c r="N459" s="183" t="s">
        <v>54</v>
      </c>
      <c r="O459" s="66"/>
      <c r="P459" s="184">
        <f>O459*H459</f>
        <v>0</v>
      </c>
      <c r="Q459" s="184">
        <v>0.00015</v>
      </c>
      <c r="R459" s="184">
        <f>Q459*H459</f>
        <v>0.00735</v>
      </c>
      <c r="S459" s="184">
        <v>0</v>
      </c>
      <c r="T459" s="185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86" t="s">
        <v>146</v>
      </c>
      <c r="AT459" s="186" t="s">
        <v>141</v>
      </c>
      <c r="AU459" s="186" t="s">
        <v>21</v>
      </c>
      <c r="AY459" s="18" t="s">
        <v>139</v>
      </c>
      <c r="BE459" s="187">
        <f>IF(N459="základní",J459,0)</f>
        <v>0</v>
      </c>
      <c r="BF459" s="187">
        <f>IF(N459="snížená",J459,0)</f>
        <v>0</v>
      </c>
      <c r="BG459" s="187">
        <f>IF(N459="zákl. přenesená",J459,0)</f>
        <v>0</v>
      </c>
      <c r="BH459" s="187">
        <f>IF(N459="sníž. přenesená",J459,0)</f>
        <v>0</v>
      </c>
      <c r="BI459" s="187">
        <f>IF(N459="nulová",J459,0)</f>
        <v>0</v>
      </c>
      <c r="BJ459" s="18" t="s">
        <v>92</v>
      </c>
      <c r="BK459" s="187">
        <f>ROUND(I459*H459,2)</f>
        <v>0</v>
      </c>
      <c r="BL459" s="18" t="s">
        <v>146</v>
      </c>
      <c r="BM459" s="186" t="s">
        <v>648</v>
      </c>
    </row>
    <row r="460" spans="1:47" s="2" customFormat="1" ht="11.25">
      <c r="A460" s="36"/>
      <c r="B460" s="37"/>
      <c r="C460" s="38"/>
      <c r="D460" s="188" t="s">
        <v>148</v>
      </c>
      <c r="E460" s="38"/>
      <c r="F460" s="189" t="s">
        <v>649</v>
      </c>
      <c r="G460" s="38"/>
      <c r="H460" s="38"/>
      <c r="I460" s="190"/>
      <c r="J460" s="38"/>
      <c r="K460" s="38"/>
      <c r="L460" s="41"/>
      <c r="M460" s="191"/>
      <c r="N460" s="192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8" t="s">
        <v>148</v>
      </c>
      <c r="AU460" s="18" t="s">
        <v>21</v>
      </c>
    </row>
    <row r="461" spans="1:65" s="2" customFormat="1" ht="24.2" customHeight="1">
      <c r="A461" s="36"/>
      <c r="B461" s="37"/>
      <c r="C461" s="175" t="s">
        <v>650</v>
      </c>
      <c r="D461" s="175" t="s">
        <v>141</v>
      </c>
      <c r="E461" s="176" t="s">
        <v>651</v>
      </c>
      <c r="F461" s="177" t="s">
        <v>652</v>
      </c>
      <c r="G461" s="178" t="s">
        <v>198</v>
      </c>
      <c r="H461" s="179">
        <v>49</v>
      </c>
      <c r="I461" s="180"/>
      <c r="J461" s="181">
        <f>ROUND(I461*H461,2)</f>
        <v>0</v>
      </c>
      <c r="K461" s="177" t="s">
        <v>145</v>
      </c>
      <c r="L461" s="41"/>
      <c r="M461" s="182" t="s">
        <v>82</v>
      </c>
      <c r="N461" s="183" t="s">
        <v>54</v>
      </c>
      <c r="O461" s="66"/>
      <c r="P461" s="184">
        <f>O461*H461</f>
        <v>0</v>
      </c>
      <c r="Q461" s="184">
        <v>0</v>
      </c>
      <c r="R461" s="184">
        <f>Q461*H461</f>
        <v>0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146</v>
      </c>
      <c r="AT461" s="186" t="s">
        <v>141</v>
      </c>
      <c r="AU461" s="186" t="s">
        <v>21</v>
      </c>
      <c r="AY461" s="18" t="s">
        <v>139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8" t="s">
        <v>92</v>
      </c>
      <c r="BK461" s="187">
        <f>ROUND(I461*H461,2)</f>
        <v>0</v>
      </c>
      <c r="BL461" s="18" t="s">
        <v>146</v>
      </c>
      <c r="BM461" s="186" t="s">
        <v>653</v>
      </c>
    </row>
    <row r="462" spans="1:47" s="2" customFormat="1" ht="11.25">
      <c r="A462" s="36"/>
      <c r="B462" s="37"/>
      <c r="C462" s="38"/>
      <c r="D462" s="188" t="s">
        <v>148</v>
      </c>
      <c r="E462" s="38"/>
      <c r="F462" s="189" t="s">
        <v>654</v>
      </c>
      <c r="G462" s="38"/>
      <c r="H462" s="38"/>
      <c r="I462" s="190"/>
      <c r="J462" s="38"/>
      <c r="K462" s="38"/>
      <c r="L462" s="41"/>
      <c r="M462" s="191"/>
      <c r="N462" s="192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8" t="s">
        <v>148</v>
      </c>
      <c r="AU462" s="18" t="s">
        <v>21</v>
      </c>
    </row>
    <row r="463" spans="1:65" s="2" customFormat="1" ht="16.5" customHeight="1">
      <c r="A463" s="36"/>
      <c r="B463" s="37"/>
      <c r="C463" s="175" t="s">
        <v>219</v>
      </c>
      <c r="D463" s="175" t="s">
        <v>141</v>
      </c>
      <c r="E463" s="176" t="s">
        <v>655</v>
      </c>
      <c r="F463" s="177" t="s">
        <v>656</v>
      </c>
      <c r="G463" s="178" t="s">
        <v>198</v>
      </c>
      <c r="H463" s="179">
        <v>60</v>
      </c>
      <c r="I463" s="180"/>
      <c r="J463" s="181">
        <f>ROUND(I463*H463,2)</f>
        <v>0</v>
      </c>
      <c r="K463" s="177" t="s">
        <v>145</v>
      </c>
      <c r="L463" s="41"/>
      <c r="M463" s="182" t="s">
        <v>82</v>
      </c>
      <c r="N463" s="183" t="s">
        <v>54</v>
      </c>
      <c r="O463" s="66"/>
      <c r="P463" s="184">
        <f>O463*H463</f>
        <v>0</v>
      </c>
      <c r="Q463" s="184">
        <v>0.00081</v>
      </c>
      <c r="R463" s="184">
        <f>Q463*H463</f>
        <v>0.0486</v>
      </c>
      <c r="S463" s="184">
        <v>0</v>
      </c>
      <c r="T463" s="185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86" t="s">
        <v>146</v>
      </c>
      <c r="AT463" s="186" t="s">
        <v>141</v>
      </c>
      <c r="AU463" s="186" t="s">
        <v>21</v>
      </c>
      <c r="AY463" s="18" t="s">
        <v>139</v>
      </c>
      <c r="BE463" s="187">
        <f>IF(N463="základní",J463,0)</f>
        <v>0</v>
      </c>
      <c r="BF463" s="187">
        <f>IF(N463="snížená",J463,0)</f>
        <v>0</v>
      </c>
      <c r="BG463" s="187">
        <f>IF(N463="zákl. přenesená",J463,0)</f>
        <v>0</v>
      </c>
      <c r="BH463" s="187">
        <f>IF(N463="sníž. přenesená",J463,0)</f>
        <v>0</v>
      </c>
      <c r="BI463" s="187">
        <f>IF(N463="nulová",J463,0)</f>
        <v>0</v>
      </c>
      <c r="BJ463" s="18" t="s">
        <v>92</v>
      </c>
      <c r="BK463" s="187">
        <f>ROUND(I463*H463,2)</f>
        <v>0</v>
      </c>
      <c r="BL463" s="18" t="s">
        <v>146</v>
      </c>
      <c r="BM463" s="186" t="s">
        <v>657</v>
      </c>
    </row>
    <row r="464" spans="1:47" s="2" customFormat="1" ht="11.25">
      <c r="A464" s="36"/>
      <c r="B464" s="37"/>
      <c r="C464" s="38"/>
      <c r="D464" s="188" t="s">
        <v>148</v>
      </c>
      <c r="E464" s="38"/>
      <c r="F464" s="189" t="s">
        <v>658</v>
      </c>
      <c r="G464" s="38"/>
      <c r="H464" s="38"/>
      <c r="I464" s="190"/>
      <c r="J464" s="38"/>
      <c r="K464" s="38"/>
      <c r="L464" s="41"/>
      <c r="M464" s="191"/>
      <c r="N464" s="192"/>
      <c r="O464" s="66"/>
      <c r="P464" s="66"/>
      <c r="Q464" s="66"/>
      <c r="R464" s="66"/>
      <c r="S464" s="66"/>
      <c r="T464" s="67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8" t="s">
        <v>148</v>
      </c>
      <c r="AU464" s="18" t="s">
        <v>21</v>
      </c>
    </row>
    <row r="465" spans="2:51" s="13" customFormat="1" ht="11.25">
      <c r="B465" s="193"/>
      <c r="C465" s="194"/>
      <c r="D465" s="195" t="s">
        <v>150</v>
      </c>
      <c r="E465" s="196" t="s">
        <v>82</v>
      </c>
      <c r="F465" s="197" t="s">
        <v>659</v>
      </c>
      <c r="G465" s="194"/>
      <c r="H465" s="198">
        <v>60</v>
      </c>
      <c r="I465" s="199"/>
      <c r="J465" s="194"/>
      <c r="K465" s="194"/>
      <c r="L465" s="200"/>
      <c r="M465" s="201"/>
      <c r="N465" s="202"/>
      <c r="O465" s="202"/>
      <c r="P465" s="202"/>
      <c r="Q465" s="202"/>
      <c r="R465" s="202"/>
      <c r="S465" s="202"/>
      <c r="T465" s="203"/>
      <c r="AT465" s="204" t="s">
        <v>150</v>
      </c>
      <c r="AU465" s="204" t="s">
        <v>21</v>
      </c>
      <c r="AV465" s="13" t="s">
        <v>21</v>
      </c>
      <c r="AW465" s="13" t="s">
        <v>42</v>
      </c>
      <c r="AX465" s="13" t="s">
        <v>84</v>
      </c>
      <c r="AY465" s="204" t="s">
        <v>139</v>
      </c>
    </row>
    <row r="466" spans="2:51" s="14" customFormat="1" ht="11.25">
      <c r="B466" s="205"/>
      <c r="C466" s="206"/>
      <c r="D466" s="195" t="s">
        <v>150</v>
      </c>
      <c r="E466" s="207" t="s">
        <v>82</v>
      </c>
      <c r="F466" s="208" t="s">
        <v>660</v>
      </c>
      <c r="G466" s="206"/>
      <c r="H466" s="207" t="s">
        <v>82</v>
      </c>
      <c r="I466" s="209"/>
      <c r="J466" s="206"/>
      <c r="K466" s="206"/>
      <c r="L466" s="210"/>
      <c r="M466" s="211"/>
      <c r="N466" s="212"/>
      <c r="O466" s="212"/>
      <c r="P466" s="212"/>
      <c r="Q466" s="212"/>
      <c r="R466" s="212"/>
      <c r="S466" s="212"/>
      <c r="T466" s="213"/>
      <c r="AT466" s="214" t="s">
        <v>150</v>
      </c>
      <c r="AU466" s="214" t="s">
        <v>21</v>
      </c>
      <c r="AV466" s="14" t="s">
        <v>92</v>
      </c>
      <c r="AW466" s="14" t="s">
        <v>42</v>
      </c>
      <c r="AX466" s="14" t="s">
        <v>84</v>
      </c>
      <c r="AY466" s="214" t="s">
        <v>139</v>
      </c>
    </row>
    <row r="467" spans="2:51" s="15" customFormat="1" ht="11.25">
      <c r="B467" s="215"/>
      <c r="C467" s="216"/>
      <c r="D467" s="195" t="s">
        <v>150</v>
      </c>
      <c r="E467" s="217" t="s">
        <v>82</v>
      </c>
      <c r="F467" s="218" t="s">
        <v>153</v>
      </c>
      <c r="G467" s="216"/>
      <c r="H467" s="219">
        <v>60</v>
      </c>
      <c r="I467" s="220"/>
      <c r="J467" s="216"/>
      <c r="K467" s="216"/>
      <c r="L467" s="221"/>
      <c r="M467" s="222"/>
      <c r="N467" s="223"/>
      <c r="O467" s="223"/>
      <c r="P467" s="223"/>
      <c r="Q467" s="223"/>
      <c r="R467" s="223"/>
      <c r="S467" s="223"/>
      <c r="T467" s="224"/>
      <c r="AT467" s="225" t="s">
        <v>150</v>
      </c>
      <c r="AU467" s="225" t="s">
        <v>21</v>
      </c>
      <c r="AV467" s="15" t="s">
        <v>146</v>
      </c>
      <c r="AW467" s="15" t="s">
        <v>42</v>
      </c>
      <c r="AX467" s="15" t="s">
        <v>92</v>
      </c>
      <c r="AY467" s="225" t="s">
        <v>139</v>
      </c>
    </row>
    <row r="468" spans="2:63" s="12" customFormat="1" ht="22.9" customHeight="1">
      <c r="B468" s="159"/>
      <c r="C468" s="160"/>
      <c r="D468" s="161" t="s">
        <v>83</v>
      </c>
      <c r="E468" s="173" t="s">
        <v>146</v>
      </c>
      <c r="F468" s="173" t="s">
        <v>661</v>
      </c>
      <c r="G468" s="160"/>
      <c r="H468" s="160"/>
      <c r="I468" s="163"/>
      <c r="J468" s="174">
        <f>BK468</f>
        <v>0</v>
      </c>
      <c r="K468" s="160"/>
      <c r="L468" s="165"/>
      <c r="M468" s="166"/>
      <c r="N468" s="167"/>
      <c r="O468" s="167"/>
      <c r="P468" s="168">
        <f>SUM(P469:P536)</f>
        <v>0</v>
      </c>
      <c r="Q468" s="167"/>
      <c r="R468" s="168">
        <f>SUM(R469:R536)</f>
        <v>467.34252856</v>
      </c>
      <c r="S468" s="167"/>
      <c r="T468" s="169">
        <f>SUM(T469:T536)</f>
        <v>0</v>
      </c>
      <c r="AR468" s="170" t="s">
        <v>92</v>
      </c>
      <c r="AT468" s="171" t="s">
        <v>83</v>
      </c>
      <c r="AU468" s="171" t="s">
        <v>92</v>
      </c>
      <c r="AY468" s="170" t="s">
        <v>139</v>
      </c>
      <c r="BK468" s="172">
        <f>SUM(BK469:BK536)</f>
        <v>0</v>
      </c>
    </row>
    <row r="469" spans="1:65" s="2" customFormat="1" ht="24.2" customHeight="1">
      <c r="A469" s="36"/>
      <c r="B469" s="37"/>
      <c r="C469" s="175" t="s">
        <v>662</v>
      </c>
      <c r="D469" s="175" t="s">
        <v>141</v>
      </c>
      <c r="E469" s="176" t="s">
        <v>663</v>
      </c>
      <c r="F469" s="177" t="s">
        <v>664</v>
      </c>
      <c r="G469" s="178" t="s">
        <v>229</v>
      </c>
      <c r="H469" s="179">
        <v>31.694</v>
      </c>
      <c r="I469" s="180"/>
      <c r="J469" s="181">
        <f>ROUND(I469*H469,2)</f>
        <v>0</v>
      </c>
      <c r="K469" s="177" t="s">
        <v>82</v>
      </c>
      <c r="L469" s="41"/>
      <c r="M469" s="182" t="s">
        <v>82</v>
      </c>
      <c r="N469" s="183" t="s">
        <v>54</v>
      </c>
      <c r="O469" s="66"/>
      <c r="P469" s="184">
        <f>O469*H469</f>
        <v>0</v>
      </c>
      <c r="Q469" s="184">
        <v>0.07759</v>
      </c>
      <c r="R469" s="184">
        <f>Q469*H469</f>
        <v>2.45913746</v>
      </c>
      <c r="S469" s="184">
        <v>0</v>
      </c>
      <c r="T469" s="185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86" t="s">
        <v>146</v>
      </c>
      <c r="AT469" s="186" t="s">
        <v>141</v>
      </c>
      <c r="AU469" s="186" t="s">
        <v>21</v>
      </c>
      <c r="AY469" s="18" t="s">
        <v>139</v>
      </c>
      <c r="BE469" s="187">
        <f>IF(N469="základní",J469,0)</f>
        <v>0</v>
      </c>
      <c r="BF469" s="187">
        <f>IF(N469="snížená",J469,0)</f>
        <v>0</v>
      </c>
      <c r="BG469" s="187">
        <f>IF(N469="zákl. přenesená",J469,0)</f>
        <v>0</v>
      </c>
      <c r="BH469" s="187">
        <f>IF(N469="sníž. přenesená",J469,0)</f>
        <v>0</v>
      </c>
      <c r="BI469" s="187">
        <f>IF(N469="nulová",J469,0)</f>
        <v>0</v>
      </c>
      <c r="BJ469" s="18" t="s">
        <v>92</v>
      </c>
      <c r="BK469" s="187">
        <f>ROUND(I469*H469,2)</f>
        <v>0</v>
      </c>
      <c r="BL469" s="18" t="s">
        <v>146</v>
      </c>
      <c r="BM469" s="186" t="s">
        <v>665</v>
      </c>
    </row>
    <row r="470" spans="2:51" s="13" customFormat="1" ht="11.25">
      <c r="B470" s="193"/>
      <c r="C470" s="194"/>
      <c r="D470" s="195" t="s">
        <v>150</v>
      </c>
      <c r="E470" s="196" t="s">
        <v>82</v>
      </c>
      <c r="F470" s="197" t="s">
        <v>666</v>
      </c>
      <c r="G470" s="194"/>
      <c r="H470" s="198">
        <v>31.694</v>
      </c>
      <c r="I470" s="199"/>
      <c r="J470" s="194"/>
      <c r="K470" s="194"/>
      <c r="L470" s="200"/>
      <c r="M470" s="201"/>
      <c r="N470" s="202"/>
      <c r="O470" s="202"/>
      <c r="P470" s="202"/>
      <c r="Q470" s="202"/>
      <c r="R470" s="202"/>
      <c r="S470" s="202"/>
      <c r="T470" s="203"/>
      <c r="AT470" s="204" t="s">
        <v>150</v>
      </c>
      <c r="AU470" s="204" t="s">
        <v>21</v>
      </c>
      <c r="AV470" s="13" t="s">
        <v>21</v>
      </c>
      <c r="AW470" s="13" t="s">
        <v>42</v>
      </c>
      <c r="AX470" s="13" t="s">
        <v>84</v>
      </c>
      <c r="AY470" s="204" t="s">
        <v>139</v>
      </c>
    </row>
    <row r="471" spans="2:51" s="15" customFormat="1" ht="11.25">
      <c r="B471" s="215"/>
      <c r="C471" s="216"/>
      <c r="D471" s="195" t="s">
        <v>150</v>
      </c>
      <c r="E471" s="217" t="s">
        <v>82</v>
      </c>
      <c r="F471" s="218" t="s">
        <v>153</v>
      </c>
      <c r="G471" s="216"/>
      <c r="H471" s="219">
        <v>31.694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150</v>
      </c>
      <c r="AU471" s="225" t="s">
        <v>21</v>
      </c>
      <c r="AV471" s="15" t="s">
        <v>146</v>
      </c>
      <c r="AW471" s="15" t="s">
        <v>42</v>
      </c>
      <c r="AX471" s="15" t="s">
        <v>92</v>
      </c>
      <c r="AY471" s="225" t="s">
        <v>139</v>
      </c>
    </row>
    <row r="472" spans="1:65" s="2" customFormat="1" ht="16.5" customHeight="1">
      <c r="A472" s="36"/>
      <c r="B472" s="37"/>
      <c r="C472" s="226" t="s">
        <v>667</v>
      </c>
      <c r="D472" s="226" t="s">
        <v>270</v>
      </c>
      <c r="E472" s="227" t="s">
        <v>668</v>
      </c>
      <c r="F472" s="228" t="s">
        <v>669</v>
      </c>
      <c r="G472" s="229" t="s">
        <v>229</v>
      </c>
      <c r="H472" s="230">
        <v>31.694</v>
      </c>
      <c r="I472" s="231"/>
      <c r="J472" s="232">
        <f>ROUND(I472*H472,2)</f>
        <v>0</v>
      </c>
      <c r="K472" s="228" t="s">
        <v>145</v>
      </c>
      <c r="L472" s="233"/>
      <c r="M472" s="234" t="s">
        <v>82</v>
      </c>
      <c r="N472" s="235" t="s">
        <v>54</v>
      </c>
      <c r="O472" s="66"/>
      <c r="P472" s="184">
        <f>O472*H472</f>
        <v>0</v>
      </c>
      <c r="Q472" s="184">
        <v>2.24</v>
      </c>
      <c r="R472" s="184">
        <f>Q472*H472</f>
        <v>70.99456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189</v>
      </c>
      <c r="AT472" s="186" t="s">
        <v>270</v>
      </c>
      <c r="AU472" s="186" t="s">
        <v>21</v>
      </c>
      <c r="AY472" s="18" t="s">
        <v>139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8" t="s">
        <v>92</v>
      </c>
      <c r="BK472" s="187">
        <f>ROUND(I472*H472,2)</f>
        <v>0</v>
      </c>
      <c r="BL472" s="18" t="s">
        <v>146</v>
      </c>
      <c r="BM472" s="186" t="s">
        <v>670</v>
      </c>
    </row>
    <row r="473" spans="1:65" s="2" customFormat="1" ht="21.75" customHeight="1">
      <c r="A473" s="36"/>
      <c r="B473" s="37"/>
      <c r="C473" s="175" t="s">
        <v>671</v>
      </c>
      <c r="D473" s="175" t="s">
        <v>141</v>
      </c>
      <c r="E473" s="176" t="s">
        <v>672</v>
      </c>
      <c r="F473" s="177" t="s">
        <v>673</v>
      </c>
      <c r="G473" s="178" t="s">
        <v>229</v>
      </c>
      <c r="H473" s="179">
        <v>6.996</v>
      </c>
      <c r="I473" s="180"/>
      <c r="J473" s="181">
        <f>ROUND(I473*H473,2)</f>
        <v>0</v>
      </c>
      <c r="K473" s="177" t="s">
        <v>145</v>
      </c>
      <c r="L473" s="41"/>
      <c r="M473" s="182" t="s">
        <v>82</v>
      </c>
      <c r="N473" s="183" t="s">
        <v>54</v>
      </c>
      <c r="O473" s="66"/>
      <c r="P473" s="184">
        <f>O473*H473</f>
        <v>0</v>
      </c>
      <c r="Q473" s="184">
        <v>0</v>
      </c>
      <c r="R473" s="184">
        <f>Q473*H473</f>
        <v>0</v>
      </c>
      <c r="S473" s="184">
        <v>0</v>
      </c>
      <c r="T473" s="18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6" t="s">
        <v>146</v>
      </c>
      <c r="AT473" s="186" t="s">
        <v>141</v>
      </c>
      <c r="AU473" s="186" t="s">
        <v>21</v>
      </c>
      <c r="AY473" s="18" t="s">
        <v>139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8" t="s">
        <v>92</v>
      </c>
      <c r="BK473" s="187">
        <f>ROUND(I473*H473,2)</f>
        <v>0</v>
      </c>
      <c r="BL473" s="18" t="s">
        <v>146</v>
      </c>
      <c r="BM473" s="186" t="s">
        <v>674</v>
      </c>
    </row>
    <row r="474" spans="1:47" s="2" customFormat="1" ht="11.25">
      <c r="A474" s="36"/>
      <c r="B474" s="37"/>
      <c r="C474" s="38"/>
      <c r="D474" s="188" t="s">
        <v>148</v>
      </c>
      <c r="E474" s="38"/>
      <c r="F474" s="189" t="s">
        <v>675</v>
      </c>
      <c r="G474" s="38"/>
      <c r="H474" s="38"/>
      <c r="I474" s="190"/>
      <c r="J474" s="38"/>
      <c r="K474" s="38"/>
      <c r="L474" s="41"/>
      <c r="M474" s="191"/>
      <c r="N474" s="192"/>
      <c r="O474" s="66"/>
      <c r="P474" s="66"/>
      <c r="Q474" s="66"/>
      <c r="R474" s="66"/>
      <c r="S474" s="66"/>
      <c r="T474" s="67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T474" s="18" t="s">
        <v>148</v>
      </c>
      <c r="AU474" s="18" t="s">
        <v>21</v>
      </c>
    </row>
    <row r="475" spans="2:51" s="13" customFormat="1" ht="11.25">
      <c r="B475" s="193"/>
      <c r="C475" s="194"/>
      <c r="D475" s="195" t="s">
        <v>150</v>
      </c>
      <c r="E475" s="196" t="s">
        <v>82</v>
      </c>
      <c r="F475" s="197" t="s">
        <v>676</v>
      </c>
      <c r="G475" s="194"/>
      <c r="H475" s="198">
        <v>6.996</v>
      </c>
      <c r="I475" s="199"/>
      <c r="J475" s="194"/>
      <c r="K475" s="194"/>
      <c r="L475" s="200"/>
      <c r="M475" s="201"/>
      <c r="N475" s="202"/>
      <c r="O475" s="202"/>
      <c r="P475" s="202"/>
      <c r="Q475" s="202"/>
      <c r="R475" s="202"/>
      <c r="S475" s="202"/>
      <c r="T475" s="203"/>
      <c r="AT475" s="204" t="s">
        <v>150</v>
      </c>
      <c r="AU475" s="204" t="s">
        <v>21</v>
      </c>
      <c r="AV475" s="13" t="s">
        <v>21</v>
      </c>
      <c r="AW475" s="13" t="s">
        <v>42</v>
      </c>
      <c r="AX475" s="13" t="s">
        <v>84</v>
      </c>
      <c r="AY475" s="204" t="s">
        <v>139</v>
      </c>
    </row>
    <row r="476" spans="2:51" s="14" customFormat="1" ht="11.25">
      <c r="B476" s="205"/>
      <c r="C476" s="206"/>
      <c r="D476" s="195" t="s">
        <v>150</v>
      </c>
      <c r="E476" s="207" t="s">
        <v>82</v>
      </c>
      <c r="F476" s="208" t="s">
        <v>677</v>
      </c>
      <c r="G476" s="206"/>
      <c r="H476" s="207" t="s">
        <v>82</v>
      </c>
      <c r="I476" s="209"/>
      <c r="J476" s="206"/>
      <c r="K476" s="206"/>
      <c r="L476" s="210"/>
      <c r="M476" s="211"/>
      <c r="N476" s="212"/>
      <c r="O476" s="212"/>
      <c r="P476" s="212"/>
      <c r="Q476" s="212"/>
      <c r="R476" s="212"/>
      <c r="S476" s="212"/>
      <c r="T476" s="213"/>
      <c r="AT476" s="214" t="s">
        <v>150</v>
      </c>
      <c r="AU476" s="214" t="s">
        <v>21</v>
      </c>
      <c r="AV476" s="14" t="s">
        <v>92</v>
      </c>
      <c r="AW476" s="14" t="s">
        <v>42</v>
      </c>
      <c r="AX476" s="14" t="s">
        <v>84</v>
      </c>
      <c r="AY476" s="214" t="s">
        <v>139</v>
      </c>
    </row>
    <row r="477" spans="2:51" s="15" customFormat="1" ht="11.25">
      <c r="B477" s="215"/>
      <c r="C477" s="216"/>
      <c r="D477" s="195" t="s">
        <v>150</v>
      </c>
      <c r="E477" s="217" t="s">
        <v>82</v>
      </c>
      <c r="F477" s="218" t="s">
        <v>153</v>
      </c>
      <c r="G477" s="216"/>
      <c r="H477" s="219">
        <v>6.996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150</v>
      </c>
      <c r="AU477" s="225" t="s">
        <v>21</v>
      </c>
      <c r="AV477" s="15" t="s">
        <v>146</v>
      </c>
      <c r="AW477" s="15" t="s">
        <v>42</v>
      </c>
      <c r="AX477" s="15" t="s">
        <v>92</v>
      </c>
      <c r="AY477" s="225" t="s">
        <v>139</v>
      </c>
    </row>
    <row r="478" spans="1:65" s="2" customFormat="1" ht="16.5" customHeight="1">
      <c r="A478" s="36"/>
      <c r="B478" s="37"/>
      <c r="C478" s="175" t="s">
        <v>678</v>
      </c>
      <c r="D478" s="175" t="s">
        <v>141</v>
      </c>
      <c r="E478" s="176" t="s">
        <v>679</v>
      </c>
      <c r="F478" s="177" t="s">
        <v>680</v>
      </c>
      <c r="G478" s="178" t="s">
        <v>336</v>
      </c>
      <c r="H478" s="179">
        <v>1.9</v>
      </c>
      <c r="I478" s="180"/>
      <c r="J478" s="181">
        <f>ROUND(I478*H478,2)</f>
        <v>0</v>
      </c>
      <c r="K478" s="177" t="s">
        <v>145</v>
      </c>
      <c r="L478" s="41"/>
      <c r="M478" s="182" t="s">
        <v>82</v>
      </c>
      <c r="N478" s="183" t="s">
        <v>54</v>
      </c>
      <c r="O478" s="66"/>
      <c r="P478" s="184">
        <f>O478*H478</f>
        <v>0</v>
      </c>
      <c r="Q478" s="184">
        <v>1.04927</v>
      </c>
      <c r="R478" s="184">
        <f>Q478*H478</f>
        <v>1.9936129999999999</v>
      </c>
      <c r="S478" s="184">
        <v>0</v>
      </c>
      <c r="T478" s="185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86" t="s">
        <v>146</v>
      </c>
      <c r="AT478" s="186" t="s">
        <v>141</v>
      </c>
      <c r="AU478" s="186" t="s">
        <v>21</v>
      </c>
      <c r="AY478" s="18" t="s">
        <v>139</v>
      </c>
      <c r="BE478" s="187">
        <f>IF(N478="základní",J478,0)</f>
        <v>0</v>
      </c>
      <c r="BF478" s="187">
        <f>IF(N478="snížená",J478,0)</f>
        <v>0</v>
      </c>
      <c r="BG478" s="187">
        <f>IF(N478="zákl. přenesená",J478,0)</f>
        <v>0</v>
      </c>
      <c r="BH478" s="187">
        <f>IF(N478="sníž. přenesená",J478,0)</f>
        <v>0</v>
      </c>
      <c r="BI478" s="187">
        <f>IF(N478="nulová",J478,0)</f>
        <v>0</v>
      </c>
      <c r="BJ478" s="18" t="s">
        <v>92</v>
      </c>
      <c r="BK478" s="187">
        <f>ROUND(I478*H478,2)</f>
        <v>0</v>
      </c>
      <c r="BL478" s="18" t="s">
        <v>146</v>
      </c>
      <c r="BM478" s="186" t="s">
        <v>681</v>
      </c>
    </row>
    <row r="479" spans="1:47" s="2" customFormat="1" ht="11.25">
      <c r="A479" s="36"/>
      <c r="B479" s="37"/>
      <c r="C479" s="38"/>
      <c r="D479" s="188" t="s">
        <v>148</v>
      </c>
      <c r="E479" s="38"/>
      <c r="F479" s="189" t="s">
        <v>682</v>
      </c>
      <c r="G479" s="38"/>
      <c r="H479" s="38"/>
      <c r="I479" s="190"/>
      <c r="J479" s="38"/>
      <c r="K479" s="38"/>
      <c r="L479" s="41"/>
      <c r="M479" s="191"/>
      <c r="N479" s="192"/>
      <c r="O479" s="66"/>
      <c r="P479" s="66"/>
      <c r="Q479" s="66"/>
      <c r="R479" s="66"/>
      <c r="S479" s="66"/>
      <c r="T479" s="67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8" t="s">
        <v>148</v>
      </c>
      <c r="AU479" s="18" t="s">
        <v>21</v>
      </c>
    </row>
    <row r="480" spans="2:51" s="13" customFormat="1" ht="11.25">
      <c r="B480" s="193"/>
      <c r="C480" s="194"/>
      <c r="D480" s="195" t="s">
        <v>150</v>
      </c>
      <c r="E480" s="196" t="s">
        <v>82</v>
      </c>
      <c r="F480" s="197" t="s">
        <v>683</v>
      </c>
      <c r="G480" s="194"/>
      <c r="H480" s="198">
        <v>1.9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150</v>
      </c>
      <c r="AU480" s="204" t="s">
        <v>21</v>
      </c>
      <c r="AV480" s="13" t="s">
        <v>21</v>
      </c>
      <c r="AW480" s="13" t="s">
        <v>42</v>
      </c>
      <c r="AX480" s="13" t="s">
        <v>84</v>
      </c>
      <c r="AY480" s="204" t="s">
        <v>139</v>
      </c>
    </row>
    <row r="481" spans="2:51" s="14" customFormat="1" ht="11.25">
      <c r="B481" s="205"/>
      <c r="C481" s="206"/>
      <c r="D481" s="195" t="s">
        <v>150</v>
      </c>
      <c r="E481" s="207" t="s">
        <v>82</v>
      </c>
      <c r="F481" s="208" t="s">
        <v>152</v>
      </c>
      <c r="G481" s="206"/>
      <c r="H481" s="207" t="s">
        <v>82</v>
      </c>
      <c r="I481" s="209"/>
      <c r="J481" s="206"/>
      <c r="K481" s="206"/>
      <c r="L481" s="210"/>
      <c r="M481" s="211"/>
      <c r="N481" s="212"/>
      <c r="O481" s="212"/>
      <c r="P481" s="212"/>
      <c r="Q481" s="212"/>
      <c r="R481" s="212"/>
      <c r="S481" s="212"/>
      <c r="T481" s="213"/>
      <c r="AT481" s="214" t="s">
        <v>150</v>
      </c>
      <c r="AU481" s="214" t="s">
        <v>21</v>
      </c>
      <c r="AV481" s="14" t="s">
        <v>92</v>
      </c>
      <c r="AW481" s="14" t="s">
        <v>42</v>
      </c>
      <c r="AX481" s="14" t="s">
        <v>84</v>
      </c>
      <c r="AY481" s="214" t="s">
        <v>139</v>
      </c>
    </row>
    <row r="482" spans="2:51" s="15" customFormat="1" ht="11.25">
      <c r="B482" s="215"/>
      <c r="C482" s="216"/>
      <c r="D482" s="195" t="s">
        <v>150</v>
      </c>
      <c r="E482" s="217" t="s">
        <v>82</v>
      </c>
      <c r="F482" s="218" t="s">
        <v>153</v>
      </c>
      <c r="G482" s="216"/>
      <c r="H482" s="219">
        <v>1.9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150</v>
      </c>
      <c r="AU482" s="225" t="s">
        <v>21</v>
      </c>
      <c r="AV482" s="15" t="s">
        <v>146</v>
      </c>
      <c r="AW482" s="15" t="s">
        <v>42</v>
      </c>
      <c r="AX482" s="15" t="s">
        <v>92</v>
      </c>
      <c r="AY482" s="225" t="s">
        <v>139</v>
      </c>
    </row>
    <row r="483" spans="1:65" s="2" customFormat="1" ht="21.75" customHeight="1">
      <c r="A483" s="36"/>
      <c r="B483" s="37"/>
      <c r="C483" s="175" t="s">
        <v>684</v>
      </c>
      <c r="D483" s="175" t="s">
        <v>141</v>
      </c>
      <c r="E483" s="176" t="s">
        <v>685</v>
      </c>
      <c r="F483" s="177" t="s">
        <v>686</v>
      </c>
      <c r="G483" s="178" t="s">
        <v>144</v>
      </c>
      <c r="H483" s="179">
        <v>207.03</v>
      </c>
      <c r="I483" s="180"/>
      <c r="J483" s="181">
        <f>ROUND(I483*H483,2)</f>
        <v>0</v>
      </c>
      <c r="K483" s="177" t="s">
        <v>145</v>
      </c>
      <c r="L483" s="41"/>
      <c r="M483" s="182" t="s">
        <v>82</v>
      </c>
      <c r="N483" s="183" t="s">
        <v>54</v>
      </c>
      <c r="O483" s="66"/>
      <c r="P483" s="184">
        <f>O483*H483</f>
        <v>0</v>
      </c>
      <c r="Q483" s="184">
        <v>0</v>
      </c>
      <c r="R483" s="184">
        <f>Q483*H483</f>
        <v>0</v>
      </c>
      <c r="S483" s="184">
        <v>0</v>
      </c>
      <c r="T483" s="185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86" t="s">
        <v>146</v>
      </c>
      <c r="AT483" s="186" t="s">
        <v>141</v>
      </c>
      <c r="AU483" s="186" t="s">
        <v>21</v>
      </c>
      <c r="AY483" s="18" t="s">
        <v>139</v>
      </c>
      <c r="BE483" s="187">
        <f>IF(N483="základní",J483,0)</f>
        <v>0</v>
      </c>
      <c r="BF483" s="187">
        <f>IF(N483="snížená",J483,0)</f>
        <v>0</v>
      </c>
      <c r="BG483" s="187">
        <f>IF(N483="zákl. přenesená",J483,0)</f>
        <v>0</v>
      </c>
      <c r="BH483" s="187">
        <f>IF(N483="sníž. přenesená",J483,0)</f>
        <v>0</v>
      </c>
      <c r="BI483" s="187">
        <f>IF(N483="nulová",J483,0)</f>
        <v>0</v>
      </c>
      <c r="BJ483" s="18" t="s">
        <v>92</v>
      </c>
      <c r="BK483" s="187">
        <f>ROUND(I483*H483,2)</f>
        <v>0</v>
      </c>
      <c r="BL483" s="18" t="s">
        <v>146</v>
      </c>
      <c r="BM483" s="186" t="s">
        <v>687</v>
      </c>
    </row>
    <row r="484" spans="1:47" s="2" customFormat="1" ht="11.25">
      <c r="A484" s="36"/>
      <c r="B484" s="37"/>
      <c r="C484" s="38"/>
      <c r="D484" s="188" t="s">
        <v>148</v>
      </c>
      <c r="E484" s="38"/>
      <c r="F484" s="189" t="s">
        <v>688</v>
      </c>
      <c r="G484" s="38"/>
      <c r="H484" s="38"/>
      <c r="I484" s="190"/>
      <c r="J484" s="38"/>
      <c r="K484" s="38"/>
      <c r="L484" s="41"/>
      <c r="M484" s="191"/>
      <c r="N484" s="192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8" t="s">
        <v>148</v>
      </c>
      <c r="AU484" s="18" t="s">
        <v>21</v>
      </c>
    </row>
    <row r="485" spans="2:51" s="13" customFormat="1" ht="11.25">
      <c r="B485" s="193"/>
      <c r="C485" s="194"/>
      <c r="D485" s="195" t="s">
        <v>150</v>
      </c>
      <c r="E485" s="196" t="s">
        <v>82</v>
      </c>
      <c r="F485" s="197" t="s">
        <v>689</v>
      </c>
      <c r="G485" s="194"/>
      <c r="H485" s="198">
        <v>207.03</v>
      </c>
      <c r="I485" s="199"/>
      <c r="J485" s="194"/>
      <c r="K485" s="194"/>
      <c r="L485" s="200"/>
      <c r="M485" s="201"/>
      <c r="N485" s="202"/>
      <c r="O485" s="202"/>
      <c r="P485" s="202"/>
      <c r="Q485" s="202"/>
      <c r="R485" s="202"/>
      <c r="S485" s="202"/>
      <c r="T485" s="203"/>
      <c r="AT485" s="204" t="s">
        <v>150</v>
      </c>
      <c r="AU485" s="204" t="s">
        <v>21</v>
      </c>
      <c r="AV485" s="13" t="s">
        <v>21</v>
      </c>
      <c r="AW485" s="13" t="s">
        <v>42</v>
      </c>
      <c r="AX485" s="13" t="s">
        <v>84</v>
      </c>
      <c r="AY485" s="204" t="s">
        <v>139</v>
      </c>
    </row>
    <row r="486" spans="2:51" s="14" customFormat="1" ht="11.25">
      <c r="B486" s="205"/>
      <c r="C486" s="206"/>
      <c r="D486" s="195" t="s">
        <v>150</v>
      </c>
      <c r="E486" s="207" t="s">
        <v>82</v>
      </c>
      <c r="F486" s="208" t="s">
        <v>152</v>
      </c>
      <c r="G486" s="206"/>
      <c r="H486" s="207" t="s">
        <v>82</v>
      </c>
      <c r="I486" s="209"/>
      <c r="J486" s="206"/>
      <c r="K486" s="206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150</v>
      </c>
      <c r="AU486" s="214" t="s">
        <v>21</v>
      </c>
      <c r="AV486" s="14" t="s">
        <v>92</v>
      </c>
      <c r="AW486" s="14" t="s">
        <v>42</v>
      </c>
      <c r="AX486" s="14" t="s">
        <v>84</v>
      </c>
      <c r="AY486" s="214" t="s">
        <v>139</v>
      </c>
    </row>
    <row r="487" spans="2:51" s="15" customFormat="1" ht="11.25">
      <c r="B487" s="215"/>
      <c r="C487" s="216"/>
      <c r="D487" s="195" t="s">
        <v>150</v>
      </c>
      <c r="E487" s="217" t="s">
        <v>82</v>
      </c>
      <c r="F487" s="218" t="s">
        <v>153</v>
      </c>
      <c r="G487" s="216"/>
      <c r="H487" s="219">
        <v>207.03</v>
      </c>
      <c r="I487" s="220"/>
      <c r="J487" s="216"/>
      <c r="K487" s="216"/>
      <c r="L487" s="221"/>
      <c r="M487" s="222"/>
      <c r="N487" s="223"/>
      <c r="O487" s="223"/>
      <c r="P487" s="223"/>
      <c r="Q487" s="223"/>
      <c r="R487" s="223"/>
      <c r="S487" s="223"/>
      <c r="T487" s="224"/>
      <c r="AT487" s="225" t="s">
        <v>150</v>
      </c>
      <c r="AU487" s="225" t="s">
        <v>21</v>
      </c>
      <c r="AV487" s="15" t="s">
        <v>146</v>
      </c>
      <c r="AW487" s="15" t="s">
        <v>42</v>
      </c>
      <c r="AX487" s="15" t="s">
        <v>92</v>
      </c>
      <c r="AY487" s="225" t="s">
        <v>139</v>
      </c>
    </row>
    <row r="488" spans="1:65" s="2" customFormat="1" ht="21.75" customHeight="1">
      <c r="A488" s="36"/>
      <c r="B488" s="37"/>
      <c r="C488" s="175" t="s">
        <v>690</v>
      </c>
      <c r="D488" s="175" t="s">
        <v>141</v>
      </c>
      <c r="E488" s="176" t="s">
        <v>691</v>
      </c>
      <c r="F488" s="177" t="s">
        <v>692</v>
      </c>
      <c r="G488" s="178" t="s">
        <v>144</v>
      </c>
      <c r="H488" s="179">
        <v>9</v>
      </c>
      <c r="I488" s="180"/>
      <c r="J488" s="181">
        <f>ROUND(I488*H488,2)</f>
        <v>0</v>
      </c>
      <c r="K488" s="177" t="s">
        <v>145</v>
      </c>
      <c r="L488" s="41"/>
      <c r="M488" s="182" t="s">
        <v>82</v>
      </c>
      <c r="N488" s="183" t="s">
        <v>54</v>
      </c>
      <c r="O488" s="66"/>
      <c r="P488" s="184">
        <f>O488*H488</f>
        <v>0</v>
      </c>
      <c r="Q488" s="184">
        <v>0</v>
      </c>
      <c r="R488" s="184">
        <f>Q488*H488</f>
        <v>0</v>
      </c>
      <c r="S488" s="184">
        <v>0</v>
      </c>
      <c r="T488" s="185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6" t="s">
        <v>146</v>
      </c>
      <c r="AT488" s="186" t="s">
        <v>141</v>
      </c>
      <c r="AU488" s="186" t="s">
        <v>21</v>
      </c>
      <c r="AY488" s="18" t="s">
        <v>139</v>
      </c>
      <c r="BE488" s="187">
        <f>IF(N488="základní",J488,0)</f>
        <v>0</v>
      </c>
      <c r="BF488" s="187">
        <f>IF(N488="snížená",J488,0)</f>
        <v>0</v>
      </c>
      <c r="BG488" s="187">
        <f>IF(N488="zákl. přenesená",J488,0)</f>
        <v>0</v>
      </c>
      <c r="BH488" s="187">
        <f>IF(N488="sníž. přenesená",J488,0)</f>
        <v>0</v>
      </c>
      <c r="BI488" s="187">
        <f>IF(N488="nulová",J488,0)</f>
        <v>0</v>
      </c>
      <c r="BJ488" s="18" t="s">
        <v>92</v>
      </c>
      <c r="BK488" s="187">
        <f>ROUND(I488*H488,2)</f>
        <v>0</v>
      </c>
      <c r="BL488" s="18" t="s">
        <v>146</v>
      </c>
      <c r="BM488" s="186" t="s">
        <v>693</v>
      </c>
    </row>
    <row r="489" spans="1:47" s="2" customFormat="1" ht="11.25">
      <c r="A489" s="36"/>
      <c r="B489" s="37"/>
      <c r="C489" s="38"/>
      <c r="D489" s="188" t="s">
        <v>148</v>
      </c>
      <c r="E489" s="38"/>
      <c r="F489" s="189" t="s">
        <v>694</v>
      </c>
      <c r="G489" s="38"/>
      <c r="H489" s="38"/>
      <c r="I489" s="190"/>
      <c r="J489" s="38"/>
      <c r="K489" s="38"/>
      <c r="L489" s="41"/>
      <c r="M489" s="191"/>
      <c r="N489" s="192"/>
      <c r="O489" s="66"/>
      <c r="P489" s="66"/>
      <c r="Q489" s="66"/>
      <c r="R489" s="66"/>
      <c r="S489" s="66"/>
      <c r="T489" s="67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8" t="s">
        <v>148</v>
      </c>
      <c r="AU489" s="18" t="s">
        <v>21</v>
      </c>
    </row>
    <row r="490" spans="2:51" s="13" customFormat="1" ht="11.25">
      <c r="B490" s="193"/>
      <c r="C490" s="194"/>
      <c r="D490" s="195" t="s">
        <v>150</v>
      </c>
      <c r="E490" s="196" t="s">
        <v>82</v>
      </c>
      <c r="F490" s="197" t="s">
        <v>195</v>
      </c>
      <c r="G490" s="194"/>
      <c r="H490" s="198">
        <v>9</v>
      </c>
      <c r="I490" s="199"/>
      <c r="J490" s="194"/>
      <c r="K490" s="194"/>
      <c r="L490" s="200"/>
      <c r="M490" s="201"/>
      <c r="N490" s="202"/>
      <c r="O490" s="202"/>
      <c r="P490" s="202"/>
      <c r="Q490" s="202"/>
      <c r="R490" s="202"/>
      <c r="S490" s="202"/>
      <c r="T490" s="203"/>
      <c r="AT490" s="204" t="s">
        <v>150</v>
      </c>
      <c r="AU490" s="204" t="s">
        <v>21</v>
      </c>
      <c r="AV490" s="13" t="s">
        <v>21</v>
      </c>
      <c r="AW490" s="13" t="s">
        <v>42</v>
      </c>
      <c r="AX490" s="13" t="s">
        <v>84</v>
      </c>
      <c r="AY490" s="204" t="s">
        <v>139</v>
      </c>
    </row>
    <row r="491" spans="2:51" s="14" customFormat="1" ht="11.25">
      <c r="B491" s="205"/>
      <c r="C491" s="206"/>
      <c r="D491" s="195" t="s">
        <v>150</v>
      </c>
      <c r="E491" s="207" t="s">
        <v>82</v>
      </c>
      <c r="F491" s="208" t="s">
        <v>695</v>
      </c>
      <c r="G491" s="206"/>
      <c r="H491" s="207" t="s">
        <v>82</v>
      </c>
      <c r="I491" s="209"/>
      <c r="J491" s="206"/>
      <c r="K491" s="206"/>
      <c r="L491" s="210"/>
      <c r="M491" s="211"/>
      <c r="N491" s="212"/>
      <c r="O491" s="212"/>
      <c r="P491" s="212"/>
      <c r="Q491" s="212"/>
      <c r="R491" s="212"/>
      <c r="S491" s="212"/>
      <c r="T491" s="213"/>
      <c r="AT491" s="214" t="s">
        <v>150</v>
      </c>
      <c r="AU491" s="214" t="s">
        <v>21</v>
      </c>
      <c r="AV491" s="14" t="s">
        <v>92</v>
      </c>
      <c r="AW491" s="14" t="s">
        <v>42</v>
      </c>
      <c r="AX491" s="14" t="s">
        <v>84</v>
      </c>
      <c r="AY491" s="214" t="s">
        <v>139</v>
      </c>
    </row>
    <row r="492" spans="2:51" s="15" customFormat="1" ht="11.25">
      <c r="B492" s="215"/>
      <c r="C492" s="216"/>
      <c r="D492" s="195" t="s">
        <v>150</v>
      </c>
      <c r="E492" s="217" t="s">
        <v>82</v>
      </c>
      <c r="F492" s="218" t="s">
        <v>153</v>
      </c>
      <c r="G492" s="216"/>
      <c r="H492" s="219">
        <v>9</v>
      </c>
      <c r="I492" s="220"/>
      <c r="J492" s="216"/>
      <c r="K492" s="216"/>
      <c r="L492" s="221"/>
      <c r="M492" s="222"/>
      <c r="N492" s="223"/>
      <c r="O492" s="223"/>
      <c r="P492" s="223"/>
      <c r="Q492" s="223"/>
      <c r="R492" s="223"/>
      <c r="S492" s="223"/>
      <c r="T492" s="224"/>
      <c r="AT492" s="225" t="s">
        <v>150</v>
      </c>
      <c r="AU492" s="225" t="s">
        <v>21</v>
      </c>
      <c r="AV492" s="15" t="s">
        <v>146</v>
      </c>
      <c r="AW492" s="15" t="s">
        <v>42</v>
      </c>
      <c r="AX492" s="15" t="s">
        <v>92</v>
      </c>
      <c r="AY492" s="225" t="s">
        <v>139</v>
      </c>
    </row>
    <row r="493" spans="1:65" s="2" customFormat="1" ht="16.5" customHeight="1">
      <c r="A493" s="36"/>
      <c r="B493" s="37"/>
      <c r="C493" s="175" t="s">
        <v>696</v>
      </c>
      <c r="D493" s="175" t="s">
        <v>141</v>
      </c>
      <c r="E493" s="176" t="s">
        <v>697</v>
      </c>
      <c r="F493" s="177" t="s">
        <v>698</v>
      </c>
      <c r="G493" s="178" t="s">
        <v>144</v>
      </c>
      <c r="H493" s="179">
        <v>7.5</v>
      </c>
      <c r="I493" s="180"/>
      <c r="J493" s="181">
        <f>ROUND(I493*H493,2)</f>
        <v>0</v>
      </c>
      <c r="K493" s="177" t="s">
        <v>145</v>
      </c>
      <c r="L493" s="41"/>
      <c r="M493" s="182" t="s">
        <v>82</v>
      </c>
      <c r="N493" s="183" t="s">
        <v>54</v>
      </c>
      <c r="O493" s="66"/>
      <c r="P493" s="184">
        <f>O493*H493</f>
        <v>0</v>
      </c>
      <c r="Q493" s="184">
        <v>0.02102</v>
      </c>
      <c r="R493" s="184">
        <f>Q493*H493</f>
        <v>0.15765</v>
      </c>
      <c r="S493" s="184">
        <v>0</v>
      </c>
      <c r="T493" s="185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86" t="s">
        <v>146</v>
      </c>
      <c r="AT493" s="186" t="s">
        <v>141</v>
      </c>
      <c r="AU493" s="186" t="s">
        <v>21</v>
      </c>
      <c r="AY493" s="18" t="s">
        <v>139</v>
      </c>
      <c r="BE493" s="187">
        <f>IF(N493="základní",J493,0)</f>
        <v>0</v>
      </c>
      <c r="BF493" s="187">
        <f>IF(N493="snížená",J493,0)</f>
        <v>0</v>
      </c>
      <c r="BG493" s="187">
        <f>IF(N493="zákl. přenesená",J493,0)</f>
        <v>0</v>
      </c>
      <c r="BH493" s="187">
        <f>IF(N493="sníž. přenesená",J493,0)</f>
        <v>0</v>
      </c>
      <c r="BI493" s="187">
        <f>IF(N493="nulová",J493,0)</f>
        <v>0</v>
      </c>
      <c r="BJ493" s="18" t="s">
        <v>92</v>
      </c>
      <c r="BK493" s="187">
        <f>ROUND(I493*H493,2)</f>
        <v>0</v>
      </c>
      <c r="BL493" s="18" t="s">
        <v>146</v>
      </c>
      <c r="BM493" s="186" t="s">
        <v>699</v>
      </c>
    </row>
    <row r="494" spans="1:47" s="2" customFormat="1" ht="11.25">
      <c r="A494" s="36"/>
      <c r="B494" s="37"/>
      <c r="C494" s="38"/>
      <c r="D494" s="188" t="s">
        <v>148</v>
      </c>
      <c r="E494" s="38"/>
      <c r="F494" s="189" t="s">
        <v>700</v>
      </c>
      <c r="G494" s="38"/>
      <c r="H494" s="38"/>
      <c r="I494" s="190"/>
      <c r="J494" s="38"/>
      <c r="K494" s="38"/>
      <c r="L494" s="41"/>
      <c r="M494" s="191"/>
      <c r="N494" s="192"/>
      <c r="O494" s="66"/>
      <c r="P494" s="66"/>
      <c r="Q494" s="66"/>
      <c r="R494" s="66"/>
      <c r="S494" s="66"/>
      <c r="T494" s="67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8" t="s">
        <v>148</v>
      </c>
      <c r="AU494" s="18" t="s">
        <v>21</v>
      </c>
    </row>
    <row r="495" spans="2:51" s="13" customFormat="1" ht="11.25">
      <c r="B495" s="193"/>
      <c r="C495" s="194"/>
      <c r="D495" s="195" t="s">
        <v>150</v>
      </c>
      <c r="E495" s="196" t="s">
        <v>82</v>
      </c>
      <c r="F495" s="197" t="s">
        <v>701</v>
      </c>
      <c r="G495" s="194"/>
      <c r="H495" s="198">
        <v>7.5</v>
      </c>
      <c r="I495" s="199"/>
      <c r="J495" s="194"/>
      <c r="K495" s="194"/>
      <c r="L495" s="200"/>
      <c r="M495" s="201"/>
      <c r="N495" s="202"/>
      <c r="O495" s="202"/>
      <c r="P495" s="202"/>
      <c r="Q495" s="202"/>
      <c r="R495" s="202"/>
      <c r="S495" s="202"/>
      <c r="T495" s="203"/>
      <c r="AT495" s="204" t="s">
        <v>150</v>
      </c>
      <c r="AU495" s="204" t="s">
        <v>21</v>
      </c>
      <c r="AV495" s="13" t="s">
        <v>21</v>
      </c>
      <c r="AW495" s="13" t="s">
        <v>42</v>
      </c>
      <c r="AX495" s="13" t="s">
        <v>84</v>
      </c>
      <c r="AY495" s="204" t="s">
        <v>139</v>
      </c>
    </row>
    <row r="496" spans="2:51" s="14" customFormat="1" ht="11.25">
      <c r="B496" s="205"/>
      <c r="C496" s="206"/>
      <c r="D496" s="195" t="s">
        <v>150</v>
      </c>
      <c r="E496" s="207" t="s">
        <v>82</v>
      </c>
      <c r="F496" s="208" t="s">
        <v>152</v>
      </c>
      <c r="G496" s="206"/>
      <c r="H496" s="207" t="s">
        <v>82</v>
      </c>
      <c r="I496" s="209"/>
      <c r="J496" s="206"/>
      <c r="K496" s="206"/>
      <c r="L496" s="210"/>
      <c r="M496" s="211"/>
      <c r="N496" s="212"/>
      <c r="O496" s="212"/>
      <c r="P496" s="212"/>
      <c r="Q496" s="212"/>
      <c r="R496" s="212"/>
      <c r="S496" s="212"/>
      <c r="T496" s="213"/>
      <c r="AT496" s="214" t="s">
        <v>150</v>
      </c>
      <c r="AU496" s="214" t="s">
        <v>21</v>
      </c>
      <c r="AV496" s="14" t="s">
        <v>92</v>
      </c>
      <c r="AW496" s="14" t="s">
        <v>42</v>
      </c>
      <c r="AX496" s="14" t="s">
        <v>84</v>
      </c>
      <c r="AY496" s="214" t="s">
        <v>139</v>
      </c>
    </row>
    <row r="497" spans="2:51" s="15" customFormat="1" ht="11.25">
      <c r="B497" s="215"/>
      <c r="C497" s="216"/>
      <c r="D497" s="195" t="s">
        <v>150</v>
      </c>
      <c r="E497" s="217" t="s">
        <v>82</v>
      </c>
      <c r="F497" s="218" t="s">
        <v>153</v>
      </c>
      <c r="G497" s="216"/>
      <c r="H497" s="219">
        <v>7.5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150</v>
      </c>
      <c r="AU497" s="225" t="s">
        <v>21</v>
      </c>
      <c r="AV497" s="15" t="s">
        <v>146</v>
      </c>
      <c r="AW497" s="15" t="s">
        <v>42</v>
      </c>
      <c r="AX497" s="15" t="s">
        <v>92</v>
      </c>
      <c r="AY497" s="225" t="s">
        <v>139</v>
      </c>
    </row>
    <row r="498" spans="1:65" s="2" customFormat="1" ht="16.5" customHeight="1">
      <c r="A498" s="36"/>
      <c r="B498" s="37"/>
      <c r="C498" s="175" t="s">
        <v>164</v>
      </c>
      <c r="D498" s="175" t="s">
        <v>141</v>
      </c>
      <c r="E498" s="176" t="s">
        <v>702</v>
      </c>
      <c r="F498" s="177" t="s">
        <v>703</v>
      </c>
      <c r="G498" s="178" t="s">
        <v>144</v>
      </c>
      <c r="H498" s="179">
        <v>52.5</v>
      </c>
      <c r="I498" s="180"/>
      <c r="J498" s="181">
        <f>ROUND(I498*H498,2)</f>
        <v>0</v>
      </c>
      <c r="K498" s="177" t="s">
        <v>145</v>
      </c>
      <c r="L498" s="41"/>
      <c r="M498" s="182" t="s">
        <v>82</v>
      </c>
      <c r="N498" s="183" t="s">
        <v>54</v>
      </c>
      <c r="O498" s="66"/>
      <c r="P498" s="184">
        <f>O498*H498</f>
        <v>0</v>
      </c>
      <c r="Q498" s="184">
        <v>0.02102</v>
      </c>
      <c r="R498" s="184">
        <f>Q498*H498</f>
        <v>1.10355</v>
      </c>
      <c r="S498" s="184">
        <v>0</v>
      </c>
      <c r="T498" s="185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6" t="s">
        <v>146</v>
      </c>
      <c r="AT498" s="186" t="s">
        <v>141</v>
      </c>
      <c r="AU498" s="186" t="s">
        <v>21</v>
      </c>
      <c r="AY498" s="18" t="s">
        <v>139</v>
      </c>
      <c r="BE498" s="187">
        <f>IF(N498="základní",J498,0)</f>
        <v>0</v>
      </c>
      <c r="BF498" s="187">
        <f>IF(N498="snížená",J498,0)</f>
        <v>0</v>
      </c>
      <c r="BG498" s="187">
        <f>IF(N498="zákl. přenesená",J498,0)</f>
        <v>0</v>
      </c>
      <c r="BH498" s="187">
        <f>IF(N498="sníž. přenesená",J498,0)</f>
        <v>0</v>
      </c>
      <c r="BI498" s="187">
        <f>IF(N498="nulová",J498,0)</f>
        <v>0</v>
      </c>
      <c r="BJ498" s="18" t="s">
        <v>92</v>
      </c>
      <c r="BK498" s="187">
        <f>ROUND(I498*H498,2)</f>
        <v>0</v>
      </c>
      <c r="BL498" s="18" t="s">
        <v>146</v>
      </c>
      <c r="BM498" s="186" t="s">
        <v>704</v>
      </c>
    </row>
    <row r="499" spans="1:47" s="2" customFormat="1" ht="11.25">
      <c r="A499" s="36"/>
      <c r="B499" s="37"/>
      <c r="C499" s="38"/>
      <c r="D499" s="188" t="s">
        <v>148</v>
      </c>
      <c r="E499" s="38"/>
      <c r="F499" s="189" t="s">
        <v>705</v>
      </c>
      <c r="G499" s="38"/>
      <c r="H499" s="38"/>
      <c r="I499" s="190"/>
      <c r="J499" s="38"/>
      <c r="K499" s="38"/>
      <c r="L499" s="41"/>
      <c r="M499" s="191"/>
      <c r="N499" s="192"/>
      <c r="O499" s="66"/>
      <c r="P499" s="66"/>
      <c r="Q499" s="66"/>
      <c r="R499" s="66"/>
      <c r="S499" s="66"/>
      <c r="T499" s="67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8" t="s">
        <v>148</v>
      </c>
      <c r="AU499" s="18" t="s">
        <v>21</v>
      </c>
    </row>
    <row r="500" spans="2:51" s="13" customFormat="1" ht="11.25">
      <c r="B500" s="193"/>
      <c r="C500" s="194"/>
      <c r="D500" s="195" t="s">
        <v>150</v>
      </c>
      <c r="E500" s="196" t="s">
        <v>82</v>
      </c>
      <c r="F500" s="197" t="s">
        <v>706</v>
      </c>
      <c r="G500" s="194"/>
      <c r="H500" s="198">
        <v>52.5</v>
      </c>
      <c r="I500" s="199"/>
      <c r="J500" s="194"/>
      <c r="K500" s="194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150</v>
      </c>
      <c r="AU500" s="204" t="s">
        <v>21</v>
      </c>
      <c r="AV500" s="13" t="s">
        <v>21</v>
      </c>
      <c r="AW500" s="13" t="s">
        <v>42</v>
      </c>
      <c r="AX500" s="13" t="s">
        <v>84</v>
      </c>
      <c r="AY500" s="204" t="s">
        <v>139</v>
      </c>
    </row>
    <row r="501" spans="2:51" s="14" customFormat="1" ht="11.25">
      <c r="B501" s="205"/>
      <c r="C501" s="206"/>
      <c r="D501" s="195" t="s">
        <v>150</v>
      </c>
      <c r="E501" s="207" t="s">
        <v>82</v>
      </c>
      <c r="F501" s="208" t="s">
        <v>707</v>
      </c>
      <c r="G501" s="206"/>
      <c r="H501" s="207" t="s">
        <v>82</v>
      </c>
      <c r="I501" s="209"/>
      <c r="J501" s="206"/>
      <c r="K501" s="206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150</v>
      </c>
      <c r="AU501" s="214" t="s">
        <v>21</v>
      </c>
      <c r="AV501" s="14" t="s">
        <v>92</v>
      </c>
      <c r="AW501" s="14" t="s">
        <v>42</v>
      </c>
      <c r="AX501" s="14" t="s">
        <v>84</v>
      </c>
      <c r="AY501" s="214" t="s">
        <v>139</v>
      </c>
    </row>
    <row r="502" spans="2:51" s="15" customFormat="1" ht="11.25">
      <c r="B502" s="215"/>
      <c r="C502" s="216"/>
      <c r="D502" s="195" t="s">
        <v>150</v>
      </c>
      <c r="E502" s="217" t="s">
        <v>82</v>
      </c>
      <c r="F502" s="218" t="s">
        <v>153</v>
      </c>
      <c r="G502" s="216"/>
      <c r="H502" s="219">
        <v>52.5</v>
      </c>
      <c r="I502" s="220"/>
      <c r="J502" s="216"/>
      <c r="K502" s="216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150</v>
      </c>
      <c r="AU502" s="225" t="s">
        <v>21</v>
      </c>
      <c r="AV502" s="15" t="s">
        <v>146</v>
      </c>
      <c r="AW502" s="15" t="s">
        <v>42</v>
      </c>
      <c r="AX502" s="15" t="s">
        <v>92</v>
      </c>
      <c r="AY502" s="225" t="s">
        <v>139</v>
      </c>
    </row>
    <row r="503" spans="1:65" s="2" customFormat="1" ht="16.5" customHeight="1">
      <c r="A503" s="36"/>
      <c r="B503" s="37"/>
      <c r="C503" s="175" t="s">
        <v>708</v>
      </c>
      <c r="D503" s="175" t="s">
        <v>141</v>
      </c>
      <c r="E503" s="176" t="s">
        <v>709</v>
      </c>
      <c r="F503" s="177" t="s">
        <v>710</v>
      </c>
      <c r="G503" s="178" t="s">
        <v>229</v>
      </c>
      <c r="H503" s="179">
        <v>2.5</v>
      </c>
      <c r="I503" s="180"/>
      <c r="J503" s="181">
        <f>ROUND(I503*H503,2)</f>
        <v>0</v>
      </c>
      <c r="K503" s="177" t="s">
        <v>145</v>
      </c>
      <c r="L503" s="41"/>
      <c r="M503" s="182" t="s">
        <v>82</v>
      </c>
      <c r="N503" s="183" t="s">
        <v>54</v>
      </c>
      <c r="O503" s="66"/>
      <c r="P503" s="184">
        <f>O503*H503</f>
        <v>0</v>
      </c>
      <c r="Q503" s="184">
        <v>0</v>
      </c>
      <c r="R503" s="184">
        <f>Q503*H503</f>
        <v>0</v>
      </c>
      <c r="S503" s="184">
        <v>0</v>
      </c>
      <c r="T503" s="185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86" t="s">
        <v>146</v>
      </c>
      <c r="AT503" s="186" t="s">
        <v>141</v>
      </c>
      <c r="AU503" s="186" t="s">
        <v>21</v>
      </c>
      <c r="AY503" s="18" t="s">
        <v>139</v>
      </c>
      <c r="BE503" s="187">
        <f>IF(N503="základní",J503,0)</f>
        <v>0</v>
      </c>
      <c r="BF503" s="187">
        <f>IF(N503="snížená",J503,0)</f>
        <v>0</v>
      </c>
      <c r="BG503" s="187">
        <f>IF(N503="zákl. přenesená",J503,0)</f>
        <v>0</v>
      </c>
      <c r="BH503" s="187">
        <f>IF(N503="sníž. přenesená",J503,0)</f>
        <v>0</v>
      </c>
      <c r="BI503" s="187">
        <f>IF(N503="nulová",J503,0)</f>
        <v>0</v>
      </c>
      <c r="BJ503" s="18" t="s">
        <v>92</v>
      </c>
      <c r="BK503" s="187">
        <f>ROUND(I503*H503,2)</f>
        <v>0</v>
      </c>
      <c r="BL503" s="18" t="s">
        <v>146</v>
      </c>
      <c r="BM503" s="186" t="s">
        <v>711</v>
      </c>
    </row>
    <row r="504" spans="1:47" s="2" customFormat="1" ht="11.25">
      <c r="A504" s="36"/>
      <c r="B504" s="37"/>
      <c r="C504" s="38"/>
      <c r="D504" s="188" t="s">
        <v>148</v>
      </c>
      <c r="E504" s="38"/>
      <c r="F504" s="189" t="s">
        <v>712</v>
      </c>
      <c r="G504" s="38"/>
      <c r="H504" s="38"/>
      <c r="I504" s="190"/>
      <c r="J504" s="38"/>
      <c r="K504" s="38"/>
      <c r="L504" s="41"/>
      <c r="M504" s="191"/>
      <c r="N504" s="192"/>
      <c r="O504" s="66"/>
      <c r="P504" s="66"/>
      <c r="Q504" s="66"/>
      <c r="R504" s="66"/>
      <c r="S504" s="66"/>
      <c r="T504" s="67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T504" s="18" t="s">
        <v>148</v>
      </c>
      <c r="AU504" s="18" t="s">
        <v>21</v>
      </c>
    </row>
    <row r="505" spans="2:51" s="13" customFormat="1" ht="11.25">
      <c r="B505" s="193"/>
      <c r="C505" s="194"/>
      <c r="D505" s="195" t="s">
        <v>150</v>
      </c>
      <c r="E505" s="196" t="s">
        <v>82</v>
      </c>
      <c r="F505" s="197" t="s">
        <v>713</v>
      </c>
      <c r="G505" s="194"/>
      <c r="H505" s="198">
        <v>2.5</v>
      </c>
      <c r="I505" s="199"/>
      <c r="J505" s="194"/>
      <c r="K505" s="194"/>
      <c r="L505" s="200"/>
      <c r="M505" s="201"/>
      <c r="N505" s="202"/>
      <c r="O505" s="202"/>
      <c r="P505" s="202"/>
      <c r="Q505" s="202"/>
      <c r="R505" s="202"/>
      <c r="S505" s="202"/>
      <c r="T505" s="203"/>
      <c r="AT505" s="204" t="s">
        <v>150</v>
      </c>
      <c r="AU505" s="204" t="s">
        <v>21</v>
      </c>
      <c r="AV505" s="13" t="s">
        <v>21</v>
      </c>
      <c r="AW505" s="13" t="s">
        <v>42</v>
      </c>
      <c r="AX505" s="13" t="s">
        <v>84</v>
      </c>
      <c r="AY505" s="204" t="s">
        <v>139</v>
      </c>
    </row>
    <row r="506" spans="2:51" s="14" customFormat="1" ht="11.25">
      <c r="B506" s="205"/>
      <c r="C506" s="206"/>
      <c r="D506" s="195" t="s">
        <v>150</v>
      </c>
      <c r="E506" s="207" t="s">
        <v>82</v>
      </c>
      <c r="F506" s="208" t="s">
        <v>152</v>
      </c>
      <c r="G506" s="206"/>
      <c r="H506" s="207" t="s">
        <v>82</v>
      </c>
      <c r="I506" s="209"/>
      <c r="J506" s="206"/>
      <c r="K506" s="206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150</v>
      </c>
      <c r="AU506" s="214" t="s">
        <v>21</v>
      </c>
      <c r="AV506" s="14" t="s">
        <v>92</v>
      </c>
      <c r="AW506" s="14" t="s">
        <v>42</v>
      </c>
      <c r="AX506" s="14" t="s">
        <v>84</v>
      </c>
      <c r="AY506" s="214" t="s">
        <v>139</v>
      </c>
    </row>
    <row r="507" spans="2:51" s="15" customFormat="1" ht="11.25">
      <c r="B507" s="215"/>
      <c r="C507" s="216"/>
      <c r="D507" s="195" t="s">
        <v>150</v>
      </c>
      <c r="E507" s="217" t="s">
        <v>82</v>
      </c>
      <c r="F507" s="218" t="s">
        <v>153</v>
      </c>
      <c r="G507" s="216"/>
      <c r="H507" s="219">
        <v>2.5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150</v>
      </c>
      <c r="AU507" s="225" t="s">
        <v>21</v>
      </c>
      <c r="AV507" s="15" t="s">
        <v>146</v>
      </c>
      <c r="AW507" s="15" t="s">
        <v>42</v>
      </c>
      <c r="AX507" s="15" t="s">
        <v>92</v>
      </c>
      <c r="AY507" s="225" t="s">
        <v>139</v>
      </c>
    </row>
    <row r="508" spans="1:65" s="2" customFormat="1" ht="21.75" customHeight="1">
      <c r="A508" s="36"/>
      <c r="B508" s="37"/>
      <c r="C508" s="175" t="s">
        <v>714</v>
      </c>
      <c r="D508" s="175" t="s">
        <v>141</v>
      </c>
      <c r="E508" s="176" t="s">
        <v>715</v>
      </c>
      <c r="F508" s="177" t="s">
        <v>716</v>
      </c>
      <c r="G508" s="178" t="s">
        <v>229</v>
      </c>
      <c r="H508" s="179">
        <v>48.15</v>
      </c>
      <c r="I508" s="180"/>
      <c r="J508" s="181">
        <f>ROUND(I508*H508,2)</f>
        <v>0</v>
      </c>
      <c r="K508" s="177" t="s">
        <v>145</v>
      </c>
      <c r="L508" s="41"/>
      <c r="M508" s="182" t="s">
        <v>82</v>
      </c>
      <c r="N508" s="183" t="s">
        <v>54</v>
      </c>
      <c r="O508" s="66"/>
      <c r="P508" s="184">
        <f>O508*H508</f>
        <v>0</v>
      </c>
      <c r="Q508" s="184">
        <v>0</v>
      </c>
      <c r="R508" s="184">
        <f>Q508*H508</f>
        <v>0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146</v>
      </c>
      <c r="AT508" s="186" t="s">
        <v>141</v>
      </c>
      <c r="AU508" s="186" t="s">
        <v>21</v>
      </c>
      <c r="AY508" s="18" t="s">
        <v>139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8" t="s">
        <v>92</v>
      </c>
      <c r="BK508" s="187">
        <f>ROUND(I508*H508,2)</f>
        <v>0</v>
      </c>
      <c r="BL508" s="18" t="s">
        <v>146</v>
      </c>
      <c r="BM508" s="186" t="s">
        <v>717</v>
      </c>
    </row>
    <row r="509" spans="1:47" s="2" customFormat="1" ht="11.25">
      <c r="A509" s="36"/>
      <c r="B509" s="37"/>
      <c r="C509" s="38"/>
      <c r="D509" s="188" t="s">
        <v>148</v>
      </c>
      <c r="E509" s="38"/>
      <c r="F509" s="189" t="s">
        <v>718</v>
      </c>
      <c r="G509" s="38"/>
      <c r="H509" s="38"/>
      <c r="I509" s="190"/>
      <c r="J509" s="38"/>
      <c r="K509" s="38"/>
      <c r="L509" s="41"/>
      <c r="M509" s="191"/>
      <c r="N509" s="192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8" t="s">
        <v>148</v>
      </c>
      <c r="AU509" s="18" t="s">
        <v>21</v>
      </c>
    </row>
    <row r="510" spans="2:51" s="13" customFormat="1" ht="11.25">
      <c r="B510" s="193"/>
      <c r="C510" s="194"/>
      <c r="D510" s="195" t="s">
        <v>150</v>
      </c>
      <c r="E510" s="196" t="s">
        <v>82</v>
      </c>
      <c r="F510" s="197" t="s">
        <v>719</v>
      </c>
      <c r="G510" s="194"/>
      <c r="H510" s="198">
        <v>48.15</v>
      </c>
      <c r="I510" s="199"/>
      <c r="J510" s="194"/>
      <c r="K510" s="194"/>
      <c r="L510" s="200"/>
      <c r="M510" s="201"/>
      <c r="N510" s="202"/>
      <c r="O510" s="202"/>
      <c r="P510" s="202"/>
      <c r="Q510" s="202"/>
      <c r="R510" s="202"/>
      <c r="S510" s="202"/>
      <c r="T510" s="203"/>
      <c r="AT510" s="204" t="s">
        <v>150</v>
      </c>
      <c r="AU510" s="204" t="s">
        <v>21</v>
      </c>
      <c r="AV510" s="13" t="s">
        <v>21</v>
      </c>
      <c r="AW510" s="13" t="s">
        <v>42</v>
      </c>
      <c r="AX510" s="13" t="s">
        <v>84</v>
      </c>
      <c r="AY510" s="204" t="s">
        <v>139</v>
      </c>
    </row>
    <row r="511" spans="2:51" s="14" customFormat="1" ht="11.25">
      <c r="B511" s="205"/>
      <c r="C511" s="206"/>
      <c r="D511" s="195" t="s">
        <v>150</v>
      </c>
      <c r="E511" s="207" t="s">
        <v>82</v>
      </c>
      <c r="F511" s="208" t="s">
        <v>720</v>
      </c>
      <c r="G511" s="206"/>
      <c r="H511" s="207" t="s">
        <v>82</v>
      </c>
      <c r="I511" s="209"/>
      <c r="J511" s="206"/>
      <c r="K511" s="206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150</v>
      </c>
      <c r="AU511" s="214" t="s">
        <v>21</v>
      </c>
      <c r="AV511" s="14" t="s">
        <v>92</v>
      </c>
      <c r="AW511" s="14" t="s">
        <v>42</v>
      </c>
      <c r="AX511" s="14" t="s">
        <v>84</v>
      </c>
      <c r="AY511" s="214" t="s">
        <v>139</v>
      </c>
    </row>
    <row r="512" spans="2:51" s="15" customFormat="1" ht="11.25">
      <c r="B512" s="215"/>
      <c r="C512" s="216"/>
      <c r="D512" s="195" t="s">
        <v>150</v>
      </c>
      <c r="E512" s="217" t="s">
        <v>82</v>
      </c>
      <c r="F512" s="218" t="s">
        <v>153</v>
      </c>
      <c r="G512" s="216"/>
      <c r="H512" s="219">
        <v>48.15</v>
      </c>
      <c r="I512" s="220"/>
      <c r="J512" s="216"/>
      <c r="K512" s="216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150</v>
      </c>
      <c r="AU512" s="225" t="s">
        <v>21</v>
      </c>
      <c r="AV512" s="15" t="s">
        <v>146</v>
      </c>
      <c r="AW512" s="15" t="s">
        <v>42</v>
      </c>
      <c r="AX512" s="15" t="s">
        <v>92</v>
      </c>
      <c r="AY512" s="225" t="s">
        <v>139</v>
      </c>
    </row>
    <row r="513" spans="1:65" s="2" customFormat="1" ht="21.75" customHeight="1">
      <c r="A513" s="36"/>
      <c r="B513" s="37"/>
      <c r="C513" s="175" t="s">
        <v>721</v>
      </c>
      <c r="D513" s="175" t="s">
        <v>141</v>
      </c>
      <c r="E513" s="176" t="s">
        <v>722</v>
      </c>
      <c r="F513" s="177" t="s">
        <v>723</v>
      </c>
      <c r="G513" s="178" t="s">
        <v>229</v>
      </c>
      <c r="H513" s="179">
        <v>188</v>
      </c>
      <c r="I513" s="180"/>
      <c r="J513" s="181">
        <f>ROUND(I513*H513,2)</f>
        <v>0</v>
      </c>
      <c r="K513" s="177" t="s">
        <v>145</v>
      </c>
      <c r="L513" s="41"/>
      <c r="M513" s="182" t="s">
        <v>82</v>
      </c>
      <c r="N513" s="183" t="s">
        <v>54</v>
      </c>
      <c r="O513" s="66"/>
      <c r="P513" s="184">
        <f>O513*H513</f>
        <v>0</v>
      </c>
      <c r="Q513" s="184">
        <v>0</v>
      </c>
      <c r="R513" s="184">
        <f>Q513*H513</f>
        <v>0</v>
      </c>
      <c r="S513" s="184">
        <v>0</v>
      </c>
      <c r="T513" s="185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86" t="s">
        <v>146</v>
      </c>
      <c r="AT513" s="186" t="s">
        <v>141</v>
      </c>
      <c r="AU513" s="186" t="s">
        <v>21</v>
      </c>
      <c r="AY513" s="18" t="s">
        <v>139</v>
      </c>
      <c r="BE513" s="187">
        <f>IF(N513="základní",J513,0)</f>
        <v>0</v>
      </c>
      <c r="BF513" s="187">
        <f>IF(N513="snížená",J513,0)</f>
        <v>0</v>
      </c>
      <c r="BG513" s="187">
        <f>IF(N513="zákl. přenesená",J513,0)</f>
        <v>0</v>
      </c>
      <c r="BH513" s="187">
        <f>IF(N513="sníž. přenesená",J513,0)</f>
        <v>0</v>
      </c>
      <c r="BI513" s="187">
        <f>IF(N513="nulová",J513,0)</f>
        <v>0</v>
      </c>
      <c r="BJ513" s="18" t="s">
        <v>92</v>
      </c>
      <c r="BK513" s="187">
        <f>ROUND(I513*H513,2)</f>
        <v>0</v>
      </c>
      <c r="BL513" s="18" t="s">
        <v>146</v>
      </c>
      <c r="BM513" s="186" t="s">
        <v>724</v>
      </c>
    </row>
    <row r="514" spans="1:47" s="2" customFormat="1" ht="11.25">
      <c r="A514" s="36"/>
      <c r="B514" s="37"/>
      <c r="C514" s="38"/>
      <c r="D514" s="188" t="s">
        <v>148</v>
      </c>
      <c r="E514" s="38"/>
      <c r="F514" s="189" t="s">
        <v>725</v>
      </c>
      <c r="G514" s="38"/>
      <c r="H514" s="38"/>
      <c r="I514" s="190"/>
      <c r="J514" s="38"/>
      <c r="K514" s="38"/>
      <c r="L514" s="41"/>
      <c r="M514" s="191"/>
      <c r="N514" s="192"/>
      <c r="O514" s="66"/>
      <c r="P514" s="66"/>
      <c r="Q514" s="66"/>
      <c r="R514" s="66"/>
      <c r="S514" s="66"/>
      <c r="T514" s="67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T514" s="18" t="s">
        <v>148</v>
      </c>
      <c r="AU514" s="18" t="s">
        <v>21</v>
      </c>
    </row>
    <row r="515" spans="2:51" s="13" customFormat="1" ht="11.25">
      <c r="B515" s="193"/>
      <c r="C515" s="194"/>
      <c r="D515" s="195" t="s">
        <v>150</v>
      </c>
      <c r="E515" s="196" t="s">
        <v>82</v>
      </c>
      <c r="F515" s="197" t="s">
        <v>726</v>
      </c>
      <c r="G515" s="194"/>
      <c r="H515" s="198">
        <v>188</v>
      </c>
      <c r="I515" s="199"/>
      <c r="J515" s="194"/>
      <c r="K515" s="194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150</v>
      </c>
      <c r="AU515" s="204" t="s">
        <v>21</v>
      </c>
      <c r="AV515" s="13" t="s">
        <v>21</v>
      </c>
      <c r="AW515" s="13" t="s">
        <v>42</v>
      </c>
      <c r="AX515" s="13" t="s">
        <v>84</v>
      </c>
      <c r="AY515" s="204" t="s">
        <v>139</v>
      </c>
    </row>
    <row r="516" spans="2:51" s="14" customFormat="1" ht="11.25">
      <c r="B516" s="205"/>
      <c r="C516" s="206"/>
      <c r="D516" s="195" t="s">
        <v>150</v>
      </c>
      <c r="E516" s="207" t="s">
        <v>82</v>
      </c>
      <c r="F516" s="208" t="s">
        <v>727</v>
      </c>
      <c r="G516" s="206"/>
      <c r="H516" s="207" t="s">
        <v>82</v>
      </c>
      <c r="I516" s="209"/>
      <c r="J516" s="206"/>
      <c r="K516" s="206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150</v>
      </c>
      <c r="AU516" s="214" t="s">
        <v>21</v>
      </c>
      <c r="AV516" s="14" t="s">
        <v>92</v>
      </c>
      <c r="AW516" s="14" t="s">
        <v>42</v>
      </c>
      <c r="AX516" s="14" t="s">
        <v>84</v>
      </c>
      <c r="AY516" s="214" t="s">
        <v>139</v>
      </c>
    </row>
    <row r="517" spans="2:51" s="15" customFormat="1" ht="11.25">
      <c r="B517" s="215"/>
      <c r="C517" s="216"/>
      <c r="D517" s="195" t="s">
        <v>150</v>
      </c>
      <c r="E517" s="217" t="s">
        <v>82</v>
      </c>
      <c r="F517" s="218" t="s">
        <v>153</v>
      </c>
      <c r="G517" s="216"/>
      <c r="H517" s="219">
        <v>188</v>
      </c>
      <c r="I517" s="220"/>
      <c r="J517" s="216"/>
      <c r="K517" s="216"/>
      <c r="L517" s="221"/>
      <c r="M517" s="222"/>
      <c r="N517" s="223"/>
      <c r="O517" s="223"/>
      <c r="P517" s="223"/>
      <c r="Q517" s="223"/>
      <c r="R517" s="223"/>
      <c r="S517" s="223"/>
      <c r="T517" s="224"/>
      <c r="AT517" s="225" t="s">
        <v>150</v>
      </c>
      <c r="AU517" s="225" t="s">
        <v>21</v>
      </c>
      <c r="AV517" s="15" t="s">
        <v>146</v>
      </c>
      <c r="AW517" s="15" t="s">
        <v>42</v>
      </c>
      <c r="AX517" s="15" t="s">
        <v>92</v>
      </c>
      <c r="AY517" s="225" t="s">
        <v>139</v>
      </c>
    </row>
    <row r="518" spans="1:65" s="2" customFormat="1" ht="16.5" customHeight="1">
      <c r="A518" s="36"/>
      <c r="B518" s="37"/>
      <c r="C518" s="175" t="s">
        <v>728</v>
      </c>
      <c r="D518" s="175" t="s">
        <v>141</v>
      </c>
      <c r="E518" s="176" t="s">
        <v>729</v>
      </c>
      <c r="F518" s="177" t="s">
        <v>730</v>
      </c>
      <c r="G518" s="178" t="s">
        <v>229</v>
      </c>
      <c r="H518" s="179">
        <v>101.5</v>
      </c>
      <c r="I518" s="180"/>
      <c r="J518" s="181">
        <f>ROUND(I518*H518,2)</f>
        <v>0</v>
      </c>
      <c r="K518" s="177" t="s">
        <v>145</v>
      </c>
      <c r="L518" s="41"/>
      <c r="M518" s="182" t="s">
        <v>82</v>
      </c>
      <c r="N518" s="183" t="s">
        <v>54</v>
      </c>
      <c r="O518" s="66"/>
      <c r="P518" s="184">
        <f>O518*H518</f>
        <v>0</v>
      </c>
      <c r="Q518" s="184">
        <v>2.09</v>
      </c>
      <c r="R518" s="184">
        <f>Q518*H518</f>
        <v>212.135</v>
      </c>
      <c r="S518" s="184">
        <v>0</v>
      </c>
      <c r="T518" s="185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186" t="s">
        <v>146</v>
      </c>
      <c r="AT518" s="186" t="s">
        <v>141</v>
      </c>
      <c r="AU518" s="186" t="s">
        <v>21</v>
      </c>
      <c r="AY518" s="18" t="s">
        <v>139</v>
      </c>
      <c r="BE518" s="187">
        <f>IF(N518="základní",J518,0)</f>
        <v>0</v>
      </c>
      <c r="BF518" s="187">
        <f>IF(N518="snížená",J518,0)</f>
        <v>0</v>
      </c>
      <c r="BG518" s="187">
        <f>IF(N518="zákl. přenesená",J518,0)</f>
        <v>0</v>
      </c>
      <c r="BH518" s="187">
        <f>IF(N518="sníž. přenesená",J518,0)</f>
        <v>0</v>
      </c>
      <c r="BI518" s="187">
        <f>IF(N518="nulová",J518,0)</f>
        <v>0</v>
      </c>
      <c r="BJ518" s="18" t="s">
        <v>92</v>
      </c>
      <c r="BK518" s="187">
        <f>ROUND(I518*H518,2)</f>
        <v>0</v>
      </c>
      <c r="BL518" s="18" t="s">
        <v>146</v>
      </c>
      <c r="BM518" s="186" t="s">
        <v>731</v>
      </c>
    </row>
    <row r="519" spans="1:47" s="2" customFormat="1" ht="11.25">
      <c r="A519" s="36"/>
      <c r="B519" s="37"/>
      <c r="C519" s="38"/>
      <c r="D519" s="188" t="s">
        <v>148</v>
      </c>
      <c r="E519" s="38"/>
      <c r="F519" s="189" t="s">
        <v>732</v>
      </c>
      <c r="G519" s="38"/>
      <c r="H519" s="38"/>
      <c r="I519" s="190"/>
      <c r="J519" s="38"/>
      <c r="K519" s="38"/>
      <c r="L519" s="41"/>
      <c r="M519" s="191"/>
      <c r="N519" s="192"/>
      <c r="O519" s="66"/>
      <c r="P519" s="66"/>
      <c r="Q519" s="66"/>
      <c r="R519" s="66"/>
      <c r="S519" s="66"/>
      <c r="T519" s="67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T519" s="18" t="s">
        <v>148</v>
      </c>
      <c r="AU519" s="18" t="s">
        <v>21</v>
      </c>
    </row>
    <row r="520" spans="2:51" s="13" customFormat="1" ht="11.25">
      <c r="B520" s="193"/>
      <c r="C520" s="194"/>
      <c r="D520" s="195" t="s">
        <v>150</v>
      </c>
      <c r="E520" s="196" t="s">
        <v>82</v>
      </c>
      <c r="F520" s="197" t="s">
        <v>733</v>
      </c>
      <c r="G520" s="194"/>
      <c r="H520" s="198">
        <v>101.5</v>
      </c>
      <c r="I520" s="199"/>
      <c r="J520" s="194"/>
      <c r="K520" s="194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150</v>
      </c>
      <c r="AU520" s="204" t="s">
        <v>21</v>
      </c>
      <c r="AV520" s="13" t="s">
        <v>21</v>
      </c>
      <c r="AW520" s="13" t="s">
        <v>42</v>
      </c>
      <c r="AX520" s="13" t="s">
        <v>84</v>
      </c>
      <c r="AY520" s="204" t="s">
        <v>139</v>
      </c>
    </row>
    <row r="521" spans="2:51" s="14" customFormat="1" ht="11.25">
      <c r="B521" s="205"/>
      <c r="C521" s="206"/>
      <c r="D521" s="195" t="s">
        <v>150</v>
      </c>
      <c r="E521" s="207" t="s">
        <v>82</v>
      </c>
      <c r="F521" s="208" t="s">
        <v>734</v>
      </c>
      <c r="G521" s="206"/>
      <c r="H521" s="207" t="s">
        <v>82</v>
      </c>
      <c r="I521" s="209"/>
      <c r="J521" s="206"/>
      <c r="K521" s="206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150</v>
      </c>
      <c r="AU521" s="214" t="s">
        <v>21</v>
      </c>
      <c r="AV521" s="14" t="s">
        <v>92</v>
      </c>
      <c r="AW521" s="14" t="s">
        <v>42</v>
      </c>
      <c r="AX521" s="14" t="s">
        <v>84</v>
      </c>
      <c r="AY521" s="214" t="s">
        <v>139</v>
      </c>
    </row>
    <row r="522" spans="2:51" s="15" customFormat="1" ht="11.25">
      <c r="B522" s="215"/>
      <c r="C522" s="216"/>
      <c r="D522" s="195" t="s">
        <v>150</v>
      </c>
      <c r="E522" s="217" t="s">
        <v>82</v>
      </c>
      <c r="F522" s="218" t="s">
        <v>153</v>
      </c>
      <c r="G522" s="216"/>
      <c r="H522" s="219">
        <v>101.5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150</v>
      </c>
      <c r="AU522" s="225" t="s">
        <v>21</v>
      </c>
      <c r="AV522" s="15" t="s">
        <v>146</v>
      </c>
      <c r="AW522" s="15" t="s">
        <v>42</v>
      </c>
      <c r="AX522" s="15" t="s">
        <v>92</v>
      </c>
      <c r="AY522" s="225" t="s">
        <v>139</v>
      </c>
    </row>
    <row r="523" spans="1:65" s="2" customFormat="1" ht="24.2" customHeight="1">
      <c r="A523" s="36"/>
      <c r="B523" s="37"/>
      <c r="C523" s="175" t="s">
        <v>735</v>
      </c>
      <c r="D523" s="175" t="s">
        <v>141</v>
      </c>
      <c r="E523" s="176" t="s">
        <v>736</v>
      </c>
      <c r="F523" s="177" t="s">
        <v>737</v>
      </c>
      <c r="G523" s="178" t="s">
        <v>144</v>
      </c>
      <c r="H523" s="179">
        <v>207.03</v>
      </c>
      <c r="I523" s="180"/>
      <c r="J523" s="181">
        <f>ROUND(I523*H523,2)</f>
        <v>0</v>
      </c>
      <c r="K523" s="177" t="s">
        <v>145</v>
      </c>
      <c r="L523" s="41"/>
      <c r="M523" s="182" t="s">
        <v>82</v>
      </c>
      <c r="N523" s="183" t="s">
        <v>54</v>
      </c>
      <c r="O523" s="66"/>
      <c r="P523" s="184">
        <f>O523*H523</f>
        <v>0</v>
      </c>
      <c r="Q523" s="184">
        <v>0.82327</v>
      </c>
      <c r="R523" s="184">
        <f>Q523*H523</f>
        <v>170.4415881</v>
      </c>
      <c r="S523" s="184">
        <v>0</v>
      </c>
      <c r="T523" s="185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86" t="s">
        <v>146</v>
      </c>
      <c r="AT523" s="186" t="s">
        <v>141</v>
      </c>
      <c r="AU523" s="186" t="s">
        <v>21</v>
      </c>
      <c r="AY523" s="18" t="s">
        <v>139</v>
      </c>
      <c r="BE523" s="187">
        <f>IF(N523="základní",J523,0)</f>
        <v>0</v>
      </c>
      <c r="BF523" s="187">
        <f>IF(N523="snížená",J523,0)</f>
        <v>0</v>
      </c>
      <c r="BG523" s="187">
        <f>IF(N523="zákl. přenesená",J523,0)</f>
        <v>0</v>
      </c>
      <c r="BH523" s="187">
        <f>IF(N523="sníž. přenesená",J523,0)</f>
        <v>0</v>
      </c>
      <c r="BI523" s="187">
        <f>IF(N523="nulová",J523,0)</f>
        <v>0</v>
      </c>
      <c r="BJ523" s="18" t="s">
        <v>92</v>
      </c>
      <c r="BK523" s="187">
        <f>ROUND(I523*H523,2)</f>
        <v>0</v>
      </c>
      <c r="BL523" s="18" t="s">
        <v>146</v>
      </c>
      <c r="BM523" s="186" t="s">
        <v>738</v>
      </c>
    </row>
    <row r="524" spans="1:47" s="2" customFormat="1" ht="11.25">
      <c r="A524" s="36"/>
      <c r="B524" s="37"/>
      <c r="C524" s="38"/>
      <c r="D524" s="188" t="s">
        <v>148</v>
      </c>
      <c r="E524" s="38"/>
      <c r="F524" s="189" t="s">
        <v>739</v>
      </c>
      <c r="G524" s="38"/>
      <c r="H524" s="38"/>
      <c r="I524" s="190"/>
      <c r="J524" s="38"/>
      <c r="K524" s="38"/>
      <c r="L524" s="41"/>
      <c r="M524" s="191"/>
      <c r="N524" s="192"/>
      <c r="O524" s="66"/>
      <c r="P524" s="66"/>
      <c r="Q524" s="66"/>
      <c r="R524" s="66"/>
      <c r="S524" s="66"/>
      <c r="T524" s="67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T524" s="18" t="s">
        <v>148</v>
      </c>
      <c r="AU524" s="18" t="s">
        <v>21</v>
      </c>
    </row>
    <row r="525" spans="2:51" s="13" customFormat="1" ht="11.25">
      <c r="B525" s="193"/>
      <c r="C525" s="194"/>
      <c r="D525" s="195" t="s">
        <v>150</v>
      </c>
      <c r="E525" s="196" t="s">
        <v>82</v>
      </c>
      <c r="F525" s="197" t="s">
        <v>689</v>
      </c>
      <c r="G525" s="194"/>
      <c r="H525" s="198">
        <v>207.03</v>
      </c>
      <c r="I525" s="199"/>
      <c r="J525" s="194"/>
      <c r="K525" s="194"/>
      <c r="L525" s="200"/>
      <c r="M525" s="201"/>
      <c r="N525" s="202"/>
      <c r="O525" s="202"/>
      <c r="P525" s="202"/>
      <c r="Q525" s="202"/>
      <c r="R525" s="202"/>
      <c r="S525" s="202"/>
      <c r="T525" s="203"/>
      <c r="AT525" s="204" t="s">
        <v>150</v>
      </c>
      <c r="AU525" s="204" t="s">
        <v>21</v>
      </c>
      <c r="AV525" s="13" t="s">
        <v>21</v>
      </c>
      <c r="AW525" s="13" t="s">
        <v>42</v>
      </c>
      <c r="AX525" s="13" t="s">
        <v>84</v>
      </c>
      <c r="AY525" s="204" t="s">
        <v>139</v>
      </c>
    </row>
    <row r="526" spans="2:51" s="14" customFormat="1" ht="11.25">
      <c r="B526" s="205"/>
      <c r="C526" s="206"/>
      <c r="D526" s="195" t="s">
        <v>150</v>
      </c>
      <c r="E526" s="207" t="s">
        <v>82</v>
      </c>
      <c r="F526" s="208" t="s">
        <v>152</v>
      </c>
      <c r="G526" s="206"/>
      <c r="H526" s="207" t="s">
        <v>82</v>
      </c>
      <c r="I526" s="209"/>
      <c r="J526" s="206"/>
      <c r="K526" s="206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150</v>
      </c>
      <c r="AU526" s="214" t="s">
        <v>21</v>
      </c>
      <c r="AV526" s="14" t="s">
        <v>92</v>
      </c>
      <c r="AW526" s="14" t="s">
        <v>42</v>
      </c>
      <c r="AX526" s="14" t="s">
        <v>84</v>
      </c>
      <c r="AY526" s="214" t="s">
        <v>139</v>
      </c>
    </row>
    <row r="527" spans="2:51" s="15" customFormat="1" ht="11.25">
      <c r="B527" s="215"/>
      <c r="C527" s="216"/>
      <c r="D527" s="195" t="s">
        <v>150</v>
      </c>
      <c r="E527" s="217" t="s">
        <v>82</v>
      </c>
      <c r="F527" s="218" t="s">
        <v>153</v>
      </c>
      <c r="G527" s="216"/>
      <c r="H527" s="219">
        <v>207.03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150</v>
      </c>
      <c r="AU527" s="225" t="s">
        <v>21</v>
      </c>
      <c r="AV527" s="15" t="s">
        <v>146</v>
      </c>
      <c r="AW527" s="15" t="s">
        <v>42</v>
      </c>
      <c r="AX527" s="15" t="s">
        <v>92</v>
      </c>
      <c r="AY527" s="225" t="s">
        <v>139</v>
      </c>
    </row>
    <row r="528" spans="1:65" s="2" customFormat="1" ht="24.2" customHeight="1">
      <c r="A528" s="36"/>
      <c r="B528" s="37"/>
      <c r="C528" s="175" t="s">
        <v>740</v>
      </c>
      <c r="D528" s="175" t="s">
        <v>141</v>
      </c>
      <c r="E528" s="176" t="s">
        <v>741</v>
      </c>
      <c r="F528" s="177" t="s">
        <v>737</v>
      </c>
      <c r="G528" s="178" t="s">
        <v>144</v>
      </c>
      <c r="H528" s="179">
        <v>9</v>
      </c>
      <c r="I528" s="180"/>
      <c r="J528" s="181">
        <f>ROUND(I528*H528,2)</f>
        <v>0</v>
      </c>
      <c r="K528" s="177" t="s">
        <v>82</v>
      </c>
      <c r="L528" s="41"/>
      <c r="M528" s="182" t="s">
        <v>82</v>
      </c>
      <c r="N528" s="183" t="s">
        <v>54</v>
      </c>
      <c r="O528" s="66"/>
      <c r="P528" s="184">
        <f>O528*H528</f>
        <v>0</v>
      </c>
      <c r="Q528" s="184">
        <v>0.82327</v>
      </c>
      <c r="R528" s="184">
        <f>Q528*H528</f>
        <v>7.4094299999999995</v>
      </c>
      <c r="S528" s="184">
        <v>0</v>
      </c>
      <c r="T528" s="185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86" t="s">
        <v>146</v>
      </c>
      <c r="AT528" s="186" t="s">
        <v>141</v>
      </c>
      <c r="AU528" s="186" t="s">
        <v>21</v>
      </c>
      <c r="AY528" s="18" t="s">
        <v>139</v>
      </c>
      <c r="BE528" s="187">
        <f>IF(N528="základní",J528,0)</f>
        <v>0</v>
      </c>
      <c r="BF528" s="187">
        <f>IF(N528="snížená",J528,0)</f>
        <v>0</v>
      </c>
      <c r="BG528" s="187">
        <f>IF(N528="zákl. přenesená",J528,0)</f>
        <v>0</v>
      </c>
      <c r="BH528" s="187">
        <f>IF(N528="sníž. přenesená",J528,0)</f>
        <v>0</v>
      </c>
      <c r="BI528" s="187">
        <f>IF(N528="nulová",J528,0)</f>
        <v>0</v>
      </c>
      <c r="BJ528" s="18" t="s">
        <v>92</v>
      </c>
      <c r="BK528" s="187">
        <f>ROUND(I528*H528,2)</f>
        <v>0</v>
      </c>
      <c r="BL528" s="18" t="s">
        <v>146</v>
      </c>
      <c r="BM528" s="186" t="s">
        <v>742</v>
      </c>
    </row>
    <row r="529" spans="2:51" s="13" customFormat="1" ht="11.25">
      <c r="B529" s="193"/>
      <c r="C529" s="194"/>
      <c r="D529" s="195" t="s">
        <v>150</v>
      </c>
      <c r="E529" s="196" t="s">
        <v>82</v>
      </c>
      <c r="F529" s="197" t="s">
        <v>195</v>
      </c>
      <c r="G529" s="194"/>
      <c r="H529" s="198">
        <v>9</v>
      </c>
      <c r="I529" s="199"/>
      <c r="J529" s="194"/>
      <c r="K529" s="194"/>
      <c r="L529" s="200"/>
      <c r="M529" s="201"/>
      <c r="N529" s="202"/>
      <c r="O529" s="202"/>
      <c r="P529" s="202"/>
      <c r="Q529" s="202"/>
      <c r="R529" s="202"/>
      <c r="S529" s="202"/>
      <c r="T529" s="203"/>
      <c r="AT529" s="204" t="s">
        <v>150</v>
      </c>
      <c r="AU529" s="204" t="s">
        <v>21</v>
      </c>
      <c r="AV529" s="13" t="s">
        <v>21</v>
      </c>
      <c r="AW529" s="13" t="s">
        <v>42</v>
      </c>
      <c r="AX529" s="13" t="s">
        <v>84</v>
      </c>
      <c r="AY529" s="204" t="s">
        <v>139</v>
      </c>
    </row>
    <row r="530" spans="2:51" s="14" customFormat="1" ht="11.25">
      <c r="B530" s="205"/>
      <c r="C530" s="206"/>
      <c r="D530" s="195" t="s">
        <v>150</v>
      </c>
      <c r="E530" s="207" t="s">
        <v>82</v>
      </c>
      <c r="F530" s="208" t="s">
        <v>743</v>
      </c>
      <c r="G530" s="206"/>
      <c r="H530" s="207" t="s">
        <v>82</v>
      </c>
      <c r="I530" s="209"/>
      <c r="J530" s="206"/>
      <c r="K530" s="206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150</v>
      </c>
      <c r="AU530" s="214" t="s">
        <v>21</v>
      </c>
      <c r="AV530" s="14" t="s">
        <v>92</v>
      </c>
      <c r="AW530" s="14" t="s">
        <v>42</v>
      </c>
      <c r="AX530" s="14" t="s">
        <v>84</v>
      </c>
      <c r="AY530" s="214" t="s">
        <v>139</v>
      </c>
    </row>
    <row r="531" spans="2:51" s="15" customFormat="1" ht="11.25">
      <c r="B531" s="215"/>
      <c r="C531" s="216"/>
      <c r="D531" s="195" t="s">
        <v>150</v>
      </c>
      <c r="E531" s="217" t="s">
        <v>82</v>
      </c>
      <c r="F531" s="218" t="s">
        <v>153</v>
      </c>
      <c r="G531" s="216"/>
      <c r="H531" s="219">
        <v>9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150</v>
      </c>
      <c r="AU531" s="225" t="s">
        <v>21</v>
      </c>
      <c r="AV531" s="15" t="s">
        <v>146</v>
      </c>
      <c r="AW531" s="15" t="s">
        <v>42</v>
      </c>
      <c r="AX531" s="15" t="s">
        <v>92</v>
      </c>
      <c r="AY531" s="225" t="s">
        <v>139</v>
      </c>
    </row>
    <row r="532" spans="1:65" s="2" customFormat="1" ht="24.2" customHeight="1">
      <c r="A532" s="36"/>
      <c r="B532" s="37"/>
      <c r="C532" s="175" t="s">
        <v>744</v>
      </c>
      <c r="D532" s="175" t="s">
        <v>141</v>
      </c>
      <c r="E532" s="176" t="s">
        <v>745</v>
      </c>
      <c r="F532" s="177" t="s">
        <v>746</v>
      </c>
      <c r="G532" s="178" t="s">
        <v>144</v>
      </c>
      <c r="H532" s="179">
        <v>9</v>
      </c>
      <c r="I532" s="180"/>
      <c r="J532" s="181">
        <f>ROUND(I532*H532,2)</f>
        <v>0</v>
      </c>
      <c r="K532" s="177" t="s">
        <v>145</v>
      </c>
      <c r="L532" s="41"/>
      <c r="M532" s="182" t="s">
        <v>82</v>
      </c>
      <c r="N532" s="183" t="s">
        <v>54</v>
      </c>
      <c r="O532" s="66"/>
      <c r="P532" s="184">
        <f>O532*H532</f>
        <v>0</v>
      </c>
      <c r="Q532" s="184">
        <v>0.072</v>
      </c>
      <c r="R532" s="184">
        <f>Q532*H532</f>
        <v>0.6479999999999999</v>
      </c>
      <c r="S532" s="184">
        <v>0</v>
      </c>
      <c r="T532" s="185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186" t="s">
        <v>146</v>
      </c>
      <c r="AT532" s="186" t="s">
        <v>141</v>
      </c>
      <c r="AU532" s="186" t="s">
        <v>21</v>
      </c>
      <c r="AY532" s="18" t="s">
        <v>139</v>
      </c>
      <c r="BE532" s="187">
        <f>IF(N532="základní",J532,0)</f>
        <v>0</v>
      </c>
      <c r="BF532" s="187">
        <f>IF(N532="snížená",J532,0)</f>
        <v>0</v>
      </c>
      <c r="BG532" s="187">
        <f>IF(N532="zákl. přenesená",J532,0)</f>
        <v>0</v>
      </c>
      <c r="BH532" s="187">
        <f>IF(N532="sníž. přenesená",J532,0)</f>
        <v>0</v>
      </c>
      <c r="BI532" s="187">
        <f>IF(N532="nulová",J532,0)</f>
        <v>0</v>
      </c>
      <c r="BJ532" s="18" t="s">
        <v>92</v>
      </c>
      <c r="BK532" s="187">
        <f>ROUND(I532*H532,2)</f>
        <v>0</v>
      </c>
      <c r="BL532" s="18" t="s">
        <v>146</v>
      </c>
      <c r="BM532" s="186" t="s">
        <v>747</v>
      </c>
    </row>
    <row r="533" spans="1:47" s="2" customFormat="1" ht="11.25">
      <c r="A533" s="36"/>
      <c r="B533" s="37"/>
      <c r="C533" s="38"/>
      <c r="D533" s="188" t="s">
        <v>148</v>
      </c>
      <c r="E533" s="38"/>
      <c r="F533" s="189" t="s">
        <v>748</v>
      </c>
      <c r="G533" s="38"/>
      <c r="H533" s="38"/>
      <c r="I533" s="190"/>
      <c r="J533" s="38"/>
      <c r="K533" s="38"/>
      <c r="L533" s="41"/>
      <c r="M533" s="191"/>
      <c r="N533" s="192"/>
      <c r="O533" s="66"/>
      <c r="P533" s="66"/>
      <c r="Q533" s="66"/>
      <c r="R533" s="66"/>
      <c r="S533" s="66"/>
      <c r="T533" s="67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T533" s="18" t="s">
        <v>148</v>
      </c>
      <c r="AU533" s="18" t="s">
        <v>21</v>
      </c>
    </row>
    <row r="534" spans="2:51" s="13" customFormat="1" ht="11.25">
      <c r="B534" s="193"/>
      <c r="C534" s="194"/>
      <c r="D534" s="195" t="s">
        <v>150</v>
      </c>
      <c r="E534" s="196" t="s">
        <v>82</v>
      </c>
      <c r="F534" s="197" t="s">
        <v>195</v>
      </c>
      <c r="G534" s="194"/>
      <c r="H534" s="198">
        <v>9</v>
      </c>
      <c r="I534" s="199"/>
      <c r="J534" s="194"/>
      <c r="K534" s="194"/>
      <c r="L534" s="200"/>
      <c r="M534" s="201"/>
      <c r="N534" s="202"/>
      <c r="O534" s="202"/>
      <c r="P534" s="202"/>
      <c r="Q534" s="202"/>
      <c r="R534" s="202"/>
      <c r="S534" s="202"/>
      <c r="T534" s="203"/>
      <c r="AT534" s="204" t="s">
        <v>150</v>
      </c>
      <c r="AU534" s="204" t="s">
        <v>21</v>
      </c>
      <c r="AV534" s="13" t="s">
        <v>21</v>
      </c>
      <c r="AW534" s="13" t="s">
        <v>42</v>
      </c>
      <c r="AX534" s="13" t="s">
        <v>84</v>
      </c>
      <c r="AY534" s="204" t="s">
        <v>139</v>
      </c>
    </row>
    <row r="535" spans="2:51" s="14" customFormat="1" ht="11.25">
      <c r="B535" s="205"/>
      <c r="C535" s="206"/>
      <c r="D535" s="195" t="s">
        <v>150</v>
      </c>
      <c r="E535" s="207" t="s">
        <v>82</v>
      </c>
      <c r="F535" s="208" t="s">
        <v>749</v>
      </c>
      <c r="G535" s="206"/>
      <c r="H535" s="207" t="s">
        <v>82</v>
      </c>
      <c r="I535" s="209"/>
      <c r="J535" s="206"/>
      <c r="K535" s="206"/>
      <c r="L535" s="210"/>
      <c r="M535" s="211"/>
      <c r="N535" s="212"/>
      <c r="O535" s="212"/>
      <c r="P535" s="212"/>
      <c r="Q535" s="212"/>
      <c r="R535" s="212"/>
      <c r="S535" s="212"/>
      <c r="T535" s="213"/>
      <c r="AT535" s="214" t="s">
        <v>150</v>
      </c>
      <c r="AU535" s="214" t="s">
        <v>21</v>
      </c>
      <c r="AV535" s="14" t="s">
        <v>92</v>
      </c>
      <c r="AW535" s="14" t="s">
        <v>42</v>
      </c>
      <c r="AX535" s="14" t="s">
        <v>84</v>
      </c>
      <c r="AY535" s="214" t="s">
        <v>139</v>
      </c>
    </row>
    <row r="536" spans="2:51" s="15" customFormat="1" ht="11.25">
      <c r="B536" s="215"/>
      <c r="C536" s="216"/>
      <c r="D536" s="195" t="s">
        <v>150</v>
      </c>
      <c r="E536" s="217" t="s">
        <v>82</v>
      </c>
      <c r="F536" s="218" t="s">
        <v>153</v>
      </c>
      <c r="G536" s="216"/>
      <c r="H536" s="219">
        <v>9</v>
      </c>
      <c r="I536" s="220"/>
      <c r="J536" s="216"/>
      <c r="K536" s="216"/>
      <c r="L536" s="221"/>
      <c r="M536" s="222"/>
      <c r="N536" s="223"/>
      <c r="O536" s="223"/>
      <c r="P536" s="223"/>
      <c r="Q536" s="223"/>
      <c r="R536" s="223"/>
      <c r="S536" s="223"/>
      <c r="T536" s="224"/>
      <c r="AT536" s="225" t="s">
        <v>150</v>
      </c>
      <c r="AU536" s="225" t="s">
        <v>21</v>
      </c>
      <c r="AV536" s="15" t="s">
        <v>146</v>
      </c>
      <c r="AW536" s="15" t="s">
        <v>42</v>
      </c>
      <c r="AX536" s="15" t="s">
        <v>92</v>
      </c>
      <c r="AY536" s="225" t="s">
        <v>139</v>
      </c>
    </row>
    <row r="537" spans="2:63" s="12" customFormat="1" ht="22.9" customHeight="1">
      <c r="B537" s="159"/>
      <c r="C537" s="160"/>
      <c r="D537" s="161" t="s">
        <v>83</v>
      </c>
      <c r="E537" s="173" t="s">
        <v>170</v>
      </c>
      <c r="F537" s="173" t="s">
        <v>750</v>
      </c>
      <c r="G537" s="160"/>
      <c r="H537" s="160"/>
      <c r="I537" s="163"/>
      <c r="J537" s="174">
        <f>BK537</f>
        <v>0</v>
      </c>
      <c r="K537" s="160"/>
      <c r="L537" s="165"/>
      <c r="M537" s="166"/>
      <c r="N537" s="167"/>
      <c r="O537" s="167"/>
      <c r="P537" s="168">
        <f>SUM(P538:P627)</f>
        <v>0</v>
      </c>
      <c r="Q537" s="167"/>
      <c r="R537" s="168">
        <f>SUM(R538:R627)</f>
        <v>31.9702522</v>
      </c>
      <c r="S537" s="167"/>
      <c r="T537" s="169">
        <f>SUM(T538:T627)</f>
        <v>0</v>
      </c>
      <c r="AR537" s="170" t="s">
        <v>92</v>
      </c>
      <c r="AT537" s="171" t="s">
        <v>83</v>
      </c>
      <c r="AU537" s="171" t="s">
        <v>92</v>
      </c>
      <c r="AY537" s="170" t="s">
        <v>139</v>
      </c>
      <c r="BK537" s="172">
        <f>SUM(BK538:BK627)</f>
        <v>0</v>
      </c>
    </row>
    <row r="538" spans="1:65" s="2" customFormat="1" ht="24.2" customHeight="1">
      <c r="A538" s="36"/>
      <c r="B538" s="37"/>
      <c r="C538" s="175" t="s">
        <v>751</v>
      </c>
      <c r="D538" s="175" t="s">
        <v>141</v>
      </c>
      <c r="E538" s="176" t="s">
        <v>752</v>
      </c>
      <c r="F538" s="177" t="s">
        <v>753</v>
      </c>
      <c r="G538" s="178" t="s">
        <v>144</v>
      </c>
      <c r="H538" s="179">
        <v>644.28</v>
      </c>
      <c r="I538" s="180"/>
      <c r="J538" s="181">
        <f>ROUND(I538*H538,2)</f>
        <v>0</v>
      </c>
      <c r="K538" s="177" t="s">
        <v>145</v>
      </c>
      <c r="L538" s="41"/>
      <c r="M538" s="182" t="s">
        <v>82</v>
      </c>
      <c r="N538" s="183" t="s">
        <v>54</v>
      </c>
      <c r="O538" s="66"/>
      <c r="P538" s="184">
        <f>O538*H538</f>
        <v>0</v>
      </c>
      <c r="Q538" s="184">
        <v>0</v>
      </c>
      <c r="R538" s="184">
        <f>Q538*H538</f>
        <v>0</v>
      </c>
      <c r="S538" s="184">
        <v>0</v>
      </c>
      <c r="T538" s="185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186" t="s">
        <v>146</v>
      </c>
      <c r="AT538" s="186" t="s">
        <v>141</v>
      </c>
      <c r="AU538" s="186" t="s">
        <v>21</v>
      </c>
      <c r="AY538" s="18" t="s">
        <v>139</v>
      </c>
      <c r="BE538" s="187">
        <f>IF(N538="základní",J538,0)</f>
        <v>0</v>
      </c>
      <c r="BF538" s="187">
        <f>IF(N538="snížená",J538,0)</f>
        <v>0</v>
      </c>
      <c r="BG538" s="187">
        <f>IF(N538="zákl. přenesená",J538,0)</f>
        <v>0</v>
      </c>
      <c r="BH538" s="187">
        <f>IF(N538="sníž. přenesená",J538,0)</f>
        <v>0</v>
      </c>
      <c r="BI538" s="187">
        <f>IF(N538="nulová",J538,0)</f>
        <v>0</v>
      </c>
      <c r="BJ538" s="18" t="s">
        <v>92</v>
      </c>
      <c r="BK538" s="187">
        <f>ROUND(I538*H538,2)</f>
        <v>0</v>
      </c>
      <c r="BL538" s="18" t="s">
        <v>146</v>
      </c>
      <c r="BM538" s="186" t="s">
        <v>754</v>
      </c>
    </row>
    <row r="539" spans="1:47" s="2" customFormat="1" ht="11.25">
      <c r="A539" s="36"/>
      <c r="B539" s="37"/>
      <c r="C539" s="38"/>
      <c r="D539" s="188" t="s">
        <v>148</v>
      </c>
      <c r="E539" s="38"/>
      <c r="F539" s="189" t="s">
        <v>755</v>
      </c>
      <c r="G539" s="38"/>
      <c r="H539" s="38"/>
      <c r="I539" s="190"/>
      <c r="J539" s="38"/>
      <c r="K539" s="38"/>
      <c r="L539" s="41"/>
      <c r="M539" s="191"/>
      <c r="N539" s="192"/>
      <c r="O539" s="66"/>
      <c r="P539" s="66"/>
      <c r="Q539" s="66"/>
      <c r="R539" s="66"/>
      <c r="S539" s="66"/>
      <c r="T539" s="67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8" t="s">
        <v>148</v>
      </c>
      <c r="AU539" s="18" t="s">
        <v>21</v>
      </c>
    </row>
    <row r="540" spans="2:51" s="13" customFormat="1" ht="11.25">
      <c r="B540" s="193"/>
      <c r="C540" s="194"/>
      <c r="D540" s="195" t="s">
        <v>150</v>
      </c>
      <c r="E540" s="196" t="s">
        <v>82</v>
      </c>
      <c r="F540" s="197" t="s">
        <v>756</v>
      </c>
      <c r="G540" s="194"/>
      <c r="H540" s="198">
        <v>644.28</v>
      </c>
      <c r="I540" s="199"/>
      <c r="J540" s="194"/>
      <c r="K540" s="194"/>
      <c r="L540" s="200"/>
      <c r="M540" s="201"/>
      <c r="N540" s="202"/>
      <c r="O540" s="202"/>
      <c r="P540" s="202"/>
      <c r="Q540" s="202"/>
      <c r="R540" s="202"/>
      <c r="S540" s="202"/>
      <c r="T540" s="203"/>
      <c r="AT540" s="204" t="s">
        <v>150</v>
      </c>
      <c r="AU540" s="204" t="s">
        <v>21</v>
      </c>
      <c r="AV540" s="13" t="s">
        <v>21</v>
      </c>
      <c r="AW540" s="13" t="s">
        <v>42</v>
      </c>
      <c r="AX540" s="13" t="s">
        <v>84</v>
      </c>
      <c r="AY540" s="204" t="s">
        <v>139</v>
      </c>
    </row>
    <row r="541" spans="2:51" s="14" customFormat="1" ht="11.25">
      <c r="B541" s="205"/>
      <c r="C541" s="206"/>
      <c r="D541" s="195" t="s">
        <v>150</v>
      </c>
      <c r="E541" s="207" t="s">
        <v>82</v>
      </c>
      <c r="F541" s="208" t="s">
        <v>757</v>
      </c>
      <c r="G541" s="206"/>
      <c r="H541" s="207" t="s">
        <v>82</v>
      </c>
      <c r="I541" s="209"/>
      <c r="J541" s="206"/>
      <c r="K541" s="206"/>
      <c r="L541" s="210"/>
      <c r="M541" s="211"/>
      <c r="N541" s="212"/>
      <c r="O541" s="212"/>
      <c r="P541" s="212"/>
      <c r="Q541" s="212"/>
      <c r="R541" s="212"/>
      <c r="S541" s="212"/>
      <c r="T541" s="213"/>
      <c r="AT541" s="214" t="s">
        <v>150</v>
      </c>
      <c r="AU541" s="214" t="s">
        <v>21</v>
      </c>
      <c r="AV541" s="14" t="s">
        <v>92</v>
      </c>
      <c r="AW541" s="14" t="s">
        <v>42</v>
      </c>
      <c r="AX541" s="14" t="s">
        <v>84</v>
      </c>
      <c r="AY541" s="214" t="s">
        <v>139</v>
      </c>
    </row>
    <row r="542" spans="2:51" s="15" customFormat="1" ht="11.25">
      <c r="B542" s="215"/>
      <c r="C542" s="216"/>
      <c r="D542" s="195" t="s">
        <v>150</v>
      </c>
      <c r="E542" s="217" t="s">
        <v>82</v>
      </c>
      <c r="F542" s="218" t="s">
        <v>153</v>
      </c>
      <c r="G542" s="216"/>
      <c r="H542" s="219">
        <v>644.28</v>
      </c>
      <c r="I542" s="220"/>
      <c r="J542" s="216"/>
      <c r="K542" s="216"/>
      <c r="L542" s="221"/>
      <c r="M542" s="222"/>
      <c r="N542" s="223"/>
      <c r="O542" s="223"/>
      <c r="P542" s="223"/>
      <c r="Q542" s="223"/>
      <c r="R542" s="223"/>
      <c r="S542" s="223"/>
      <c r="T542" s="224"/>
      <c r="AT542" s="225" t="s">
        <v>150</v>
      </c>
      <c r="AU542" s="225" t="s">
        <v>21</v>
      </c>
      <c r="AV542" s="15" t="s">
        <v>146</v>
      </c>
      <c r="AW542" s="15" t="s">
        <v>42</v>
      </c>
      <c r="AX542" s="15" t="s">
        <v>92</v>
      </c>
      <c r="AY542" s="225" t="s">
        <v>139</v>
      </c>
    </row>
    <row r="543" spans="1:65" s="2" customFormat="1" ht="21.75" customHeight="1">
      <c r="A543" s="36"/>
      <c r="B543" s="37"/>
      <c r="C543" s="175" t="s">
        <v>758</v>
      </c>
      <c r="D543" s="175" t="s">
        <v>141</v>
      </c>
      <c r="E543" s="176" t="s">
        <v>759</v>
      </c>
      <c r="F543" s="177" t="s">
        <v>760</v>
      </c>
      <c r="G543" s="178" t="s">
        <v>144</v>
      </c>
      <c r="H543" s="179">
        <v>105</v>
      </c>
      <c r="I543" s="180"/>
      <c r="J543" s="181">
        <f>ROUND(I543*H543,2)</f>
        <v>0</v>
      </c>
      <c r="K543" s="177" t="s">
        <v>145</v>
      </c>
      <c r="L543" s="41"/>
      <c r="M543" s="182" t="s">
        <v>82</v>
      </c>
      <c r="N543" s="183" t="s">
        <v>54</v>
      </c>
      <c r="O543" s="66"/>
      <c r="P543" s="184">
        <f>O543*H543</f>
        <v>0</v>
      </c>
      <c r="Q543" s="184">
        <v>0</v>
      </c>
      <c r="R543" s="184">
        <f>Q543*H543</f>
        <v>0</v>
      </c>
      <c r="S543" s="184">
        <v>0</v>
      </c>
      <c r="T543" s="185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86" t="s">
        <v>146</v>
      </c>
      <c r="AT543" s="186" t="s">
        <v>141</v>
      </c>
      <c r="AU543" s="186" t="s">
        <v>21</v>
      </c>
      <c r="AY543" s="18" t="s">
        <v>139</v>
      </c>
      <c r="BE543" s="187">
        <f>IF(N543="základní",J543,0)</f>
        <v>0</v>
      </c>
      <c r="BF543" s="187">
        <f>IF(N543="snížená",J543,0)</f>
        <v>0</v>
      </c>
      <c r="BG543" s="187">
        <f>IF(N543="zákl. přenesená",J543,0)</f>
        <v>0</v>
      </c>
      <c r="BH543" s="187">
        <f>IF(N543="sníž. přenesená",J543,0)</f>
        <v>0</v>
      </c>
      <c r="BI543" s="187">
        <f>IF(N543="nulová",J543,0)</f>
        <v>0</v>
      </c>
      <c r="BJ543" s="18" t="s">
        <v>92</v>
      </c>
      <c r="BK543" s="187">
        <f>ROUND(I543*H543,2)</f>
        <v>0</v>
      </c>
      <c r="BL543" s="18" t="s">
        <v>146</v>
      </c>
      <c r="BM543" s="186" t="s">
        <v>761</v>
      </c>
    </row>
    <row r="544" spans="1:47" s="2" customFormat="1" ht="11.25">
      <c r="A544" s="36"/>
      <c r="B544" s="37"/>
      <c r="C544" s="38"/>
      <c r="D544" s="188" t="s">
        <v>148</v>
      </c>
      <c r="E544" s="38"/>
      <c r="F544" s="189" t="s">
        <v>762</v>
      </c>
      <c r="G544" s="38"/>
      <c r="H544" s="38"/>
      <c r="I544" s="190"/>
      <c r="J544" s="38"/>
      <c r="K544" s="38"/>
      <c r="L544" s="41"/>
      <c r="M544" s="191"/>
      <c r="N544" s="192"/>
      <c r="O544" s="66"/>
      <c r="P544" s="66"/>
      <c r="Q544" s="66"/>
      <c r="R544" s="66"/>
      <c r="S544" s="66"/>
      <c r="T544" s="67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8" t="s">
        <v>148</v>
      </c>
      <c r="AU544" s="18" t="s">
        <v>21</v>
      </c>
    </row>
    <row r="545" spans="2:51" s="13" customFormat="1" ht="11.25">
      <c r="B545" s="193"/>
      <c r="C545" s="194"/>
      <c r="D545" s="195" t="s">
        <v>150</v>
      </c>
      <c r="E545" s="196" t="s">
        <v>82</v>
      </c>
      <c r="F545" s="197" t="s">
        <v>744</v>
      </c>
      <c r="G545" s="194"/>
      <c r="H545" s="198">
        <v>105</v>
      </c>
      <c r="I545" s="199"/>
      <c r="J545" s="194"/>
      <c r="K545" s="194"/>
      <c r="L545" s="200"/>
      <c r="M545" s="201"/>
      <c r="N545" s="202"/>
      <c r="O545" s="202"/>
      <c r="P545" s="202"/>
      <c r="Q545" s="202"/>
      <c r="R545" s="202"/>
      <c r="S545" s="202"/>
      <c r="T545" s="203"/>
      <c r="AT545" s="204" t="s">
        <v>150</v>
      </c>
      <c r="AU545" s="204" t="s">
        <v>21</v>
      </c>
      <c r="AV545" s="13" t="s">
        <v>21</v>
      </c>
      <c r="AW545" s="13" t="s">
        <v>42</v>
      </c>
      <c r="AX545" s="13" t="s">
        <v>84</v>
      </c>
      <c r="AY545" s="204" t="s">
        <v>139</v>
      </c>
    </row>
    <row r="546" spans="2:51" s="14" customFormat="1" ht="11.25">
      <c r="B546" s="205"/>
      <c r="C546" s="206"/>
      <c r="D546" s="195" t="s">
        <v>150</v>
      </c>
      <c r="E546" s="207" t="s">
        <v>82</v>
      </c>
      <c r="F546" s="208" t="s">
        <v>763</v>
      </c>
      <c r="G546" s="206"/>
      <c r="H546" s="207" t="s">
        <v>82</v>
      </c>
      <c r="I546" s="209"/>
      <c r="J546" s="206"/>
      <c r="K546" s="206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150</v>
      </c>
      <c r="AU546" s="214" t="s">
        <v>21</v>
      </c>
      <c r="AV546" s="14" t="s">
        <v>92</v>
      </c>
      <c r="AW546" s="14" t="s">
        <v>42</v>
      </c>
      <c r="AX546" s="14" t="s">
        <v>84</v>
      </c>
      <c r="AY546" s="214" t="s">
        <v>139</v>
      </c>
    </row>
    <row r="547" spans="2:51" s="15" customFormat="1" ht="11.25">
      <c r="B547" s="215"/>
      <c r="C547" s="216"/>
      <c r="D547" s="195" t="s">
        <v>150</v>
      </c>
      <c r="E547" s="217" t="s">
        <v>82</v>
      </c>
      <c r="F547" s="218" t="s">
        <v>153</v>
      </c>
      <c r="G547" s="216"/>
      <c r="H547" s="219">
        <v>105</v>
      </c>
      <c r="I547" s="220"/>
      <c r="J547" s="216"/>
      <c r="K547" s="216"/>
      <c r="L547" s="221"/>
      <c r="M547" s="222"/>
      <c r="N547" s="223"/>
      <c r="O547" s="223"/>
      <c r="P547" s="223"/>
      <c r="Q547" s="223"/>
      <c r="R547" s="223"/>
      <c r="S547" s="223"/>
      <c r="T547" s="224"/>
      <c r="AT547" s="225" t="s">
        <v>150</v>
      </c>
      <c r="AU547" s="225" t="s">
        <v>21</v>
      </c>
      <c r="AV547" s="15" t="s">
        <v>146</v>
      </c>
      <c r="AW547" s="15" t="s">
        <v>42</v>
      </c>
      <c r="AX547" s="15" t="s">
        <v>92</v>
      </c>
      <c r="AY547" s="225" t="s">
        <v>139</v>
      </c>
    </row>
    <row r="548" spans="1:65" s="2" customFormat="1" ht="21.75" customHeight="1">
      <c r="A548" s="36"/>
      <c r="B548" s="37"/>
      <c r="C548" s="175" t="s">
        <v>764</v>
      </c>
      <c r="D548" s="175" t="s">
        <v>141</v>
      </c>
      <c r="E548" s="176" t="s">
        <v>765</v>
      </c>
      <c r="F548" s="177" t="s">
        <v>766</v>
      </c>
      <c r="G548" s="178" t="s">
        <v>144</v>
      </c>
      <c r="H548" s="179">
        <v>563.82</v>
      </c>
      <c r="I548" s="180"/>
      <c r="J548" s="181">
        <f>ROUND(I548*H548,2)</f>
        <v>0</v>
      </c>
      <c r="K548" s="177" t="s">
        <v>145</v>
      </c>
      <c r="L548" s="41"/>
      <c r="M548" s="182" t="s">
        <v>82</v>
      </c>
      <c r="N548" s="183" t="s">
        <v>54</v>
      </c>
      <c r="O548" s="66"/>
      <c r="P548" s="184">
        <f>O548*H548</f>
        <v>0</v>
      </c>
      <c r="Q548" s="184">
        <v>0</v>
      </c>
      <c r="R548" s="184">
        <f>Q548*H548</f>
        <v>0</v>
      </c>
      <c r="S548" s="184">
        <v>0</v>
      </c>
      <c r="T548" s="185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86" t="s">
        <v>146</v>
      </c>
      <c r="AT548" s="186" t="s">
        <v>141</v>
      </c>
      <c r="AU548" s="186" t="s">
        <v>21</v>
      </c>
      <c r="AY548" s="18" t="s">
        <v>139</v>
      </c>
      <c r="BE548" s="187">
        <f>IF(N548="základní",J548,0)</f>
        <v>0</v>
      </c>
      <c r="BF548" s="187">
        <f>IF(N548="snížená",J548,0)</f>
        <v>0</v>
      </c>
      <c r="BG548" s="187">
        <f>IF(N548="zákl. přenesená",J548,0)</f>
        <v>0</v>
      </c>
      <c r="BH548" s="187">
        <f>IF(N548="sníž. přenesená",J548,0)</f>
        <v>0</v>
      </c>
      <c r="BI548" s="187">
        <f>IF(N548="nulová",J548,0)</f>
        <v>0</v>
      </c>
      <c r="BJ548" s="18" t="s">
        <v>92</v>
      </c>
      <c r="BK548" s="187">
        <f>ROUND(I548*H548,2)</f>
        <v>0</v>
      </c>
      <c r="BL548" s="18" t="s">
        <v>146</v>
      </c>
      <c r="BM548" s="186" t="s">
        <v>767</v>
      </c>
    </row>
    <row r="549" spans="1:47" s="2" customFormat="1" ht="11.25">
      <c r="A549" s="36"/>
      <c r="B549" s="37"/>
      <c r="C549" s="38"/>
      <c r="D549" s="188" t="s">
        <v>148</v>
      </c>
      <c r="E549" s="38"/>
      <c r="F549" s="189" t="s">
        <v>768</v>
      </c>
      <c r="G549" s="38"/>
      <c r="H549" s="38"/>
      <c r="I549" s="190"/>
      <c r="J549" s="38"/>
      <c r="K549" s="38"/>
      <c r="L549" s="41"/>
      <c r="M549" s="191"/>
      <c r="N549" s="192"/>
      <c r="O549" s="66"/>
      <c r="P549" s="66"/>
      <c r="Q549" s="66"/>
      <c r="R549" s="66"/>
      <c r="S549" s="66"/>
      <c r="T549" s="67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8" t="s">
        <v>148</v>
      </c>
      <c r="AU549" s="18" t="s">
        <v>21</v>
      </c>
    </row>
    <row r="550" spans="2:51" s="13" customFormat="1" ht="11.25">
      <c r="B550" s="193"/>
      <c r="C550" s="194"/>
      <c r="D550" s="195" t="s">
        <v>150</v>
      </c>
      <c r="E550" s="196" t="s">
        <v>82</v>
      </c>
      <c r="F550" s="197" t="s">
        <v>769</v>
      </c>
      <c r="G550" s="194"/>
      <c r="H550" s="198">
        <v>551.475</v>
      </c>
      <c r="I550" s="199"/>
      <c r="J550" s="194"/>
      <c r="K550" s="194"/>
      <c r="L550" s="200"/>
      <c r="M550" s="201"/>
      <c r="N550" s="202"/>
      <c r="O550" s="202"/>
      <c r="P550" s="202"/>
      <c r="Q550" s="202"/>
      <c r="R550" s="202"/>
      <c r="S550" s="202"/>
      <c r="T550" s="203"/>
      <c r="AT550" s="204" t="s">
        <v>150</v>
      </c>
      <c r="AU550" s="204" t="s">
        <v>21</v>
      </c>
      <c r="AV550" s="13" t="s">
        <v>21</v>
      </c>
      <c r="AW550" s="13" t="s">
        <v>42</v>
      </c>
      <c r="AX550" s="13" t="s">
        <v>84</v>
      </c>
      <c r="AY550" s="204" t="s">
        <v>139</v>
      </c>
    </row>
    <row r="551" spans="2:51" s="13" customFormat="1" ht="11.25">
      <c r="B551" s="193"/>
      <c r="C551" s="194"/>
      <c r="D551" s="195" t="s">
        <v>150</v>
      </c>
      <c r="E551" s="196" t="s">
        <v>82</v>
      </c>
      <c r="F551" s="197" t="s">
        <v>770</v>
      </c>
      <c r="G551" s="194"/>
      <c r="H551" s="198">
        <v>12.345</v>
      </c>
      <c r="I551" s="199"/>
      <c r="J551" s="194"/>
      <c r="K551" s="194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150</v>
      </c>
      <c r="AU551" s="204" t="s">
        <v>21</v>
      </c>
      <c r="AV551" s="13" t="s">
        <v>21</v>
      </c>
      <c r="AW551" s="13" t="s">
        <v>42</v>
      </c>
      <c r="AX551" s="13" t="s">
        <v>84</v>
      </c>
      <c r="AY551" s="204" t="s">
        <v>139</v>
      </c>
    </row>
    <row r="552" spans="2:51" s="14" customFormat="1" ht="11.25">
      <c r="B552" s="205"/>
      <c r="C552" s="206"/>
      <c r="D552" s="195" t="s">
        <v>150</v>
      </c>
      <c r="E552" s="207" t="s">
        <v>82</v>
      </c>
      <c r="F552" s="208" t="s">
        <v>771</v>
      </c>
      <c r="G552" s="206"/>
      <c r="H552" s="207" t="s">
        <v>82</v>
      </c>
      <c r="I552" s="209"/>
      <c r="J552" s="206"/>
      <c r="K552" s="206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150</v>
      </c>
      <c r="AU552" s="214" t="s">
        <v>21</v>
      </c>
      <c r="AV552" s="14" t="s">
        <v>92</v>
      </c>
      <c r="AW552" s="14" t="s">
        <v>42</v>
      </c>
      <c r="AX552" s="14" t="s">
        <v>84</v>
      </c>
      <c r="AY552" s="214" t="s">
        <v>139</v>
      </c>
    </row>
    <row r="553" spans="2:51" s="14" customFormat="1" ht="11.25">
      <c r="B553" s="205"/>
      <c r="C553" s="206"/>
      <c r="D553" s="195" t="s">
        <v>150</v>
      </c>
      <c r="E553" s="207" t="s">
        <v>82</v>
      </c>
      <c r="F553" s="208" t="s">
        <v>152</v>
      </c>
      <c r="G553" s="206"/>
      <c r="H553" s="207" t="s">
        <v>82</v>
      </c>
      <c r="I553" s="209"/>
      <c r="J553" s="206"/>
      <c r="K553" s="206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150</v>
      </c>
      <c r="AU553" s="214" t="s">
        <v>21</v>
      </c>
      <c r="AV553" s="14" t="s">
        <v>92</v>
      </c>
      <c r="AW553" s="14" t="s">
        <v>42</v>
      </c>
      <c r="AX553" s="14" t="s">
        <v>84</v>
      </c>
      <c r="AY553" s="214" t="s">
        <v>139</v>
      </c>
    </row>
    <row r="554" spans="2:51" s="15" customFormat="1" ht="11.25">
      <c r="B554" s="215"/>
      <c r="C554" s="216"/>
      <c r="D554" s="195" t="s">
        <v>150</v>
      </c>
      <c r="E554" s="217" t="s">
        <v>82</v>
      </c>
      <c r="F554" s="218" t="s">
        <v>153</v>
      </c>
      <c r="G554" s="216"/>
      <c r="H554" s="219">
        <v>563.82</v>
      </c>
      <c r="I554" s="220"/>
      <c r="J554" s="216"/>
      <c r="K554" s="216"/>
      <c r="L554" s="221"/>
      <c r="M554" s="222"/>
      <c r="N554" s="223"/>
      <c r="O554" s="223"/>
      <c r="P554" s="223"/>
      <c r="Q554" s="223"/>
      <c r="R554" s="223"/>
      <c r="S554" s="223"/>
      <c r="T554" s="224"/>
      <c r="AT554" s="225" t="s">
        <v>150</v>
      </c>
      <c r="AU554" s="225" t="s">
        <v>21</v>
      </c>
      <c r="AV554" s="15" t="s">
        <v>146</v>
      </c>
      <c r="AW554" s="15" t="s">
        <v>42</v>
      </c>
      <c r="AX554" s="15" t="s">
        <v>92</v>
      </c>
      <c r="AY554" s="225" t="s">
        <v>139</v>
      </c>
    </row>
    <row r="555" spans="1:65" s="2" customFormat="1" ht="21.75" customHeight="1">
      <c r="A555" s="36"/>
      <c r="B555" s="37"/>
      <c r="C555" s="175" t="s">
        <v>772</v>
      </c>
      <c r="D555" s="175" t="s">
        <v>141</v>
      </c>
      <c r="E555" s="176" t="s">
        <v>773</v>
      </c>
      <c r="F555" s="177" t="s">
        <v>774</v>
      </c>
      <c r="G555" s="178" t="s">
        <v>144</v>
      </c>
      <c r="H555" s="179">
        <v>644.28</v>
      </c>
      <c r="I555" s="180"/>
      <c r="J555" s="181">
        <f>ROUND(I555*H555,2)</f>
        <v>0</v>
      </c>
      <c r="K555" s="177" t="s">
        <v>82</v>
      </c>
      <c r="L555" s="41"/>
      <c r="M555" s="182" t="s">
        <v>82</v>
      </c>
      <c r="N555" s="183" t="s">
        <v>54</v>
      </c>
      <c r="O555" s="66"/>
      <c r="P555" s="184">
        <f>O555*H555</f>
        <v>0</v>
      </c>
      <c r="Q555" s="184">
        <v>0</v>
      </c>
      <c r="R555" s="184">
        <f>Q555*H555</f>
        <v>0</v>
      </c>
      <c r="S555" s="184">
        <v>0</v>
      </c>
      <c r="T555" s="185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86" t="s">
        <v>146</v>
      </c>
      <c r="AT555" s="186" t="s">
        <v>141</v>
      </c>
      <c r="AU555" s="186" t="s">
        <v>21</v>
      </c>
      <c r="AY555" s="18" t="s">
        <v>139</v>
      </c>
      <c r="BE555" s="187">
        <f>IF(N555="základní",J555,0)</f>
        <v>0</v>
      </c>
      <c r="BF555" s="187">
        <f>IF(N555="snížená",J555,0)</f>
        <v>0</v>
      </c>
      <c r="BG555" s="187">
        <f>IF(N555="zákl. přenesená",J555,0)</f>
        <v>0</v>
      </c>
      <c r="BH555" s="187">
        <f>IF(N555="sníž. přenesená",J555,0)</f>
        <v>0</v>
      </c>
      <c r="BI555" s="187">
        <f>IF(N555="nulová",J555,0)</f>
        <v>0</v>
      </c>
      <c r="BJ555" s="18" t="s">
        <v>92</v>
      </c>
      <c r="BK555" s="187">
        <f>ROUND(I555*H555,2)</f>
        <v>0</v>
      </c>
      <c r="BL555" s="18" t="s">
        <v>146</v>
      </c>
      <c r="BM555" s="186" t="s">
        <v>775</v>
      </c>
    </row>
    <row r="556" spans="2:51" s="13" customFormat="1" ht="11.25">
      <c r="B556" s="193"/>
      <c r="C556" s="194"/>
      <c r="D556" s="195" t="s">
        <v>150</v>
      </c>
      <c r="E556" s="196" t="s">
        <v>82</v>
      </c>
      <c r="F556" s="197" t="s">
        <v>776</v>
      </c>
      <c r="G556" s="194"/>
      <c r="H556" s="198">
        <v>644.28</v>
      </c>
      <c r="I556" s="199"/>
      <c r="J556" s="194"/>
      <c r="K556" s="194"/>
      <c r="L556" s="200"/>
      <c r="M556" s="201"/>
      <c r="N556" s="202"/>
      <c r="O556" s="202"/>
      <c r="P556" s="202"/>
      <c r="Q556" s="202"/>
      <c r="R556" s="202"/>
      <c r="S556" s="202"/>
      <c r="T556" s="203"/>
      <c r="AT556" s="204" t="s">
        <v>150</v>
      </c>
      <c r="AU556" s="204" t="s">
        <v>21</v>
      </c>
      <c r="AV556" s="13" t="s">
        <v>21</v>
      </c>
      <c r="AW556" s="13" t="s">
        <v>42</v>
      </c>
      <c r="AX556" s="13" t="s">
        <v>84</v>
      </c>
      <c r="AY556" s="204" t="s">
        <v>139</v>
      </c>
    </row>
    <row r="557" spans="2:51" s="14" customFormat="1" ht="11.25">
      <c r="B557" s="205"/>
      <c r="C557" s="206"/>
      <c r="D557" s="195" t="s">
        <v>150</v>
      </c>
      <c r="E557" s="207" t="s">
        <v>82</v>
      </c>
      <c r="F557" s="208" t="s">
        <v>777</v>
      </c>
      <c r="G557" s="206"/>
      <c r="H557" s="207" t="s">
        <v>82</v>
      </c>
      <c r="I557" s="209"/>
      <c r="J557" s="206"/>
      <c r="K557" s="206"/>
      <c r="L557" s="210"/>
      <c r="M557" s="211"/>
      <c r="N557" s="212"/>
      <c r="O557" s="212"/>
      <c r="P557" s="212"/>
      <c r="Q557" s="212"/>
      <c r="R557" s="212"/>
      <c r="S557" s="212"/>
      <c r="T557" s="213"/>
      <c r="AT557" s="214" t="s">
        <v>150</v>
      </c>
      <c r="AU557" s="214" t="s">
        <v>21</v>
      </c>
      <c r="AV557" s="14" t="s">
        <v>92</v>
      </c>
      <c r="AW557" s="14" t="s">
        <v>42</v>
      </c>
      <c r="AX557" s="14" t="s">
        <v>84</v>
      </c>
      <c r="AY557" s="214" t="s">
        <v>139</v>
      </c>
    </row>
    <row r="558" spans="2:51" s="15" customFormat="1" ht="11.25">
      <c r="B558" s="215"/>
      <c r="C558" s="216"/>
      <c r="D558" s="195" t="s">
        <v>150</v>
      </c>
      <c r="E558" s="217" t="s">
        <v>82</v>
      </c>
      <c r="F558" s="218" t="s">
        <v>153</v>
      </c>
      <c r="G558" s="216"/>
      <c r="H558" s="219">
        <v>644.28</v>
      </c>
      <c r="I558" s="220"/>
      <c r="J558" s="216"/>
      <c r="K558" s="216"/>
      <c r="L558" s="221"/>
      <c r="M558" s="222"/>
      <c r="N558" s="223"/>
      <c r="O558" s="223"/>
      <c r="P558" s="223"/>
      <c r="Q558" s="223"/>
      <c r="R558" s="223"/>
      <c r="S558" s="223"/>
      <c r="T558" s="224"/>
      <c r="AT558" s="225" t="s">
        <v>150</v>
      </c>
      <c r="AU558" s="225" t="s">
        <v>21</v>
      </c>
      <c r="AV558" s="15" t="s">
        <v>146</v>
      </c>
      <c r="AW558" s="15" t="s">
        <v>42</v>
      </c>
      <c r="AX558" s="15" t="s">
        <v>92</v>
      </c>
      <c r="AY558" s="225" t="s">
        <v>139</v>
      </c>
    </row>
    <row r="559" spans="1:65" s="2" customFormat="1" ht="21.75" customHeight="1">
      <c r="A559" s="36"/>
      <c r="B559" s="37"/>
      <c r="C559" s="175" t="s">
        <v>778</v>
      </c>
      <c r="D559" s="175" t="s">
        <v>141</v>
      </c>
      <c r="E559" s="176" t="s">
        <v>779</v>
      </c>
      <c r="F559" s="177" t="s">
        <v>780</v>
      </c>
      <c r="G559" s="178" t="s">
        <v>144</v>
      </c>
      <c r="H559" s="179">
        <v>80.46</v>
      </c>
      <c r="I559" s="180"/>
      <c r="J559" s="181">
        <f>ROUND(I559*H559,2)</f>
        <v>0</v>
      </c>
      <c r="K559" s="177" t="s">
        <v>145</v>
      </c>
      <c r="L559" s="41"/>
      <c r="M559" s="182" t="s">
        <v>82</v>
      </c>
      <c r="N559" s="183" t="s">
        <v>54</v>
      </c>
      <c r="O559" s="66"/>
      <c r="P559" s="184">
        <f>O559*H559</f>
        <v>0</v>
      </c>
      <c r="Q559" s="184">
        <v>0</v>
      </c>
      <c r="R559" s="184">
        <f>Q559*H559</f>
        <v>0</v>
      </c>
      <c r="S559" s="184">
        <v>0</v>
      </c>
      <c r="T559" s="185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186" t="s">
        <v>146</v>
      </c>
      <c r="AT559" s="186" t="s">
        <v>141</v>
      </c>
      <c r="AU559" s="186" t="s">
        <v>21</v>
      </c>
      <c r="AY559" s="18" t="s">
        <v>139</v>
      </c>
      <c r="BE559" s="187">
        <f>IF(N559="základní",J559,0)</f>
        <v>0</v>
      </c>
      <c r="BF559" s="187">
        <f>IF(N559="snížená",J559,0)</f>
        <v>0</v>
      </c>
      <c r="BG559" s="187">
        <f>IF(N559="zákl. přenesená",J559,0)</f>
        <v>0</v>
      </c>
      <c r="BH559" s="187">
        <f>IF(N559="sníž. přenesená",J559,0)</f>
        <v>0</v>
      </c>
      <c r="BI559" s="187">
        <f>IF(N559="nulová",J559,0)</f>
        <v>0</v>
      </c>
      <c r="BJ559" s="18" t="s">
        <v>92</v>
      </c>
      <c r="BK559" s="187">
        <f>ROUND(I559*H559,2)</f>
        <v>0</v>
      </c>
      <c r="BL559" s="18" t="s">
        <v>146</v>
      </c>
      <c r="BM559" s="186" t="s">
        <v>781</v>
      </c>
    </row>
    <row r="560" spans="1:47" s="2" customFormat="1" ht="11.25">
      <c r="A560" s="36"/>
      <c r="B560" s="37"/>
      <c r="C560" s="38"/>
      <c r="D560" s="188" t="s">
        <v>148</v>
      </c>
      <c r="E560" s="38"/>
      <c r="F560" s="189" t="s">
        <v>782</v>
      </c>
      <c r="G560" s="38"/>
      <c r="H560" s="38"/>
      <c r="I560" s="190"/>
      <c r="J560" s="38"/>
      <c r="K560" s="38"/>
      <c r="L560" s="41"/>
      <c r="M560" s="191"/>
      <c r="N560" s="192"/>
      <c r="O560" s="66"/>
      <c r="P560" s="66"/>
      <c r="Q560" s="66"/>
      <c r="R560" s="66"/>
      <c r="S560" s="66"/>
      <c r="T560" s="67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T560" s="18" t="s">
        <v>148</v>
      </c>
      <c r="AU560" s="18" t="s">
        <v>21</v>
      </c>
    </row>
    <row r="561" spans="2:51" s="13" customFormat="1" ht="11.25">
      <c r="B561" s="193"/>
      <c r="C561" s="194"/>
      <c r="D561" s="195" t="s">
        <v>150</v>
      </c>
      <c r="E561" s="196" t="s">
        <v>82</v>
      </c>
      <c r="F561" s="197" t="s">
        <v>783</v>
      </c>
      <c r="G561" s="194"/>
      <c r="H561" s="198">
        <v>80.46</v>
      </c>
      <c r="I561" s="199"/>
      <c r="J561" s="194"/>
      <c r="K561" s="194"/>
      <c r="L561" s="200"/>
      <c r="M561" s="201"/>
      <c r="N561" s="202"/>
      <c r="O561" s="202"/>
      <c r="P561" s="202"/>
      <c r="Q561" s="202"/>
      <c r="R561" s="202"/>
      <c r="S561" s="202"/>
      <c r="T561" s="203"/>
      <c r="AT561" s="204" t="s">
        <v>150</v>
      </c>
      <c r="AU561" s="204" t="s">
        <v>21</v>
      </c>
      <c r="AV561" s="13" t="s">
        <v>21</v>
      </c>
      <c r="AW561" s="13" t="s">
        <v>42</v>
      </c>
      <c r="AX561" s="13" t="s">
        <v>84</v>
      </c>
      <c r="AY561" s="204" t="s">
        <v>139</v>
      </c>
    </row>
    <row r="562" spans="2:51" s="14" customFormat="1" ht="11.25">
      <c r="B562" s="205"/>
      <c r="C562" s="206"/>
      <c r="D562" s="195" t="s">
        <v>150</v>
      </c>
      <c r="E562" s="207" t="s">
        <v>82</v>
      </c>
      <c r="F562" s="208" t="s">
        <v>784</v>
      </c>
      <c r="G562" s="206"/>
      <c r="H562" s="207" t="s">
        <v>82</v>
      </c>
      <c r="I562" s="209"/>
      <c r="J562" s="206"/>
      <c r="K562" s="206"/>
      <c r="L562" s="210"/>
      <c r="M562" s="211"/>
      <c r="N562" s="212"/>
      <c r="O562" s="212"/>
      <c r="P562" s="212"/>
      <c r="Q562" s="212"/>
      <c r="R562" s="212"/>
      <c r="S562" s="212"/>
      <c r="T562" s="213"/>
      <c r="AT562" s="214" t="s">
        <v>150</v>
      </c>
      <c r="AU562" s="214" t="s">
        <v>21</v>
      </c>
      <c r="AV562" s="14" t="s">
        <v>92</v>
      </c>
      <c r="AW562" s="14" t="s">
        <v>42</v>
      </c>
      <c r="AX562" s="14" t="s">
        <v>84</v>
      </c>
      <c r="AY562" s="214" t="s">
        <v>139</v>
      </c>
    </row>
    <row r="563" spans="2:51" s="15" customFormat="1" ht="11.25">
      <c r="B563" s="215"/>
      <c r="C563" s="216"/>
      <c r="D563" s="195" t="s">
        <v>150</v>
      </c>
      <c r="E563" s="217" t="s">
        <v>82</v>
      </c>
      <c r="F563" s="218" t="s">
        <v>153</v>
      </c>
      <c r="G563" s="216"/>
      <c r="H563" s="219">
        <v>80.46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150</v>
      </c>
      <c r="AU563" s="225" t="s">
        <v>21</v>
      </c>
      <c r="AV563" s="15" t="s">
        <v>146</v>
      </c>
      <c r="AW563" s="15" t="s">
        <v>42</v>
      </c>
      <c r="AX563" s="15" t="s">
        <v>92</v>
      </c>
      <c r="AY563" s="225" t="s">
        <v>139</v>
      </c>
    </row>
    <row r="564" spans="1:65" s="2" customFormat="1" ht="24.2" customHeight="1">
      <c r="A564" s="36"/>
      <c r="B564" s="37"/>
      <c r="C564" s="175" t="s">
        <v>785</v>
      </c>
      <c r="D564" s="175" t="s">
        <v>141</v>
      </c>
      <c r="E564" s="176" t="s">
        <v>786</v>
      </c>
      <c r="F564" s="177" t="s">
        <v>787</v>
      </c>
      <c r="G564" s="178" t="s">
        <v>144</v>
      </c>
      <c r="H564" s="179">
        <v>563.82</v>
      </c>
      <c r="I564" s="180"/>
      <c r="J564" s="181">
        <f>ROUND(I564*H564,2)</f>
        <v>0</v>
      </c>
      <c r="K564" s="177" t="s">
        <v>145</v>
      </c>
      <c r="L564" s="41"/>
      <c r="M564" s="182" t="s">
        <v>82</v>
      </c>
      <c r="N564" s="183" t="s">
        <v>54</v>
      </c>
      <c r="O564" s="66"/>
      <c r="P564" s="184">
        <f>O564*H564</f>
        <v>0</v>
      </c>
      <c r="Q564" s="184">
        <v>0</v>
      </c>
      <c r="R564" s="184">
        <f>Q564*H564</f>
        <v>0</v>
      </c>
      <c r="S564" s="184">
        <v>0</v>
      </c>
      <c r="T564" s="185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186" t="s">
        <v>146</v>
      </c>
      <c r="AT564" s="186" t="s">
        <v>141</v>
      </c>
      <c r="AU564" s="186" t="s">
        <v>21</v>
      </c>
      <c r="AY564" s="18" t="s">
        <v>139</v>
      </c>
      <c r="BE564" s="187">
        <f>IF(N564="základní",J564,0)</f>
        <v>0</v>
      </c>
      <c r="BF564" s="187">
        <f>IF(N564="snížená",J564,0)</f>
        <v>0</v>
      </c>
      <c r="BG564" s="187">
        <f>IF(N564="zákl. přenesená",J564,0)</f>
        <v>0</v>
      </c>
      <c r="BH564" s="187">
        <f>IF(N564="sníž. přenesená",J564,0)</f>
        <v>0</v>
      </c>
      <c r="BI564" s="187">
        <f>IF(N564="nulová",J564,0)</f>
        <v>0</v>
      </c>
      <c r="BJ564" s="18" t="s">
        <v>92</v>
      </c>
      <c r="BK564" s="187">
        <f>ROUND(I564*H564,2)</f>
        <v>0</v>
      </c>
      <c r="BL564" s="18" t="s">
        <v>146</v>
      </c>
      <c r="BM564" s="186" t="s">
        <v>788</v>
      </c>
    </row>
    <row r="565" spans="1:47" s="2" customFormat="1" ht="11.25">
      <c r="A565" s="36"/>
      <c r="B565" s="37"/>
      <c r="C565" s="38"/>
      <c r="D565" s="188" t="s">
        <v>148</v>
      </c>
      <c r="E565" s="38"/>
      <c r="F565" s="189" t="s">
        <v>789</v>
      </c>
      <c r="G565" s="38"/>
      <c r="H565" s="38"/>
      <c r="I565" s="190"/>
      <c r="J565" s="38"/>
      <c r="K565" s="38"/>
      <c r="L565" s="41"/>
      <c r="M565" s="191"/>
      <c r="N565" s="192"/>
      <c r="O565" s="66"/>
      <c r="P565" s="66"/>
      <c r="Q565" s="66"/>
      <c r="R565" s="66"/>
      <c r="S565" s="66"/>
      <c r="T565" s="67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T565" s="18" t="s">
        <v>148</v>
      </c>
      <c r="AU565" s="18" t="s">
        <v>21</v>
      </c>
    </row>
    <row r="566" spans="2:51" s="13" customFormat="1" ht="11.25">
      <c r="B566" s="193"/>
      <c r="C566" s="194"/>
      <c r="D566" s="195" t="s">
        <v>150</v>
      </c>
      <c r="E566" s="196" t="s">
        <v>82</v>
      </c>
      <c r="F566" s="197" t="s">
        <v>790</v>
      </c>
      <c r="G566" s="194"/>
      <c r="H566" s="198">
        <v>563.82</v>
      </c>
      <c r="I566" s="199"/>
      <c r="J566" s="194"/>
      <c r="K566" s="194"/>
      <c r="L566" s="200"/>
      <c r="M566" s="201"/>
      <c r="N566" s="202"/>
      <c r="O566" s="202"/>
      <c r="P566" s="202"/>
      <c r="Q566" s="202"/>
      <c r="R566" s="202"/>
      <c r="S566" s="202"/>
      <c r="T566" s="203"/>
      <c r="AT566" s="204" t="s">
        <v>150</v>
      </c>
      <c r="AU566" s="204" t="s">
        <v>21</v>
      </c>
      <c r="AV566" s="13" t="s">
        <v>21</v>
      </c>
      <c r="AW566" s="13" t="s">
        <v>42</v>
      </c>
      <c r="AX566" s="13" t="s">
        <v>84</v>
      </c>
      <c r="AY566" s="204" t="s">
        <v>139</v>
      </c>
    </row>
    <row r="567" spans="2:51" s="14" customFormat="1" ht="11.25">
      <c r="B567" s="205"/>
      <c r="C567" s="206"/>
      <c r="D567" s="195" t="s">
        <v>150</v>
      </c>
      <c r="E567" s="207" t="s">
        <v>82</v>
      </c>
      <c r="F567" s="208" t="s">
        <v>791</v>
      </c>
      <c r="G567" s="206"/>
      <c r="H567" s="207" t="s">
        <v>82</v>
      </c>
      <c r="I567" s="209"/>
      <c r="J567" s="206"/>
      <c r="K567" s="206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150</v>
      </c>
      <c r="AU567" s="214" t="s">
        <v>21</v>
      </c>
      <c r="AV567" s="14" t="s">
        <v>92</v>
      </c>
      <c r="AW567" s="14" t="s">
        <v>42</v>
      </c>
      <c r="AX567" s="14" t="s">
        <v>84</v>
      </c>
      <c r="AY567" s="214" t="s">
        <v>139</v>
      </c>
    </row>
    <row r="568" spans="2:51" s="15" customFormat="1" ht="11.25">
      <c r="B568" s="215"/>
      <c r="C568" s="216"/>
      <c r="D568" s="195" t="s">
        <v>150</v>
      </c>
      <c r="E568" s="217" t="s">
        <v>82</v>
      </c>
      <c r="F568" s="218" t="s">
        <v>153</v>
      </c>
      <c r="G568" s="216"/>
      <c r="H568" s="219">
        <v>563.82</v>
      </c>
      <c r="I568" s="220"/>
      <c r="J568" s="216"/>
      <c r="K568" s="216"/>
      <c r="L568" s="221"/>
      <c r="M568" s="222"/>
      <c r="N568" s="223"/>
      <c r="O568" s="223"/>
      <c r="P568" s="223"/>
      <c r="Q568" s="223"/>
      <c r="R568" s="223"/>
      <c r="S568" s="223"/>
      <c r="T568" s="224"/>
      <c r="AT568" s="225" t="s">
        <v>150</v>
      </c>
      <c r="AU568" s="225" t="s">
        <v>21</v>
      </c>
      <c r="AV568" s="15" t="s">
        <v>146</v>
      </c>
      <c r="AW568" s="15" t="s">
        <v>42</v>
      </c>
      <c r="AX568" s="15" t="s">
        <v>92</v>
      </c>
      <c r="AY568" s="225" t="s">
        <v>139</v>
      </c>
    </row>
    <row r="569" spans="1:65" s="2" customFormat="1" ht="24.2" customHeight="1">
      <c r="A569" s="36"/>
      <c r="B569" s="37"/>
      <c r="C569" s="175" t="s">
        <v>792</v>
      </c>
      <c r="D569" s="175" t="s">
        <v>141</v>
      </c>
      <c r="E569" s="176" t="s">
        <v>786</v>
      </c>
      <c r="F569" s="177" t="s">
        <v>787</v>
      </c>
      <c r="G569" s="178" t="s">
        <v>144</v>
      </c>
      <c r="H569" s="179">
        <v>80.46</v>
      </c>
      <c r="I569" s="180"/>
      <c r="J569" s="181">
        <f>ROUND(I569*H569,2)</f>
        <v>0</v>
      </c>
      <c r="K569" s="177" t="s">
        <v>145</v>
      </c>
      <c r="L569" s="41"/>
      <c r="M569" s="182" t="s">
        <v>82</v>
      </c>
      <c r="N569" s="183" t="s">
        <v>54</v>
      </c>
      <c r="O569" s="66"/>
      <c r="P569" s="184">
        <f>O569*H569</f>
        <v>0</v>
      </c>
      <c r="Q569" s="184">
        <v>0</v>
      </c>
      <c r="R569" s="184">
        <f>Q569*H569</f>
        <v>0</v>
      </c>
      <c r="S569" s="184">
        <v>0</v>
      </c>
      <c r="T569" s="185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186" t="s">
        <v>146</v>
      </c>
      <c r="AT569" s="186" t="s">
        <v>141</v>
      </c>
      <c r="AU569" s="186" t="s">
        <v>21</v>
      </c>
      <c r="AY569" s="18" t="s">
        <v>139</v>
      </c>
      <c r="BE569" s="187">
        <f>IF(N569="základní",J569,0)</f>
        <v>0</v>
      </c>
      <c r="BF569" s="187">
        <f>IF(N569="snížená",J569,0)</f>
        <v>0</v>
      </c>
      <c r="BG569" s="187">
        <f>IF(N569="zákl. přenesená",J569,0)</f>
        <v>0</v>
      </c>
      <c r="BH569" s="187">
        <f>IF(N569="sníž. přenesená",J569,0)</f>
        <v>0</v>
      </c>
      <c r="BI569" s="187">
        <f>IF(N569="nulová",J569,0)</f>
        <v>0</v>
      </c>
      <c r="BJ569" s="18" t="s">
        <v>92</v>
      </c>
      <c r="BK569" s="187">
        <f>ROUND(I569*H569,2)</f>
        <v>0</v>
      </c>
      <c r="BL569" s="18" t="s">
        <v>146</v>
      </c>
      <c r="BM569" s="186" t="s">
        <v>793</v>
      </c>
    </row>
    <row r="570" spans="1:47" s="2" customFormat="1" ht="11.25">
      <c r="A570" s="36"/>
      <c r="B570" s="37"/>
      <c r="C570" s="38"/>
      <c r="D570" s="188" t="s">
        <v>148</v>
      </c>
      <c r="E570" s="38"/>
      <c r="F570" s="189" t="s">
        <v>789</v>
      </c>
      <c r="G570" s="38"/>
      <c r="H570" s="38"/>
      <c r="I570" s="190"/>
      <c r="J570" s="38"/>
      <c r="K570" s="38"/>
      <c r="L570" s="41"/>
      <c r="M570" s="191"/>
      <c r="N570" s="192"/>
      <c r="O570" s="66"/>
      <c r="P570" s="66"/>
      <c r="Q570" s="66"/>
      <c r="R570" s="66"/>
      <c r="S570" s="66"/>
      <c r="T570" s="67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T570" s="18" t="s">
        <v>148</v>
      </c>
      <c r="AU570" s="18" t="s">
        <v>21</v>
      </c>
    </row>
    <row r="571" spans="2:51" s="13" customFormat="1" ht="11.25">
      <c r="B571" s="193"/>
      <c r="C571" s="194"/>
      <c r="D571" s="195" t="s">
        <v>150</v>
      </c>
      <c r="E571" s="196" t="s">
        <v>82</v>
      </c>
      <c r="F571" s="197" t="s">
        <v>783</v>
      </c>
      <c r="G571" s="194"/>
      <c r="H571" s="198">
        <v>80.46</v>
      </c>
      <c r="I571" s="199"/>
      <c r="J571" s="194"/>
      <c r="K571" s="194"/>
      <c r="L571" s="200"/>
      <c r="M571" s="201"/>
      <c r="N571" s="202"/>
      <c r="O571" s="202"/>
      <c r="P571" s="202"/>
      <c r="Q571" s="202"/>
      <c r="R571" s="202"/>
      <c r="S571" s="202"/>
      <c r="T571" s="203"/>
      <c r="AT571" s="204" t="s">
        <v>150</v>
      </c>
      <c r="AU571" s="204" t="s">
        <v>21</v>
      </c>
      <c r="AV571" s="13" t="s">
        <v>21</v>
      </c>
      <c r="AW571" s="13" t="s">
        <v>42</v>
      </c>
      <c r="AX571" s="13" t="s">
        <v>84</v>
      </c>
      <c r="AY571" s="204" t="s">
        <v>139</v>
      </c>
    </row>
    <row r="572" spans="2:51" s="14" customFormat="1" ht="11.25">
      <c r="B572" s="205"/>
      <c r="C572" s="206"/>
      <c r="D572" s="195" t="s">
        <v>150</v>
      </c>
      <c r="E572" s="207" t="s">
        <v>82</v>
      </c>
      <c r="F572" s="208" t="s">
        <v>794</v>
      </c>
      <c r="G572" s="206"/>
      <c r="H572" s="207" t="s">
        <v>82</v>
      </c>
      <c r="I572" s="209"/>
      <c r="J572" s="206"/>
      <c r="K572" s="206"/>
      <c r="L572" s="210"/>
      <c r="M572" s="211"/>
      <c r="N572" s="212"/>
      <c r="O572" s="212"/>
      <c r="P572" s="212"/>
      <c r="Q572" s="212"/>
      <c r="R572" s="212"/>
      <c r="S572" s="212"/>
      <c r="T572" s="213"/>
      <c r="AT572" s="214" t="s">
        <v>150</v>
      </c>
      <c r="AU572" s="214" t="s">
        <v>21</v>
      </c>
      <c r="AV572" s="14" t="s">
        <v>92</v>
      </c>
      <c r="AW572" s="14" t="s">
        <v>42</v>
      </c>
      <c r="AX572" s="14" t="s">
        <v>84</v>
      </c>
      <c r="AY572" s="214" t="s">
        <v>139</v>
      </c>
    </row>
    <row r="573" spans="2:51" s="15" customFormat="1" ht="11.25">
      <c r="B573" s="215"/>
      <c r="C573" s="216"/>
      <c r="D573" s="195" t="s">
        <v>150</v>
      </c>
      <c r="E573" s="217" t="s">
        <v>82</v>
      </c>
      <c r="F573" s="218" t="s">
        <v>153</v>
      </c>
      <c r="G573" s="216"/>
      <c r="H573" s="219">
        <v>80.46</v>
      </c>
      <c r="I573" s="220"/>
      <c r="J573" s="216"/>
      <c r="K573" s="216"/>
      <c r="L573" s="221"/>
      <c r="M573" s="222"/>
      <c r="N573" s="223"/>
      <c r="O573" s="223"/>
      <c r="P573" s="223"/>
      <c r="Q573" s="223"/>
      <c r="R573" s="223"/>
      <c r="S573" s="223"/>
      <c r="T573" s="224"/>
      <c r="AT573" s="225" t="s">
        <v>150</v>
      </c>
      <c r="AU573" s="225" t="s">
        <v>21</v>
      </c>
      <c r="AV573" s="15" t="s">
        <v>146</v>
      </c>
      <c r="AW573" s="15" t="s">
        <v>42</v>
      </c>
      <c r="AX573" s="15" t="s">
        <v>92</v>
      </c>
      <c r="AY573" s="225" t="s">
        <v>139</v>
      </c>
    </row>
    <row r="574" spans="1:65" s="2" customFormat="1" ht="24.2" customHeight="1">
      <c r="A574" s="36"/>
      <c r="B574" s="37"/>
      <c r="C574" s="175" t="s">
        <v>795</v>
      </c>
      <c r="D574" s="175" t="s">
        <v>141</v>
      </c>
      <c r="E574" s="176" t="s">
        <v>796</v>
      </c>
      <c r="F574" s="177" t="s">
        <v>797</v>
      </c>
      <c r="G574" s="178" t="s">
        <v>144</v>
      </c>
      <c r="H574" s="179">
        <v>41.75</v>
      </c>
      <c r="I574" s="180"/>
      <c r="J574" s="181">
        <f>ROUND(I574*H574,2)</f>
        <v>0</v>
      </c>
      <c r="K574" s="177" t="s">
        <v>145</v>
      </c>
      <c r="L574" s="41"/>
      <c r="M574" s="182" t="s">
        <v>82</v>
      </c>
      <c r="N574" s="183" t="s">
        <v>54</v>
      </c>
      <c r="O574" s="66"/>
      <c r="P574" s="184">
        <f>O574*H574</f>
        <v>0</v>
      </c>
      <c r="Q574" s="184">
        <v>0</v>
      </c>
      <c r="R574" s="184">
        <f>Q574*H574</f>
        <v>0</v>
      </c>
      <c r="S574" s="184">
        <v>0</v>
      </c>
      <c r="T574" s="185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186" t="s">
        <v>146</v>
      </c>
      <c r="AT574" s="186" t="s">
        <v>141</v>
      </c>
      <c r="AU574" s="186" t="s">
        <v>21</v>
      </c>
      <c r="AY574" s="18" t="s">
        <v>139</v>
      </c>
      <c r="BE574" s="187">
        <f>IF(N574="základní",J574,0)</f>
        <v>0</v>
      </c>
      <c r="BF574" s="187">
        <f>IF(N574="snížená",J574,0)</f>
        <v>0</v>
      </c>
      <c r="BG574" s="187">
        <f>IF(N574="zákl. přenesená",J574,0)</f>
        <v>0</v>
      </c>
      <c r="BH574" s="187">
        <f>IF(N574="sníž. přenesená",J574,0)</f>
        <v>0</v>
      </c>
      <c r="BI574" s="187">
        <f>IF(N574="nulová",J574,0)</f>
        <v>0</v>
      </c>
      <c r="BJ574" s="18" t="s">
        <v>92</v>
      </c>
      <c r="BK574" s="187">
        <f>ROUND(I574*H574,2)</f>
        <v>0</v>
      </c>
      <c r="BL574" s="18" t="s">
        <v>146</v>
      </c>
      <c r="BM574" s="186" t="s">
        <v>798</v>
      </c>
    </row>
    <row r="575" spans="1:47" s="2" customFormat="1" ht="11.25">
      <c r="A575" s="36"/>
      <c r="B575" s="37"/>
      <c r="C575" s="38"/>
      <c r="D575" s="188" t="s">
        <v>148</v>
      </c>
      <c r="E575" s="38"/>
      <c r="F575" s="189" t="s">
        <v>799</v>
      </c>
      <c r="G575" s="38"/>
      <c r="H575" s="38"/>
      <c r="I575" s="190"/>
      <c r="J575" s="38"/>
      <c r="K575" s="38"/>
      <c r="L575" s="41"/>
      <c r="M575" s="191"/>
      <c r="N575" s="192"/>
      <c r="O575" s="66"/>
      <c r="P575" s="66"/>
      <c r="Q575" s="66"/>
      <c r="R575" s="66"/>
      <c r="S575" s="66"/>
      <c r="T575" s="67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T575" s="18" t="s">
        <v>148</v>
      </c>
      <c r="AU575" s="18" t="s">
        <v>21</v>
      </c>
    </row>
    <row r="576" spans="2:51" s="13" customFormat="1" ht="11.25">
      <c r="B576" s="193"/>
      <c r="C576" s="194"/>
      <c r="D576" s="195" t="s">
        <v>150</v>
      </c>
      <c r="E576" s="196" t="s">
        <v>82</v>
      </c>
      <c r="F576" s="197" t="s">
        <v>800</v>
      </c>
      <c r="G576" s="194"/>
      <c r="H576" s="198">
        <v>41.75</v>
      </c>
      <c r="I576" s="199"/>
      <c r="J576" s="194"/>
      <c r="K576" s="194"/>
      <c r="L576" s="200"/>
      <c r="M576" s="201"/>
      <c r="N576" s="202"/>
      <c r="O576" s="202"/>
      <c r="P576" s="202"/>
      <c r="Q576" s="202"/>
      <c r="R576" s="202"/>
      <c r="S576" s="202"/>
      <c r="T576" s="203"/>
      <c r="AT576" s="204" t="s">
        <v>150</v>
      </c>
      <c r="AU576" s="204" t="s">
        <v>21</v>
      </c>
      <c r="AV576" s="13" t="s">
        <v>21</v>
      </c>
      <c r="AW576" s="13" t="s">
        <v>42</v>
      </c>
      <c r="AX576" s="13" t="s">
        <v>84</v>
      </c>
      <c r="AY576" s="204" t="s">
        <v>139</v>
      </c>
    </row>
    <row r="577" spans="2:51" s="14" customFormat="1" ht="11.25">
      <c r="B577" s="205"/>
      <c r="C577" s="206"/>
      <c r="D577" s="195" t="s">
        <v>150</v>
      </c>
      <c r="E577" s="207" t="s">
        <v>82</v>
      </c>
      <c r="F577" s="208" t="s">
        <v>801</v>
      </c>
      <c r="G577" s="206"/>
      <c r="H577" s="207" t="s">
        <v>82</v>
      </c>
      <c r="I577" s="209"/>
      <c r="J577" s="206"/>
      <c r="K577" s="206"/>
      <c r="L577" s="210"/>
      <c r="M577" s="211"/>
      <c r="N577" s="212"/>
      <c r="O577" s="212"/>
      <c r="P577" s="212"/>
      <c r="Q577" s="212"/>
      <c r="R577" s="212"/>
      <c r="S577" s="212"/>
      <c r="T577" s="213"/>
      <c r="AT577" s="214" t="s">
        <v>150</v>
      </c>
      <c r="AU577" s="214" t="s">
        <v>21</v>
      </c>
      <c r="AV577" s="14" t="s">
        <v>92</v>
      </c>
      <c r="AW577" s="14" t="s">
        <v>42</v>
      </c>
      <c r="AX577" s="14" t="s">
        <v>84</v>
      </c>
      <c r="AY577" s="214" t="s">
        <v>139</v>
      </c>
    </row>
    <row r="578" spans="2:51" s="15" customFormat="1" ht="11.25">
      <c r="B578" s="215"/>
      <c r="C578" s="216"/>
      <c r="D578" s="195" t="s">
        <v>150</v>
      </c>
      <c r="E578" s="217" t="s">
        <v>82</v>
      </c>
      <c r="F578" s="218" t="s">
        <v>153</v>
      </c>
      <c r="G578" s="216"/>
      <c r="H578" s="219">
        <v>41.75</v>
      </c>
      <c r="I578" s="220"/>
      <c r="J578" s="216"/>
      <c r="K578" s="216"/>
      <c r="L578" s="221"/>
      <c r="M578" s="222"/>
      <c r="N578" s="223"/>
      <c r="O578" s="223"/>
      <c r="P578" s="223"/>
      <c r="Q578" s="223"/>
      <c r="R578" s="223"/>
      <c r="S578" s="223"/>
      <c r="T578" s="224"/>
      <c r="AT578" s="225" t="s">
        <v>150</v>
      </c>
      <c r="AU578" s="225" t="s">
        <v>21</v>
      </c>
      <c r="AV578" s="15" t="s">
        <v>146</v>
      </c>
      <c r="AW578" s="15" t="s">
        <v>42</v>
      </c>
      <c r="AX578" s="15" t="s">
        <v>92</v>
      </c>
      <c r="AY578" s="225" t="s">
        <v>139</v>
      </c>
    </row>
    <row r="579" spans="1:65" s="2" customFormat="1" ht="24.2" customHeight="1">
      <c r="A579" s="36"/>
      <c r="B579" s="37"/>
      <c r="C579" s="175" t="s">
        <v>802</v>
      </c>
      <c r="D579" s="175" t="s">
        <v>141</v>
      </c>
      <c r="E579" s="176" t="s">
        <v>803</v>
      </c>
      <c r="F579" s="177" t="s">
        <v>804</v>
      </c>
      <c r="G579" s="178" t="s">
        <v>144</v>
      </c>
      <c r="H579" s="179">
        <v>672.82</v>
      </c>
      <c r="I579" s="180"/>
      <c r="J579" s="181">
        <f>ROUND(I579*H579,2)</f>
        <v>0</v>
      </c>
      <c r="K579" s="177" t="s">
        <v>145</v>
      </c>
      <c r="L579" s="41"/>
      <c r="M579" s="182" t="s">
        <v>82</v>
      </c>
      <c r="N579" s="183" t="s">
        <v>54</v>
      </c>
      <c r="O579" s="66"/>
      <c r="P579" s="184">
        <f>O579*H579</f>
        <v>0</v>
      </c>
      <c r="Q579" s="184">
        <v>0</v>
      </c>
      <c r="R579" s="184">
        <f>Q579*H579</f>
        <v>0</v>
      </c>
      <c r="S579" s="184">
        <v>0</v>
      </c>
      <c r="T579" s="185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186" t="s">
        <v>146</v>
      </c>
      <c r="AT579" s="186" t="s">
        <v>141</v>
      </c>
      <c r="AU579" s="186" t="s">
        <v>21</v>
      </c>
      <c r="AY579" s="18" t="s">
        <v>139</v>
      </c>
      <c r="BE579" s="187">
        <f>IF(N579="základní",J579,0)</f>
        <v>0</v>
      </c>
      <c r="BF579" s="187">
        <f>IF(N579="snížená",J579,0)</f>
        <v>0</v>
      </c>
      <c r="BG579" s="187">
        <f>IF(N579="zákl. přenesená",J579,0)</f>
        <v>0</v>
      </c>
      <c r="BH579" s="187">
        <f>IF(N579="sníž. přenesená",J579,0)</f>
        <v>0</v>
      </c>
      <c r="BI579" s="187">
        <f>IF(N579="nulová",J579,0)</f>
        <v>0</v>
      </c>
      <c r="BJ579" s="18" t="s">
        <v>92</v>
      </c>
      <c r="BK579" s="187">
        <f>ROUND(I579*H579,2)</f>
        <v>0</v>
      </c>
      <c r="BL579" s="18" t="s">
        <v>146</v>
      </c>
      <c r="BM579" s="186" t="s">
        <v>805</v>
      </c>
    </row>
    <row r="580" spans="1:47" s="2" customFormat="1" ht="11.25">
      <c r="A580" s="36"/>
      <c r="B580" s="37"/>
      <c r="C580" s="38"/>
      <c r="D580" s="188" t="s">
        <v>148</v>
      </c>
      <c r="E580" s="38"/>
      <c r="F580" s="189" t="s">
        <v>806</v>
      </c>
      <c r="G580" s="38"/>
      <c r="H580" s="38"/>
      <c r="I580" s="190"/>
      <c r="J580" s="38"/>
      <c r="K580" s="38"/>
      <c r="L580" s="41"/>
      <c r="M580" s="191"/>
      <c r="N580" s="192"/>
      <c r="O580" s="66"/>
      <c r="P580" s="66"/>
      <c r="Q580" s="66"/>
      <c r="R580" s="66"/>
      <c r="S580" s="66"/>
      <c r="T580" s="67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T580" s="18" t="s">
        <v>148</v>
      </c>
      <c r="AU580" s="18" t="s">
        <v>21</v>
      </c>
    </row>
    <row r="581" spans="2:51" s="13" customFormat="1" ht="11.25">
      <c r="B581" s="193"/>
      <c r="C581" s="194"/>
      <c r="D581" s="195" t="s">
        <v>150</v>
      </c>
      <c r="E581" s="196" t="s">
        <v>82</v>
      </c>
      <c r="F581" s="197" t="s">
        <v>807</v>
      </c>
      <c r="G581" s="194"/>
      <c r="H581" s="198">
        <v>672.82</v>
      </c>
      <c r="I581" s="199"/>
      <c r="J581" s="194"/>
      <c r="K581" s="194"/>
      <c r="L581" s="200"/>
      <c r="M581" s="201"/>
      <c r="N581" s="202"/>
      <c r="O581" s="202"/>
      <c r="P581" s="202"/>
      <c r="Q581" s="202"/>
      <c r="R581" s="202"/>
      <c r="S581" s="202"/>
      <c r="T581" s="203"/>
      <c r="AT581" s="204" t="s">
        <v>150</v>
      </c>
      <c r="AU581" s="204" t="s">
        <v>21</v>
      </c>
      <c r="AV581" s="13" t="s">
        <v>21</v>
      </c>
      <c r="AW581" s="13" t="s">
        <v>42</v>
      </c>
      <c r="AX581" s="13" t="s">
        <v>84</v>
      </c>
      <c r="AY581" s="204" t="s">
        <v>139</v>
      </c>
    </row>
    <row r="582" spans="2:51" s="14" customFormat="1" ht="11.25">
      <c r="B582" s="205"/>
      <c r="C582" s="206"/>
      <c r="D582" s="195" t="s">
        <v>150</v>
      </c>
      <c r="E582" s="207" t="s">
        <v>82</v>
      </c>
      <c r="F582" s="208" t="s">
        <v>152</v>
      </c>
      <c r="G582" s="206"/>
      <c r="H582" s="207" t="s">
        <v>82</v>
      </c>
      <c r="I582" s="209"/>
      <c r="J582" s="206"/>
      <c r="K582" s="206"/>
      <c r="L582" s="210"/>
      <c r="M582" s="211"/>
      <c r="N582" s="212"/>
      <c r="O582" s="212"/>
      <c r="P582" s="212"/>
      <c r="Q582" s="212"/>
      <c r="R582" s="212"/>
      <c r="S582" s="212"/>
      <c r="T582" s="213"/>
      <c r="AT582" s="214" t="s">
        <v>150</v>
      </c>
      <c r="AU582" s="214" t="s">
        <v>21</v>
      </c>
      <c r="AV582" s="14" t="s">
        <v>92</v>
      </c>
      <c r="AW582" s="14" t="s">
        <v>42</v>
      </c>
      <c r="AX582" s="14" t="s">
        <v>84</v>
      </c>
      <c r="AY582" s="214" t="s">
        <v>139</v>
      </c>
    </row>
    <row r="583" spans="2:51" s="15" customFormat="1" ht="11.25">
      <c r="B583" s="215"/>
      <c r="C583" s="216"/>
      <c r="D583" s="195" t="s">
        <v>150</v>
      </c>
      <c r="E583" s="217" t="s">
        <v>82</v>
      </c>
      <c r="F583" s="218" t="s">
        <v>153</v>
      </c>
      <c r="G583" s="216"/>
      <c r="H583" s="219">
        <v>672.82</v>
      </c>
      <c r="I583" s="220"/>
      <c r="J583" s="216"/>
      <c r="K583" s="216"/>
      <c r="L583" s="221"/>
      <c r="M583" s="222"/>
      <c r="N583" s="223"/>
      <c r="O583" s="223"/>
      <c r="P583" s="223"/>
      <c r="Q583" s="223"/>
      <c r="R583" s="223"/>
      <c r="S583" s="223"/>
      <c r="T583" s="224"/>
      <c r="AT583" s="225" t="s">
        <v>150</v>
      </c>
      <c r="AU583" s="225" t="s">
        <v>21</v>
      </c>
      <c r="AV583" s="15" t="s">
        <v>146</v>
      </c>
      <c r="AW583" s="15" t="s">
        <v>42</v>
      </c>
      <c r="AX583" s="15" t="s">
        <v>92</v>
      </c>
      <c r="AY583" s="225" t="s">
        <v>139</v>
      </c>
    </row>
    <row r="584" spans="1:65" s="2" customFormat="1" ht="16.5" customHeight="1">
      <c r="A584" s="36"/>
      <c r="B584" s="37"/>
      <c r="C584" s="175" t="s">
        <v>808</v>
      </c>
      <c r="D584" s="175" t="s">
        <v>141</v>
      </c>
      <c r="E584" s="176" t="s">
        <v>809</v>
      </c>
      <c r="F584" s="177" t="s">
        <v>810</v>
      </c>
      <c r="G584" s="178" t="s">
        <v>144</v>
      </c>
      <c r="H584" s="179">
        <v>672.82</v>
      </c>
      <c r="I584" s="180"/>
      <c r="J584" s="181">
        <f>ROUND(I584*H584,2)</f>
        <v>0</v>
      </c>
      <c r="K584" s="177" t="s">
        <v>145</v>
      </c>
      <c r="L584" s="41"/>
      <c r="M584" s="182" t="s">
        <v>82</v>
      </c>
      <c r="N584" s="183" t="s">
        <v>54</v>
      </c>
      <c r="O584" s="66"/>
      <c r="P584" s="184">
        <f>O584*H584</f>
        <v>0</v>
      </c>
      <c r="Q584" s="184">
        <v>0</v>
      </c>
      <c r="R584" s="184">
        <f>Q584*H584</f>
        <v>0</v>
      </c>
      <c r="S584" s="184">
        <v>0</v>
      </c>
      <c r="T584" s="185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186" t="s">
        <v>146</v>
      </c>
      <c r="AT584" s="186" t="s">
        <v>141</v>
      </c>
      <c r="AU584" s="186" t="s">
        <v>21</v>
      </c>
      <c r="AY584" s="18" t="s">
        <v>139</v>
      </c>
      <c r="BE584" s="187">
        <f>IF(N584="základní",J584,0)</f>
        <v>0</v>
      </c>
      <c r="BF584" s="187">
        <f>IF(N584="snížená",J584,0)</f>
        <v>0</v>
      </c>
      <c r="BG584" s="187">
        <f>IF(N584="zákl. přenesená",J584,0)</f>
        <v>0</v>
      </c>
      <c r="BH584" s="187">
        <f>IF(N584="sníž. přenesená",J584,0)</f>
        <v>0</v>
      </c>
      <c r="BI584" s="187">
        <f>IF(N584="nulová",J584,0)</f>
        <v>0</v>
      </c>
      <c r="BJ584" s="18" t="s">
        <v>92</v>
      </c>
      <c r="BK584" s="187">
        <f>ROUND(I584*H584,2)</f>
        <v>0</v>
      </c>
      <c r="BL584" s="18" t="s">
        <v>146</v>
      </c>
      <c r="BM584" s="186" t="s">
        <v>811</v>
      </c>
    </row>
    <row r="585" spans="1:47" s="2" customFormat="1" ht="11.25">
      <c r="A585" s="36"/>
      <c r="B585" s="37"/>
      <c r="C585" s="38"/>
      <c r="D585" s="188" t="s">
        <v>148</v>
      </c>
      <c r="E585" s="38"/>
      <c r="F585" s="189" t="s">
        <v>812</v>
      </c>
      <c r="G585" s="38"/>
      <c r="H585" s="38"/>
      <c r="I585" s="190"/>
      <c r="J585" s="38"/>
      <c r="K585" s="38"/>
      <c r="L585" s="41"/>
      <c r="M585" s="191"/>
      <c r="N585" s="192"/>
      <c r="O585" s="66"/>
      <c r="P585" s="66"/>
      <c r="Q585" s="66"/>
      <c r="R585" s="66"/>
      <c r="S585" s="66"/>
      <c r="T585" s="67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8" t="s">
        <v>148</v>
      </c>
      <c r="AU585" s="18" t="s">
        <v>21</v>
      </c>
    </row>
    <row r="586" spans="2:51" s="13" customFormat="1" ht="11.25">
      <c r="B586" s="193"/>
      <c r="C586" s="194"/>
      <c r="D586" s="195" t="s">
        <v>150</v>
      </c>
      <c r="E586" s="196" t="s">
        <v>82</v>
      </c>
      <c r="F586" s="197" t="s">
        <v>813</v>
      </c>
      <c r="G586" s="194"/>
      <c r="H586" s="198">
        <v>672.82</v>
      </c>
      <c r="I586" s="199"/>
      <c r="J586" s="194"/>
      <c r="K586" s="194"/>
      <c r="L586" s="200"/>
      <c r="M586" s="201"/>
      <c r="N586" s="202"/>
      <c r="O586" s="202"/>
      <c r="P586" s="202"/>
      <c r="Q586" s="202"/>
      <c r="R586" s="202"/>
      <c r="S586" s="202"/>
      <c r="T586" s="203"/>
      <c r="AT586" s="204" t="s">
        <v>150</v>
      </c>
      <c r="AU586" s="204" t="s">
        <v>21</v>
      </c>
      <c r="AV586" s="13" t="s">
        <v>21</v>
      </c>
      <c r="AW586" s="13" t="s">
        <v>42</v>
      </c>
      <c r="AX586" s="13" t="s">
        <v>84</v>
      </c>
      <c r="AY586" s="204" t="s">
        <v>139</v>
      </c>
    </row>
    <row r="587" spans="2:51" s="14" customFormat="1" ht="11.25">
      <c r="B587" s="205"/>
      <c r="C587" s="206"/>
      <c r="D587" s="195" t="s">
        <v>150</v>
      </c>
      <c r="E587" s="207" t="s">
        <v>82</v>
      </c>
      <c r="F587" s="208" t="s">
        <v>152</v>
      </c>
      <c r="G587" s="206"/>
      <c r="H587" s="207" t="s">
        <v>82</v>
      </c>
      <c r="I587" s="209"/>
      <c r="J587" s="206"/>
      <c r="K587" s="206"/>
      <c r="L587" s="210"/>
      <c r="M587" s="211"/>
      <c r="N587" s="212"/>
      <c r="O587" s="212"/>
      <c r="P587" s="212"/>
      <c r="Q587" s="212"/>
      <c r="R587" s="212"/>
      <c r="S587" s="212"/>
      <c r="T587" s="213"/>
      <c r="AT587" s="214" t="s">
        <v>150</v>
      </c>
      <c r="AU587" s="214" t="s">
        <v>21</v>
      </c>
      <c r="AV587" s="14" t="s">
        <v>92</v>
      </c>
      <c r="AW587" s="14" t="s">
        <v>42</v>
      </c>
      <c r="AX587" s="14" t="s">
        <v>84</v>
      </c>
      <c r="AY587" s="214" t="s">
        <v>139</v>
      </c>
    </row>
    <row r="588" spans="2:51" s="15" customFormat="1" ht="11.25">
      <c r="B588" s="215"/>
      <c r="C588" s="216"/>
      <c r="D588" s="195" t="s">
        <v>150</v>
      </c>
      <c r="E588" s="217" t="s">
        <v>82</v>
      </c>
      <c r="F588" s="218" t="s">
        <v>153</v>
      </c>
      <c r="G588" s="216"/>
      <c r="H588" s="219">
        <v>672.82</v>
      </c>
      <c r="I588" s="220"/>
      <c r="J588" s="216"/>
      <c r="K588" s="216"/>
      <c r="L588" s="221"/>
      <c r="M588" s="222"/>
      <c r="N588" s="223"/>
      <c r="O588" s="223"/>
      <c r="P588" s="223"/>
      <c r="Q588" s="223"/>
      <c r="R588" s="223"/>
      <c r="S588" s="223"/>
      <c r="T588" s="224"/>
      <c r="AT588" s="225" t="s">
        <v>150</v>
      </c>
      <c r="AU588" s="225" t="s">
        <v>21</v>
      </c>
      <c r="AV588" s="15" t="s">
        <v>146</v>
      </c>
      <c r="AW588" s="15" t="s">
        <v>42</v>
      </c>
      <c r="AX588" s="15" t="s">
        <v>92</v>
      </c>
      <c r="AY588" s="225" t="s">
        <v>139</v>
      </c>
    </row>
    <row r="589" spans="1:65" s="2" customFormat="1" ht="16.5" customHeight="1">
      <c r="A589" s="36"/>
      <c r="B589" s="37"/>
      <c r="C589" s="175" t="s">
        <v>814</v>
      </c>
      <c r="D589" s="175" t="s">
        <v>141</v>
      </c>
      <c r="E589" s="176" t="s">
        <v>815</v>
      </c>
      <c r="F589" s="177" t="s">
        <v>816</v>
      </c>
      <c r="G589" s="178" t="s">
        <v>144</v>
      </c>
      <c r="H589" s="179">
        <v>714.57</v>
      </c>
      <c r="I589" s="180"/>
      <c r="J589" s="181">
        <f>ROUND(I589*H589,2)</f>
        <v>0</v>
      </c>
      <c r="K589" s="177" t="s">
        <v>145</v>
      </c>
      <c r="L589" s="41"/>
      <c r="M589" s="182" t="s">
        <v>82</v>
      </c>
      <c r="N589" s="183" t="s">
        <v>54</v>
      </c>
      <c r="O589" s="66"/>
      <c r="P589" s="184">
        <f>O589*H589</f>
        <v>0</v>
      </c>
      <c r="Q589" s="184">
        <v>0</v>
      </c>
      <c r="R589" s="184">
        <f>Q589*H589</f>
        <v>0</v>
      </c>
      <c r="S589" s="184">
        <v>0</v>
      </c>
      <c r="T589" s="185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186" t="s">
        <v>146</v>
      </c>
      <c r="AT589" s="186" t="s">
        <v>141</v>
      </c>
      <c r="AU589" s="186" t="s">
        <v>21</v>
      </c>
      <c r="AY589" s="18" t="s">
        <v>139</v>
      </c>
      <c r="BE589" s="187">
        <f>IF(N589="základní",J589,0)</f>
        <v>0</v>
      </c>
      <c r="BF589" s="187">
        <f>IF(N589="snížená",J589,0)</f>
        <v>0</v>
      </c>
      <c r="BG589" s="187">
        <f>IF(N589="zákl. přenesená",J589,0)</f>
        <v>0</v>
      </c>
      <c r="BH589" s="187">
        <f>IF(N589="sníž. přenesená",J589,0)</f>
        <v>0</v>
      </c>
      <c r="BI589" s="187">
        <f>IF(N589="nulová",J589,0)</f>
        <v>0</v>
      </c>
      <c r="BJ589" s="18" t="s">
        <v>92</v>
      </c>
      <c r="BK589" s="187">
        <f>ROUND(I589*H589,2)</f>
        <v>0</v>
      </c>
      <c r="BL589" s="18" t="s">
        <v>146</v>
      </c>
      <c r="BM589" s="186" t="s">
        <v>817</v>
      </c>
    </row>
    <row r="590" spans="1:47" s="2" customFormat="1" ht="11.25">
      <c r="A590" s="36"/>
      <c r="B590" s="37"/>
      <c r="C590" s="38"/>
      <c r="D590" s="188" t="s">
        <v>148</v>
      </c>
      <c r="E590" s="38"/>
      <c r="F590" s="189" t="s">
        <v>818</v>
      </c>
      <c r="G590" s="38"/>
      <c r="H590" s="38"/>
      <c r="I590" s="190"/>
      <c r="J590" s="38"/>
      <c r="K590" s="38"/>
      <c r="L590" s="41"/>
      <c r="M590" s="191"/>
      <c r="N590" s="192"/>
      <c r="O590" s="66"/>
      <c r="P590" s="66"/>
      <c r="Q590" s="66"/>
      <c r="R590" s="66"/>
      <c r="S590" s="66"/>
      <c r="T590" s="67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T590" s="18" t="s">
        <v>148</v>
      </c>
      <c r="AU590" s="18" t="s">
        <v>21</v>
      </c>
    </row>
    <row r="591" spans="2:51" s="13" customFormat="1" ht="11.25">
      <c r="B591" s="193"/>
      <c r="C591" s="194"/>
      <c r="D591" s="195" t="s">
        <v>150</v>
      </c>
      <c r="E591" s="196" t="s">
        <v>82</v>
      </c>
      <c r="F591" s="197" t="s">
        <v>819</v>
      </c>
      <c r="G591" s="194"/>
      <c r="H591" s="198">
        <v>714.57</v>
      </c>
      <c r="I591" s="199"/>
      <c r="J591" s="194"/>
      <c r="K591" s="194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150</v>
      </c>
      <c r="AU591" s="204" t="s">
        <v>21</v>
      </c>
      <c r="AV591" s="13" t="s">
        <v>21</v>
      </c>
      <c r="AW591" s="13" t="s">
        <v>42</v>
      </c>
      <c r="AX591" s="13" t="s">
        <v>84</v>
      </c>
      <c r="AY591" s="204" t="s">
        <v>139</v>
      </c>
    </row>
    <row r="592" spans="2:51" s="14" customFormat="1" ht="11.25">
      <c r="B592" s="205"/>
      <c r="C592" s="206"/>
      <c r="D592" s="195" t="s">
        <v>150</v>
      </c>
      <c r="E592" s="207" t="s">
        <v>82</v>
      </c>
      <c r="F592" s="208" t="s">
        <v>820</v>
      </c>
      <c r="G592" s="206"/>
      <c r="H592" s="207" t="s">
        <v>82</v>
      </c>
      <c r="I592" s="209"/>
      <c r="J592" s="206"/>
      <c r="K592" s="206"/>
      <c r="L592" s="210"/>
      <c r="M592" s="211"/>
      <c r="N592" s="212"/>
      <c r="O592" s="212"/>
      <c r="P592" s="212"/>
      <c r="Q592" s="212"/>
      <c r="R592" s="212"/>
      <c r="S592" s="212"/>
      <c r="T592" s="213"/>
      <c r="AT592" s="214" t="s">
        <v>150</v>
      </c>
      <c r="AU592" s="214" t="s">
        <v>21</v>
      </c>
      <c r="AV592" s="14" t="s">
        <v>92</v>
      </c>
      <c r="AW592" s="14" t="s">
        <v>42</v>
      </c>
      <c r="AX592" s="14" t="s">
        <v>84</v>
      </c>
      <c r="AY592" s="214" t="s">
        <v>139</v>
      </c>
    </row>
    <row r="593" spans="2:51" s="15" customFormat="1" ht="11.25">
      <c r="B593" s="215"/>
      <c r="C593" s="216"/>
      <c r="D593" s="195" t="s">
        <v>150</v>
      </c>
      <c r="E593" s="217" t="s">
        <v>82</v>
      </c>
      <c r="F593" s="218" t="s">
        <v>153</v>
      </c>
      <c r="G593" s="216"/>
      <c r="H593" s="219">
        <v>714.57</v>
      </c>
      <c r="I593" s="220"/>
      <c r="J593" s="216"/>
      <c r="K593" s="216"/>
      <c r="L593" s="221"/>
      <c r="M593" s="222"/>
      <c r="N593" s="223"/>
      <c r="O593" s="223"/>
      <c r="P593" s="223"/>
      <c r="Q593" s="223"/>
      <c r="R593" s="223"/>
      <c r="S593" s="223"/>
      <c r="T593" s="224"/>
      <c r="AT593" s="225" t="s">
        <v>150</v>
      </c>
      <c r="AU593" s="225" t="s">
        <v>21</v>
      </c>
      <c r="AV593" s="15" t="s">
        <v>146</v>
      </c>
      <c r="AW593" s="15" t="s">
        <v>42</v>
      </c>
      <c r="AX593" s="15" t="s">
        <v>92</v>
      </c>
      <c r="AY593" s="225" t="s">
        <v>139</v>
      </c>
    </row>
    <row r="594" spans="1:65" s="2" customFormat="1" ht="24.2" customHeight="1">
      <c r="A594" s="36"/>
      <c r="B594" s="37"/>
      <c r="C594" s="175" t="s">
        <v>821</v>
      </c>
      <c r="D594" s="175" t="s">
        <v>141</v>
      </c>
      <c r="E594" s="176" t="s">
        <v>822</v>
      </c>
      <c r="F594" s="177" t="s">
        <v>823</v>
      </c>
      <c r="G594" s="178" t="s">
        <v>144</v>
      </c>
      <c r="H594" s="179">
        <v>41.75</v>
      </c>
      <c r="I594" s="180"/>
      <c r="J594" s="181">
        <f>ROUND(I594*H594,2)</f>
        <v>0</v>
      </c>
      <c r="K594" s="177" t="s">
        <v>145</v>
      </c>
      <c r="L594" s="41"/>
      <c r="M594" s="182" t="s">
        <v>82</v>
      </c>
      <c r="N594" s="183" t="s">
        <v>54</v>
      </c>
      <c r="O594" s="66"/>
      <c r="P594" s="184">
        <f>O594*H594</f>
        <v>0</v>
      </c>
      <c r="Q594" s="184">
        <v>0</v>
      </c>
      <c r="R594" s="184">
        <f>Q594*H594</f>
        <v>0</v>
      </c>
      <c r="S594" s="184">
        <v>0</v>
      </c>
      <c r="T594" s="185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186" t="s">
        <v>146</v>
      </c>
      <c r="AT594" s="186" t="s">
        <v>141</v>
      </c>
      <c r="AU594" s="186" t="s">
        <v>21</v>
      </c>
      <c r="AY594" s="18" t="s">
        <v>139</v>
      </c>
      <c r="BE594" s="187">
        <f>IF(N594="základní",J594,0)</f>
        <v>0</v>
      </c>
      <c r="BF594" s="187">
        <f>IF(N594="snížená",J594,0)</f>
        <v>0</v>
      </c>
      <c r="BG594" s="187">
        <f>IF(N594="zákl. přenesená",J594,0)</f>
        <v>0</v>
      </c>
      <c r="BH594" s="187">
        <f>IF(N594="sníž. přenesená",J594,0)</f>
        <v>0</v>
      </c>
      <c r="BI594" s="187">
        <f>IF(N594="nulová",J594,0)</f>
        <v>0</v>
      </c>
      <c r="BJ594" s="18" t="s">
        <v>92</v>
      </c>
      <c r="BK594" s="187">
        <f>ROUND(I594*H594,2)</f>
        <v>0</v>
      </c>
      <c r="BL594" s="18" t="s">
        <v>146</v>
      </c>
      <c r="BM594" s="186" t="s">
        <v>824</v>
      </c>
    </row>
    <row r="595" spans="1:47" s="2" customFormat="1" ht="11.25">
      <c r="A595" s="36"/>
      <c r="B595" s="37"/>
      <c r="C595" s="38"/>
      <c r="D595" s="188" t="s">
        <v>148</v>
      </c>
      <c r="E595" s="38"/>
      <c r="F595" s="189" t="s">
        <v>825</v>
      </c>
      <c r="G595" s="38"/>
      <c r="H595" s="38"/>
      <c r="I595" s="190"/>
      <c r="J595" s="38"/>
      <c r="K595" s="38"/>
      <c r="L595" s="41"/>
      <c r="M595" s="191"/>
      <c r="N595" s="192"/>
      <c r="O595" s="66"/>
      <c r="P595" s="66"/>
      <c r="Q595" s="66"/>
      <c r="R595" s="66"/>
      <c r="S595" s="66"/>
      <c r="T595" s="67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8" t="s">
        <v>148</v>
      </c>
      <c r="AU595" s="18" t="s">
        <v>21</v>
      </c>
    </row>
    <row r="596" spans="2:51" s="13" customFormat="1" ht="11.25">
      <c r="B596" s="193"/>
      <c r="C596" s="194"/>
      <c r="D596" s="195" t="s">
        <v>150</v>
      </c>
      <c r="E596" s="196" t="s">
        <v>82</v>
      </c>
      <c r="F596" s="197" t="s">
        <v>800</v>
      </c>
      <c r="G596" s="194"/>
      <c r="H596" s="198">
        <v>41.75</v>
      </c>
      <c r="I596" s="199"/>
      <c r="J596" s="194"/>
      <c r="K596" s="194"/>
      <c r="L596" s="200"/>
      <c r="M596" s="201"/>
      <c r="N596" s="202"/>
      <c r="O596" s="202"/>
      <c r="P596" s="202"/>
      <c r="Q596" s="202"/>
      <c r="R596" s="202"/>
      <c r="S596" s="202"/>
      <c r="T596" s="203"/>
      <c r="AT596" s="204" t="s">
        <v>150</v>
      </c>
      <c r="AU596" s="204" t="s">
        <v>21</v>
      </c>
      <c r="AV596" s="13" t="s">
        <v>21</v>
      </c>
      <c r="AW596" s="13" t="s">
        <v>42</v>
      </c>
      <c r="AX596" s="13" t="s">
        <v>84</v>
      </c>
      <c r="AY596" s="204" t="s">
        <v>139</v>
      </c>
    </row>
    <row r="597" spans="2:51" s="14" customFormat="1" ht="11.25">
      <c r="B597" s="205"/>
      <c r="C597" s="206"/>
      <c r="D597" s="195" t="s">
        <v>150</v>
      </c>
      <c r="E597" s="207" t="s">
        <v>82</v>
      </c>
      <c r="F597" s="208" t="s">
        <v>826</v>
      </c>
      <c r="G597" s="206"/>
      <c r="H597" s="207" t="s">
        <v>82</v>
      </c>
      <c r="I597" s="209"/>
      <c r="J597" s="206"/>
      <c r="K597" s="206"/>
      <c r="L597" s="210"/>
      <c r="M597" s="211"/>
      <c r="N597" s="212"/>
      <c r="O597" s="212"/>
      <c r="P597" s="212"/>
      <c r="Q597" s="212"/>
      <c r="R597" s="212"/>
      <c r="S597" s="212"/>
      <c r="T597" s="213"/>
      <c r="AT597" s="214" t="s">
        <v>150</v>
      </c>
      <c r="AU597" s="214" t="s">
        <v>21</v>
      </c>
      <c r="AV597" s="14" t="s">
        <v>92</v>
      </c>
      <c r="AW597" s="14" t="s">
        <v>42</v>
      </c>
      <c r="AX597" s="14" t="s">
        <v>84</v>
      </c>
      <c r="AY597" s="214" t="s">
        <v>139</v>
      </c>
    </row>
    <row r="598" spans="2:51" s="15" customFormat="1" ht="11.25">
      <c r="B598" s="215"/>
      <c r="C598" s="216"/>
      <c r="D598" s="195" t="s">
        <v>150</v>
      </c>
      <c r="E598" s="217" t="s">
        <v>82</v>
      </c>
      <c r="F598" s="218" t="s">
        <v>153</v>
      </c>
      <c r="G598" s="216"/>
      <c r="H598" s="219">
        <v>41.75</v>
      </c>
      <c r="I598" s="220"/>
      <c r="J598" s="216"/>
      <c r="K598" s="216"/>
      <c r="L598" s="221"/>
      <c r="M598" s="222"/>
      <c r="N598" s="223"/>
      <c r="O598" s="223"/>
      <c r="P598" s="223"/>
      <c r="Q598" s="223"/>
      <c r="R598" s="223"/>
      <c r="S598" s="223"/>
      <c r="T598" s="224"/>
      <c r="AT598" s="225" t="s">
        <v>150</v>
      </c>
      <c r="AU598" s="225" t="s">
        <v>21</v>
      </c>
      <c r="AV598" s="15" t="s">
        <v>146</v>
      </c>
      <c r="AW598" s="15" t="s">
        <v>42</v>
      </c>
      <c r="AX598" s="15" t="s">
        <v>92</v>
      </c>
      <c r="AY598" s="225" t="s">
        <v>139</v>
      </c>
    </row>
    <row r="599" spans="1:65" s="2" customFormat="1" ht="24.2" customHeight="1">
      <c r="A599" s="36"/>
      <c r="B599" s="37"/>
      <c r="C599" s="175" t="s">
        <v>827</v>
      </c>
      <c r="D599" s="175" t="s">
        <v>141</v>
      </c>
      <c r="E599" s="176" t="s">
        <v>828</v>
      </c>
      <c r="F599" s="177" t="s">
        <v>829</v>
      </c>
      <c r="G599" s="178" t="s">
        <v>144</v>
      </c>
      <c r="H599" s="179">
        <v>51.8</v>
      </c>
      <c r="I599" s="180"/>
      <c r="J599" s="181">
        <f>ROUND(I599*H599,2)</f>
        <v>0</v>
      </c>
      <c r="K599" s="177" t="s">
        <v>145</v>
      </c>
      <c r="L599" s="41"/>
      <c r="M599" s="182" t="s">
        <v>82</v>
      </c>
      <c r="N599" s="183" t="s">
        <v>54</v>
      </c>
      <c r="O599" s="66"/>
      <c r="P599" s="184">
        <f>O599*H599</f>
        <v>0</v>
      </c>
      <c r="Q599" s="184">
        <v>0</v>
      </c>
      <c r="R599" s="184">
        <f>Q599*H599</f>
        <v>0</v>
      </c>
      <c r="S599" s="184">
        <v>0</v>
      </c>
      <c r="T599" s="185">
        <f>S599*H599</f>
        <v>0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R599" s="186" t="s">
        <v>146</v>
      </c>
      <c r="AT599" s="186" t="s">
        <v>141</v>
      </c>
      <c r="AU599" s="186" t="s">
        <v>21</v>
      </c>
      <c r="AY599" s="18" t="s">
        <v>139</v>
      </c>
      <c r="BE599" s="187">
        <f>IF(N599="základní",J599,0)</f>
        <v>0</v>
      </c>
      <c r="BF599" s="187">
        <f>IF(N599="snížená",J599,0)</f>
        <v>0</v>
      </c>
      <c r="BG599" s="187">
        <f>IF(N599="zákl. přenesená",J599,0)</f>
        <v>0</v>
      </c>
      <c r="BH599" s="187">
        <f>IF(N599="sníž. přenesená",J599,0)</f>
        <v>0</v>
      </c>
      <c r="BI599" s="187">
        <f>IF(N599="nulová",J599,0)</f>
        <v>0</v>
      </c>
      <c r="BJ599" s="18" t="s">
        <v>92</v>
      </c>
      <c r="BK599" s="187">
        <f>ROUND(I599*H599,2)</f>
        <v>0</v>
      </c>
      <c r="BL599" s="18" t="s">
        <v>146</v>
      </c>
      <c r="BM599" s="186" t="s">
        <v>830</v>
      </c>
    </row>
    <row r="600" spans="1:47" s="2" customFormat="1" ht="11.25">
      <c r="A600" s="36"/>
      <c r="B600" s="37"/>
      <c r="C600" s="38"/>
      <c r="D600" s="188" t="s">
        <v>148</v>
      </c>
      <c r="E600" s="38"/>
      <c r="F600" s="189" t="s">
        <v>831</v>
      </c>
      <c r="G600" s="38"/>
      <c r="H600" s="38"/>
      <c r="I600" s="190"/>
      <c r="J600" s="38"/>
      <c r="K600" s="38"/>
      <c r="L600" s="41"/>
      <c r="M600" s="191"/>
      <c r="N600" s="192"/>
      <c r="O600" s="66"/>
      <c r="P600" s="66"/>
      <c r="Q600" s="66"/>
      <c r="R600" s="66"/>
      <c r="S600" s="66"/>
      <c r="T600" s="67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T600" s="18" t="s">
        <v>148</v>
      </c>
      <c r="AU600" s="18" t="s">
        <v>21</v>
      </c>
    </row>
    <row r="601" spans="2:51" s="13" customFormat="1" ht="11.25">
      <c r="B601" s="193"/>
      <c r="C601" s="194"/>
      <c r="D601" s="195" t="s">
        <v>150</v>
      </c>
      <c r="E601" s="196" t="s">
        <v>82</v>
      </c>
      <c r="F601" s="197" t="s">
        <v>832</v>
      </c>
      <c r="G601" s="194"/>
      <c r="H601" s="198">
        <v>51.8</v>
      </c>
      <c r="I601" s="199"/>
      <c r="J601" s="194"/>
      <c r="K601" s="194"/>
      <c r="L601" s="200"/>
      <c r="M601" s="201"/>
      <c r="N601" s="202"/>
      <c r="O601" s="202"/>
      <c r="P601" s="202"/>
      <c r="Q601" s="202"/>
      <c r="R601" s="202"/>
      <c r="S601" s="202"/>
      <c r="T601" s="203"/>
      <c r="AT601" s="204" t="s">
        <v>150</v>
      </c>
      <c r="AU601" s="204" t="s">
        <v>21</v>
      </c>
      <c r="AV601" s="13" t="s">
        <v>21</v>
      </c>
      <c r="AW601" s="13" t="s">
        <v>42</v>
      </c>
      <c r="AX601" s="13" t="s">
        <v>84</v>
      </c>
      <c r="AY601" s="204" t="s">
        <v>139</v>
      </c>
    </row>
    <row r="602" spans="2:51" s="14" customFormat="1" ht="11.25">
      <c r="B602" s="205"/>
      <c r="C602" s="206"/>
      <c r="D602" s="195" t="s">
        <v>150</v>
      </c>
      <c r="E602" s="207" t="s">
        <v>82</v>
      </c>
      <c r="F602" s="208" t="s">
        <v>833</v>
      </c>
      <c r="G602" s="206"/>
      <c r="H602" s="207" t="s">
        <v>82</v>
      </c>
      <c r="I602" s="209"/>
      <c r="J602" s="206"/>
      <c r="K602" s="206"/>
      <c r="L602" s="210"/>
      <c r="M602" s="211"/>
      <c r="N602" s="212"/>
      <c r="O602" s="212"/>
      <c r="P602" s="212"/>
      <c r="Q602" s="212"/>
      <c r="R602" s="212"/>
      <c r="S602" s="212"/>
      <c r="T602" s="213"/>
      <c r="AT602" s="214" t="s">
        <v>150</v>
      </c>
      <c r="AU602" s="214" t="s">
        <v>21</v>
      </c>
      <c r="AV602" s="14" t="s">
        <v>92</v>
      </c>
      <c r="AW602" s="14" t="s">
        <v>42</v>
      </c>
      <c r="AX602" s="14" t="s">
        <v>84</v>
      </c>
      <c r="AY602" s="214" t="s">
        <v>139</v>
      </c>
    </row>
    <row r="603" spans="2:51" s="15" customFormat="1" ht="11.25">
      <c r="B603" s="215"/>
      <c r="C603" s="216"/>
      <c r="D603" s="195" t="s">
        <v>150</v>
      </c>
      <c r="E603" s="217" t="s">
        <v>82</v>
      </c>
      <c r="F603" s="218" t="s">
        <v>153</v>
      </c>
      <c r="G603" s="216"/>
      <c r="H603" s="219">
        <v>51.8</v>
      </c>
      <c r="I603" s="220"/>
      <c r="J603" s="216"/>
      <c r="K603" s="216"/>
      <c r="L603" s="221"/>
      <c r="M603" s="222"/>
      <c r="N603" s="223"/>
      <c r="O603" s="223"/>
      <c r="P603" s="223"/>
      <c r="Q603" s="223"/>
      <c r="R603" s="223"/>
      <c r="S603" s="223"/>
      <c r="T603" s="224"/>
      <c r="AT603" s="225" t="s">
        <v>150</v>
      </c>
      <c r="AU603" s="225" t="s">
        <v>21</v>
      </c>
      <c r="AV603" s="15" t="s">
        <v>146</v>
      </c>
      <c r="AW603" s="15" t="s">
        <v>42</v>
      </c>
      <c r="AX603" s="15" t="s">
        <v>92</v>
      </c>
      <c r="AY603" s="225" t="s">
        <v>139</v>
      </c>
    </row>
    <row r="604" spans="1:65" s="2" customFormat="1" ht="24.2" customHeight="1">
      <c r="A604" s="36"/>
      <c r="B604" s="37"/>
      <c r="C604" s="175" t="s">
        <v>834</v>
      </c>
      <c r="D604" s="175" t="s">
        <v>141</v>
      </c>
      <c r="E604" s="176" t="s">
        <v>828</v>
      </c>
      <c r="F604" s="177" t="s">
        <v>829</v>
      </c>
      <c r="G604" s="178" t="s">
        <v>144</v>
      </c>
      <c r="H604" s="179">
        <v>660.48</v>
      </c>
      <c r="I604" s="180"/>
      <c r="J604" s="181">
        <f>ROUND(I604*H604,2)</f>
        <v>0</v>
      </c>
      <c r="K604" s="177" t="s">
        <v>145</v>
      </c>
      <c r="L604" s="41"/>
      <c r="M604" s="182" t="s">
        <v>82</v>
      </c>
      <c r="N604" s="183" t="s">
        <v>54</v>
      </c>
      <c r="O604" s="66"/>
      <c r="P604" s="184">
        <f>O604*H604</f>
        <v>0</v>
      </c>
      <c r="Q604" s="184">
        <v>0</v>
      </c>
      <c r="R604" s="184">
        <f>Q604*H604</f>
        <v>0</v>
      </c>
      <c r="S604" s="184">
        <v>0</v>
      </c>
      <c r="T604" s="185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86" t="s">
        <v>146</v>
      </c>
      <c r="AT604" s="186" t="s">
        <v>141</v>
      </c>
      <c r="AU604" s="186" t="s">
        <v>21</v>
      </c>
      <c r="AY604" s="18" t="s">
        <v>139</v>
      </c>
      <c r="BE604" s="187">
        <f>IF(N604="základní",J604,0)</f>
        <v>0</v>
      </c>
      <c r="BF604" s="187">
        <f>IF(N604="snížená",J604,0)</f>
        <v>0</v>
      </c>
      <c r="BG604" s="187">
        <f>IF(N604="zákl. přenesená",J604,0)</f>
        <v>0</v>
      </c>
      <c r="BH604" s="187">
        <f>IF(N604="sníž. přenesená",J604,0)</f>
        <v>0</v>
      </c>
      <c r="BI604" s="187">
        <f>IF(N604="nulová",J604,0)</f>
        <v>0</v>
      </c>
      <c r="BJ604" s="18" t="s">
        <v>92</v>
      </c>
      <c r="BK604" s="187">
        <f>ROUND(I604*H604,2)</f>
        <v>0</v>
      </c>
      <c r="BL604" s="18" t="s">
        <v>146</v>
      </c>
      <c r="BM604" s="186" t="s">
        <v>835</v>
      </c>
    </row>
    <row r="605" spans="1:47" s="2" customFormat="1" ht="11.25">
      <c r="A605" s="36"/>
      <c r="B605" s="37"/>
      <c r="C605" s="38"/>
      <c r="D605" s="188" t="s">
        <v>148</v>
      </c>
      <c r="E605" s="38"/>
      <c r="F605" s="189" t="s">
        <v>831</v>
      </c>
      <c r="G605" s="38"/>
      <c r="H605" s="38"/>
      <c r="I605" s="190"/>
      <c r="J605" s="38"/>
      <c r="K605" s="38"/>
      <c r="L605" s="41"/>
      <c r="M605" s="191"/>
      <c r="N605" s="192"/>
      <c r="O605" s="66"/>
      <c r="P605" s="66"/>
      <c r="Q605" s="66"/>
      <c r="R605" s="66"/>
      <c r="S605" s="66"/>
      <c r="T605" s="67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8" t="s">
        <v>148</v>
      </c>
      <c r="AU605" s="18" t="s">
        <v>21</v>
      </c>
    </row>
    <row r="606" spans="2:51" s="13" customFormat="1" ht="11.25">
      <c r="B606" s="193"/>
      <c r="C606" s="194"/>
      <c r="D606" s="195" t="s">
        <v>150</v>
      </c>
      <c r="E606" s="196" t="s">
        <v>82</v>
      </c>
      <c r="F606" s="197" t="s">
        <v>836</v>
      </c>
      <c r="G606" s="194"/>
      <c r="H606" s="198">
        <v>660.48</v>
      </c>
      <c r="I606" s="199"/>
      <c r="J606" s="194"/>
      <c r="K606" s="194"/>
      <c r="L606" s="200"/>
      <c r="M606" s="201"/>
      <c r="N606" s="202"/>
      <c r="O606" s="202"/>
      <c r="P606" s="202"/>
      <c r="Q606" s="202"/>
      <c r="R606" s="202"/>
      <c r="S606" s="202"/>
      <c r="T606" s="203"/>
      <c r="AT606" s="204" t="s">
        <v>150</v>
      </c>
      <c r="AU606" s="204" t="s">
        <v>21</v>
      </c>
      <c r="AV606" s="13" t="s">
        <v>21</v>
      </c>
      <c r="AW606" s="13" t="s">
        <v>42</v>
      </c>
      <c r="AX606" s="13" t="s">
        <v>84</v>
      </c>
      <c r="AY606" s="204" t="s">
        <v>139</v>
      </c>
    </row>
    <row r="607" spans="2:51" s="14" customFormat="1" ht="11.25">
      <c r="B607" s="205"/>
      <c r="C607" s="206"/>
      <c r="D607" s="195" t="s">
        <v>150</v>
      </c>
      <c r="E607" s="207" t="s">
        <v>82</v>
      </c>
      <c r="F607" s="208" t="s">
        <v>152</v>
      </c>
      <c r="G607" s="206"/>
      <c r="H607" s="207" t="s">
        <v>82</v>
      </c>
      <c r="I607" s="209"/>
      <c r="J607" s="206"/>
      <c r="K607" s="206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150</v>
      </c>
      <c r="AU607" s="214" t="s">
        <v>21</v>
      </c>
      <c r="AV607" s="14" t="s">
        <v>92</v>
      </c>
      <c r="AW607" s="14" t="s">
        <v>42</v>
      </c>
      <c r="AX607" s="14" t="s">
        <v>84</v>
      </c>
      <c r="AY607" s="214" t="s">
        <v>139</v>
      </c>
    </row>
    <row r="608" spans="2:51" s="15" customFormat="1" ht="11.25">
      <c r="B608" s="215"/>
      <c r="C608" s="216"/>
      <c r="D608" s="195" t="s">
        <v>150</v>
      </c>
      <c r="E608" s="217" t="s">
        <v>82</v>
      </c>
      <c r="F608" s="218" t="s">
        <v>153</v>
      </c>
      <c r="G608" s="216"/>
      <c r="H608" s="219">
        <v>660.48</v>
      </c>
      <c r="I608" s="220"/>
      <c r="J608" s="216"/>
      <c r="K608" s="216"/>
      <c r="L608" s="221"/>
      <c r="M608" s="222"/>
      <c r="N608" s="223"/>
      <c r="O608" s="223"/>
      <c r="P608" s="223"/>
      <c r="Q608" s="223"/>
      <c r="R608" s="223"/>
      <c r="S608" s="223"/>
      <c r="T608" s="224"/>
      <c r="AT608" s="225" t="s">
        <v>150</v>
      </c>
      <c r="AU608" s="225" t="s">
        <v>21</v>
      </c>
      <c r="AV608" s="15" t="s">
        <v>146</v>
      </c>
      <c r="AW608" s="15" t="s">
        <v>42</v>
      </c>
      <c r="AX608" s="15" t="s">
        <v>92</v>
      </c>
      <c r="AY608" s="225" t="s">
        <v>139</v>
      </c>
    </row>
    <row r="609" spans="1:65" s="2" customFormat="1" ht="21.75" customHeight="1">
      <c r="A609" s="36"/>
      <c r="B609" s="37"/>
      <c r="C609" s="175" t="s">
        <v>837</v>
      </c>
      <c r="D609" s="175" t="s">
        <v>141</v>
      </c>
      <c r="E609" s="176" t="s">
        <v>838</v>
      </c>
      <c r="F609" s="177" t="s">
        <v>839</v>
      </c>
      <c r="G609" s="178" t="s">
        <v>144</v>
      </c>
      <c r="H609" s="179">
        <v>51.8</v>
      </c>
      <c r="I609" s="180"/>
      <c r="J609" s="181">
        <f>ROUND(I609*H609,2)</f>
        <v>0</v>
      </c>
      <c r="K609" s="177" t="s">
        <v>145</v>
      </c>
      <c r="L609" s="41"/>
      <c r="M609" s="182" t="s">
        <v>82</v>
      </c>
      <c r="N609" s="183" t="s">
        <v>54</v>
      </c>
      <c r="O609" s="66"/>
      <c r="P609" s="184">
        <f>O609*H609</f>
        <v>0</v>
      </c>
      <c r="Q609" s="184">
        <v>0</v>
      </c>
      <c r="R609" s="184">
        <f>Q609*H609</f>
        <v>0</v>
      </c>
      <c r="S609" s="184">
        <v>0</v>
      </c>
      <c r="T609" s="185">
        <f>S609*H609</f>
        <v>0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186" t="s">
        <v>146</v>
      </c>
      <c r="AT609" s="186" t="s">
        <v>141</v>
      </c>
      <c r="AU609" s="186" t="s">
        <v>21</v>
      </c>
      <c r="AY609" s="18" t="s">
        <v>139</v>
      </c>
      <c r="BE609" s="187">
        <f>IF(N609="základní",J609,0)</f>
        <v>0</v>
      </c>
      <c r="BF609" s="187">
        <f>IF(N609="snížená",J609,0)</f>
        <v>0</v>
      </c>
      <c r="BG609" s="187">
        <f>IF(N609="zákl. přenesená",J609,0)</f>
        <v>0</v>
      </c>
      <c r="BH609" s="187">
        <f>IF(N609="sníž. přenesená",J609,0)</f>
        <v>0</v>
      </c>
      <c r="BI609" s="187">
        <f>IF(N609="nulová",J609,0)</f>
        <v>0</v>
      </c>
      <c r="BJ609" s="18" t="s">
        <v>92</v>
      </c>
      <c r="BK609" s="187">
        <f>ROUND(I609*H609,2)</f>
        <v>0</v>
      </c>
      <c r="BL609" s="18" t="s">
        <v>146</v>
      </c>
      <c r="BM609" s="186" t="s">
        <v>840</v>
      </c>
    </row>
    <row r="610" spans="1:47" s="2" customFormat="1" ht="11.25">
      <c r="A610" s="36"/>
      <c r="B610" s="37"/>
      <c r="C610" s="38"/>
      <c r="D610" s="188" t="s">
        <v>148</v>
      </c>
      <c r="E610" s="38"/>
      <c r="F610" s="189" t="s">
        <v>841</v>
      </c>
      <c r="G610" s="38"/>
      <c r="H610" s="38"/>
      <c r="I610" s="190"/>
      <c r="J610" s="38"/>
      <c r="K610" s="38"/>
      <c r="L610" s="41"/>
      <c r="M610" s="191"/>
      <c r="N610" s="192"/>
      <c r="O610" s="66"/>
      <c r="P610" s="66"/>
      <c r="Q610" s="66"/>
      <c r="R610" s="66"/>
      <c r="S610" s="66"/>
      <c r="T610" s="67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8" t="s">
        <v>148</v>
      </c>
      <c r="AU610" s="18" t="s">
        <v>21</v>
      </c>
    </row>
    <row r="611" spans="2:51" s="13" customFormat="1" ht="11.25">
      <c r="B611" s="193"/>
      <c r="C611" s="194"/>
      <c r="D611" s="195" t="s">
        <v>150</v>
      </c>
      <c r="E611" s="196" t="s">
        <v>82</v>
      </c>
      <c r="F611" s="197" t="s">
        <v>832</v>
      </c>
      <c r="G611" s="194"/>
      <c r="H611" s="198">
        <v>51.8</v>
      </c>
      <c r="I611" s="199"/>
      <c r="J611" s="194"/>
      <c r="K611" s="194"/>
      <c r="L611" s="200"/>
      <c r="M611" s="201"/>
      <c r="N611" s="202"/>
      <c r="O611" s="202"/>
      <c r="P611" s="202"/>
      <c r="Q611" s="202"/>
      <c r="R611" s="202"/>
      <c r="S611" s="202"/>
      <c r="T611" s="203"/>
      <c r="AT611" s="204" t="s">
        <v>150</v>
      </c>
      <c r="AU611" s="204" t="s">
        <v>21</v>
      </c>
      <c r="AV611" s="13" t="s">
        <v>21</v>
      </c>
      <c r="AW611" s="13" t="s">
        <v>42</v>
      </c>
      <c r="AX611" s="13" t="s">
        <v>84</v>
      </c>
      <c r="AY611" s="204" t="s">
        <v>139</v>
      </c>
    </row>
    <row r="612" spans="2:51" s="14" customFormat="1" ht="11.25">
      <c r="B612" s="205"/>
      <c r="C612" s="206"/>
      <c r="D612" s="195" t="s">
        <v>150</v>
      </c>
      <c r="E612" s="207" t="s">
        <v>82</v>
      </c>
      <c r="F612" s="208" t="s">
        <v>833</v>
      </c>
      <c r="G612" s="206"/>
      <c r="H612" s="207" t="s">
        <v>82</v>
      </c>
      <c r="I612" s="209"/>
      <c r="J612" s="206"/>
      <c r="K612" s="206"/>
      <c r="L612" s="210"/>
      <c r="M612" s="211"/>
      <c r="N612" s="212"/>
      <c r="O612" s="212"/>
      <c r="P612" s="212"/>
      <c r="Q612" s="212"/>
      <c r="R612" s="212"/>
      <c r="S612" s="212"/>
      <c r="T612" s="213"/>
      <c r="AT612" s="214" t="s">
        <v>150</v>
      </c>
      <c r="AU612" s="214" t="s">
        <v>21</v>
      </c>
      <c r="AV612" s="14" t="s">
        <v>92</v>
      </c>
      <c r="AW612" s="14" t="s">
        <v>42</v>
      </c>
      <c r="AX612" s="14" t="s">
        <v>84</v>
      </c>
      <c r="AY612" s="214" t="s">
        <v>139</v>
      </c>
    </row>
    <row r="613" spans="2:51" s="15" customFormat="1" ht="11.25">
      <c r="B613" s="215"/>
      <c r="C613" s="216"/>
      <c r="D613" s="195" t="s">
        <v>150</v>
      </c>
      <c r="E613" s="217" t="s">
        <v>82</v>
      </c>
      <c r="F613" s="218" t="s">
        <v>153</v>
      </c>
      <c r="G613" s="216"/>
      <c r="H613" s="219">
        <v>51.8</v>
      </c>
      <c r="I613" s="220"/>
      <c r="J613" s="216"/>
      <c r="K613" s="216"/>
      <c r="L613" s="221"/>
      <c r="M613" s="222"/>
      <c r="N613" s="223"/>
      <c r="O613" s="223"/>
      <c r="P613" s="223"/>
      <c r="Q613" s="223"/>
      <c r="R613" s="223"/>
      <c r="S613" s="223"/>
      <c r="T613" s="224"/>
      <c r="AT613" s="225" t="s">
        <v>150</v>
      </c>
      <c r="AU613" s="225" t="s">
        <v>21</v>
      </c>
      <c r="AV613" s="15" t="s">
        <v>146</v>
      </c>
      <c r="AW613" s="15" t="s">
        <v>42</v>
      </c>
      <c r="AX613" s="15" t="s">
        <v>92</v>
      </c>
      <c r="AY613" s="225" t="s">
        <v>139</v>
      </c>
    </row>
    <row r="614" spans="1:65" s="2" customFormat="1" ht="44.25" customHeight="1">
      <c r="A614" s="36"/>
      <c r="B614" s="37"/>
      <c r="C614" s="175" t="s">
        <v>842</v>
      </c>
      <c r="D614" s="175" t="s">
        <v>141</v>
      </c>
      <c r="E614" s="176" t="s">
        <v>843</v>
      </c>
      <c r="F614" s="177" t="s">
        <v>844</v>
      </c>
      <c r="G614" s="178" t="s">
        <v>144</v>
      </c>
      <c r="H614" s="179">
        <v>105</v>
      </c>
      <c r="I614" s="180"/>
      <c r="J614" s="181">
        <f>ROUND(I614*H614,2)</f>
        <v>0</v>
      </c>
      <c r="K614" s="177" t="s">
        <v>145</v>
      </c>
      <c r="L614" s="41"/>
      <c r="M614" s="182" t="s">
        <v>82</v>
      </c>
      <c r="N614" s="183" t="s">
        <v>54</v>
      </c>
      <c r="O614" s="66"/>
      <c r="P614" s="184">
        <f>O614*H614</f>
        <v>0</v>
      </c>
      <c r="Q614" s="184">
        <v>0.08922</v>
      </c>
      <c r="R614" s="184">
        <f>Q614*H614</f>
        <v>9.3681</v>
      </c>
      <c r="S614" s="184">
        <v>0</v>
      </c>
      <c r="T614" s="185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86" t="s">
        <v>146</v>
      </c>
      <c r="AT614" s="186" t="s">
        <v>141</v>
      </c>
      <c r="AU614" s="186" t="s">
        <v>21</v>
      </c>
      <c r="AY614" s="18" t="s">
        <v>139</v>
      </c>
      <c r="BE614" s="187">
        <f>IF(N614="základní",J614,0)</f>
        <v>0</v>
      </c>
      <c r="BF614" s="187">
        <f>IF(N614="snížená",J614,0)</f>
        <v>0</v>
      </c>
      <c r="BG614" s="187">
        <f>IF(N614="zákl. přenesená",J614,0)</f>
        <v>0</v>
      </c>
      <c r="BH614" s="187">
        <f>IF(N614="sníž. přenesená",J614,0)</f>
        <v>0</v>
      </c>
      <c r="BI614" s="187">
        <f>IF(N614="nulová",J614,0)</f>
        <v>0</v>
      </c>
      <c r="BJ614" s="18" t="s">
        <v>92</v>
      </c>
      <c r="BK614" s="187">
        <f>ROUND(I614*H614,2)</f>
        <v>0</v>
      </c>
      <c r="BL614" s="18" t="s">
        <v>146</v>
      </c>
      <c r="BM614" s="186" t="s">
        <v>845</v>
      </c>
    </row>
    <row r="615" spans="1:47" s="2" customFormat="1" ht="11.25">
      <c r="A615" s="36"/>
      <c r="B615" s="37"/>
      <c r="C615" s="38"/>
      <c r="D615" s="188" t="s">
        <v>148</v>
      </c>
      <c r="E615" s="38"/>
      <c r="F615" s="189" t="s">
        <v>846</v>
      </c>
      <c r="G615" s="38"/>
      <c r="H615" s="38"/>
      <c r="I615" s="190"/>
      <c r="J615" s="38"/>
      <c r="K615" s="38"/>
      <c r="L615" s="41"/>
      <c r="M615" s="191"/>
      <c r="N615" s="192"/>
      <c r="O615" s="66"/>
      <c r="P615" s="66"/>
      <c r="Q615" s="66"/>
      <c r="R615" s="66"/>
      <c r="S615" s="66"/>
      <c r="T615" s="67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8" t="s">
        <v>148</v>
      </c>
      <c r="AU615" s="18" t="s">
        <v>21</v>
      </c>
    </row>
    <row r="616" spans="2:51" s="13" customFormat="1" ht="11.25">
      <c r="B616" s="193"/>
      <c r="C616" s="194"/>
      <c r="D616" s="195" t="s">
        <v>150</v>
      </c>
      <c r="E616" s="196" t="s">
        <v>82</v>
      </c>
      <c r="F616" s="197" t="s">
        <v>744</v>
      </c>
      <c r="G616" s="194"/>
      <c r="H616" s="198">
        <v>105</v>
      </c>
      <c r="I616" s="199"/>
      <c r="J616" s="194"/>
      <c r="K616" s="194"/>
      <c r="L616" s="200"/>
      <c r="M616" s="201"/>
      <c r="N616" s="202"/>
      <c r="O616" s="202"/>
      <c r="P616" s="202"/>
      <c r="Q616" s="202"/>
      <c r="R616" s="202"/>
      <c r="S616" s="202"/>
      <c r="T616" s="203"/>
      <c r="AT616" s="204" t="s">
        <v>150</v>
      </c>
      <c r="AU616" s="204" t="s">
        <v>21</v>
      </c>
      <c r="AV616" s="13" t="s">
        <v>21</v>
      </c>
      <c r="AW616" s="13" t="s">
        <v>42</v>
      </c>
      <c r="AX616" s="13" t="s">
        <v>84</v>
      </c>
      <c r="AY616" s="204" t="s">
        <v>139</v>
      </c>
    </row>
    <row r="617" spans="2:51" s="14" customFormat="1" ht="11.25">
      <c r="B617" s="205"/>
      <c r="C617" s="206"/>
      <c r="D617" s="195" t="s">
        <v>150</v>
      </c>
      <c r="E617" s="207" t="s">
        <v>82</v>
      </c>
      <c r="F617" s="208" t="s">
        <v>152</v>
      </c>
      <c r="G617" s="206"/>
      <c r="H617" s="207" t="s">
        <v>82</v>
      </c>
      <c r="I617" s="209"/>
      <c r="J617" s="206"/>
      <c r="K617" s="206"/>
      <c r="L617" s="210"/>
      <c r="M617" s="211"/>
      <c r="N617" s="212"/>
      <c r="O617" s="212"/>
      <c r="P617" s="212"/>
      <c r="Q617" s="212"/>
      <c r="R617" s="212"/>
      <c r="S617" s="212"/>
      <c r="T617" s="213"/>
      <c r="AT617" s="214" t="s">
        <v>150</v>
      </c>
      <c r="AU617" s="214" t="s">
        <v>21</v>
      </c>
      <c r="AV617" s="14" t="s">
        <v>92</v>
      </c>
      <c r="AW617" s="14" t="s">
        <v>42</v>
      </c>
      <c r="AX617" s="14" t="s">
        <v>84</v>
      </c>
      <c r="AY617" s="214" t="s">
        <v>139</v>
      </c>
    </row>
    <row r="618" spans="2:51" s="15" customFormat="1" ht="11.25">
      <c r="B618" s="215"/>
      <c r="C618" s="216"/>
      <c r="D618" s="195" t="s">
        <v>150</v>
      </c>
      <c r="E618" s="217" t="s">
        <v>82</v>
      </c>
      <c r="F618" s="218" t="s">
        <v>153</v>
      </c>
      <c r="G618" s="216"/>
      <c r="H618" s="219">
        <v>105</v>
      </c>
      <c r="I618" s="220"/>
      <c r="J618" s="216"/>
      <c r="K618" s="216"/>
      <c r="L618" s="221"/>
      <c r="M618" s="222"/>
      <c r="N618" s="223"/>
      <c r="O618" s="223"/>
      <c r="P618" s="223"/>
      <c r="Q618" s="223"/>
      <c r="R618" s="223"/>
      <c r="S618" s="223"/>
      <c r="T618" s="224"/>
      <c r="AT618" s="225" t="s">
        <v>150</v>
      </c>
      <c r="AU618" s="225" t="s">
        <v>21</v>
      </c>
      <c r="AV618" s="15" t="s">
        <v>146</v>
      </c>
      <c r="AW618" s="15" t="s">
        <v>42</v>
      </c>
      <c r="AX618" s="15" t="s">
        <v>92</v>
      </c>
      <c r="AY618" s="225" t="s">
        <v>139</v>
      </c>
    </row>
    <row r="619" spans="1:65" s="2" customFormat="1" ht="16.5" customHeight="1">
      <c r="A619" s="36"/>
      <c r="B619" s="37"/>
      <c r="C619" s="226" t="s">
        <v>847</v>
      </c>
      <c r="D619" s="226" t="s">
        <v>270</v>
      </c>
      <c r="E619" s="227" t="s">
        <v>848</v>
      </c>
      <c r="F619" s="228" t="s">
        <v>849</v>
      </c>
      <c r="G619" s="229" t="s">
        <v>144</v>
      </c>
      <c r="H619" s="230">
        <v>108.15</v>
      </c>
      <c r="I619" s="231"/>
      <c r="J619" s="232">
        <f>ROUND(I619*H619,2)</f>
        <v>0</v>
      </c>
      <c r="K619" s="228" t="s">
        <v>145</v>
      </c>
      <c r="L619" s="233"/>
      <c r="M619" s="234" t="s">
        <v>82</v>
      </c>
      <c r="N619" s="235" t="s">
        <v>54</v>
      </c>
      <c r="O619" s="66"/>
      <c r="P619" s="184">
        <f>O619*H619</f>
        <v>0</v>
      </c>
      <c r="Q619" s="184">
        <v>0.113</v>
      </c>
      <c r="R619" s="184">
        <f>Q619*H619</f>
        <v>12.22095</v>
      </c>
      <c r="S619" s="184">
        <v>0</v>
      </c>
      <c r="T619" s="185">
        <f>S619*H619</f>
        <v>0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186" t="s">
        <v>189</v>
      </c>
      <c r="AT619" s="186" t="s">
        <v>270</v>
      </c>
      <c r="AU619" s="186" t="s">
        <v>21</v>
      </c>
      <c r="AY619" s="18" t="s">
        <v>139</v>
      </c>
      <c r="BE619" s="187">
        <f>IF(N619="základní",J619,0)</f>
        <v>0</v>
      </c>
      <c r="BF619" s="187">
        <f>IF(N619="snížená",J619,0)</f>
        <v>0</v>
      </c>
      <c r="BG619" s="187">
        <f>IF(N619="zákl. přenesená",J619,0)</f>
        <v>0</v>
      </c>
      <c r="BH619" s="187">
        <f>IF(N619="sníž. přenesená",J619,0)</f>
        <v>0</v>
      </c>
      <c r="BI619" s="187">
        <f>IF(N619="nulová",J619,0)</f>
        <v>0</v>
      </c>
      <c r="BJ619" s="18" t="s">
        <v>92</v>
      </c>
      <c r="BK619" s="187">
        <f>ROUND(I619*H619,2)</f>
        <v>0</v>
      </c>
      <c r="BL619" s="18" t="s">
        <v>146</v>
      </c>
      <c r="BM619" s="186" t="s">
        <v>850</v>
      </c>
    </row>
    <row r="620" spans="2:51" s="13" customFormat="1" ht="11.25">
      <c r="B620" s="193"/>
      <c r="C620" s="194"/>
      <c r="D620" s="195" t="s">
        <v>150</v>
      </c>
      <c r="E620" s="194"/>
      <c r="F620" s="197" t="s">
        <v>851</v>
      </c>
      <c r="G620" s="194"/>
      <c r="H620" s="198">
        <v>108.15</v>
      </c>
      <c r="I620" s="199"/>
      <c r="J620" s="194"/>
      <c r="K620" s="194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150</v>
      </c>
      <c r="AU620" s="204" t="s">
        <v>21</v>
      </c>
      <c r="AV620" s="13" t="s">
        <v>21</v>
      </c>
      <c r="AW620" s="13" t="s">
        <v>4</v>
      </c>
      <c r="AX620" s="13" t="s">
        <v>92</v>
      </c>
      <c r="AY620" s="204" t="s">
        <v>139</v>
      </c>
    </row>
    <row r="621" spans="1:65" s="2" customFormat="1" ht="37.9" customHeight="1">
      <c r="A621" s="36"/>
      <c r="B621" s="37"/>
      <c r="C621" s="175" t="s">
        <v>852</v>
      </c>
      <c r="D621" s="175" t="s">
        <v>141</v>
      </c>
      <c r="E621" s="176" t="s">
        <v>853</v>
      </c>
      <c r="F621" s="177" t="s">
        <v>854</v>
      </c>
      <c r="G621" s="178" t="s">
        <v>144</v>
      </c>
      <c r="H621" s="179">
        <v>38.71</v>
      </c>
      <c r="I621" s="180"/>
      <c r="J621" s="181">
        <f>ROUND(I621*H621,2)</f>
        <v>0</v>
      </c>
      <c r="K621" s="177" t="s">
        <v>145</v>
      </c>
      <c r="L621" s="41"/>
      <c r="M621" s="182" t="s">
        <v>82</v>
      </c>
      <c r="N621" s="183" t="s">
        <v>54</v>
      </c>
      <c r="O621" s="66"/>
      <c r="P621" s="184">
        <f>O621*H621</f>
        <v>0</v>
      </c>
      <c r="Q621" s="184">
        <v>0.11162</v>
      </c>
      <c r="R621" s="184">
        <f>Q621*H621</f>
        <v>4.3208102</v>
      </c>
      <c r="S621" s="184">
        <v>0</v>
      </c>
      <c r="T621" s="185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186" t="s">
        <v>146</v>
      </c>
      <c r="AT621" s="186" t="s">
        <v>141</v>
      </c>
      <c r="AU621" s="186" t="s">
        <v>21</v>
      </c>
      <c r="AY621" s="18" t="s">
        <v>139</v>
      </c>
      <c r="BE621" s="187">
        <f>IF(N621="základní",J621,0)</f>
        <v>0</v>
      </c>
      <c r="BF621" s="187">
        <f>IF(N621="snížená",J621,0)</f>
        <v>0</v>
      </c>
      <c r="BG621" s="187">
        <f>IF(N621="zákl. přenesená",J621,0)</f>
        <v>0</v>
      </c>
      <c r="BH621" s="187">
        <f>IF(N621="sníž. přenesená",J621,0)</f>
        <v>0</v>
      </c>
      <c r="BI621" s="187">
        <f>IF(N621="nulová",J621,0)</f>
        <v>0</v>
      </c>
      <c r="BJ621" s="18" t="s">
        <v>92</v>
      </c>
      <c r="BK621" s="187">
        <f>ROUND(I621*H621,2)</f>
        <v>0</v>
      </c>
      <c r="BL621" s="18" t="s">
        <v>146</v>
      </c>
      <c r="BM621" s="186" t="s">
        <v>855</v>
      </c>
    </row>
    <row r="622" spans="1:47" s="2" customFormat="1" ht="11.25">
      <c r="A622" s="36"/>
      <c r="B622" s="37"/>
      <c r="C622" s="38"/>
      <c r="D622" s="188" t="s">
        <v>148</v>
      </c>
      <c r="E622" s="38"/>
      <c r="F622" s="189" t="s">
        <v>856</v>
      </c>
      <c r="G622" s="38"/>
      <c r="H622" s="38"/>
      <c r="I622" s="190"/>
      <c r="J622" s="38"/>
      <c r="K622" s="38"/>
      <c r="L622" s="41"/>
      <c r="M622" s="191"/>
      <c r="N622" s="192"/>
      <c r="O622" s="66"/>
      <c r="P622" s="66"/>
      <c r="Q622" s="66"/>
      <c r="R622" s="66"/>
      <c r="S622" s="66"/>
      <c r="T622" s="67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8" t="s">
        <v>148</v>
      </c>
      <c r="AU622" s="18" t="s">
        <v>21</v>
      </c>
    </row>
    <row r="623" spans="2:51" s="13" customFormat="1" ht="11.25">
      <c r="B623" s="193"/>
      <c r="C623" s="194"/>
      <c r="D623" s="195" t="s">
        <v>150</v>
      </c>
      <c r="E623" s="196" t="s">
        <v>82</v>
      </c>
      <c r="F623" s="197" t="s">
        <v>169</v>
      </c>
      <c r="G623" s="194"/>
      <c r="H623" s="198">
        <v>38.71</v>
      </c>
      <c r="I623" s="199"/>
      <c r="J623" s="194"/>
      <c r="K623" s="194"/>
      <c r="L623" s="200"/>
      <c r="M623" s="201"/>
      <c r="N623" s="202"/>
      <c r="O623" s="202"/>
      <c r="P623" s="202"/>
      <c r="Q623" s="202"/>
      <c r="R623" s="202"/>
      <c r="S623" s="202"/>
      <c r="T623" s="203"/>
      <c r="AT623" s="204" t="s">
        <v>150</v>
      </c>
      <c r="AU623" s="204" t="s">
        <v>21</v>
      </c>
      <c r="AV623" s="13" t="s">
        <v>21</v>
      </c>
      <c r="AW623" s="13" t="s">
        <v>42</v>
      </c>
      <c r="AX623" s="13" t="s">
        <v>84</v>
      </c>
      <c r="AY623" s="204" t="s">
        <v>139</v>
      </c>
    </row>
    <row r="624" spans="2:51" s="14" customFormat="1" ht="11.25">
      <c r="B624" s="205"/>
      <c r="C624" s="206"/>
      <c r="D624" s="195" t="s">
        <v>150</v>
      </c>
      <c r="E624" s="207" t="s">
        <v>82</v>
      </c>
      <c r="F624" s="208" t="s">
        <v>801</v>
      </c>
      <c r="G624" s="206"/>
      <c r="H624" s="207" t="s">
        <v>82</v>
      </c>
      <c r="I624" s="209"/>
      <c r="J624" s="206"/>
      <c r="K624" s="206"/>
      <c r="L624" s="210"/>
      <c r="M624" s="211"/>
      <c r="N624" s="212"/>
      <c r="O624" s="212"/>
      <c r="P624" s="212"/>
      <c r="Q624" s="212"/>
      <c r="R624" s="212"/>
      <c r="S624" s="212"/>
      <c r="T624" s="213"/>
      <c r="AT624" s="214" t="s">
        <v>150</v>
      </c>
      <c r="AU624" s="214" t="s">
        <v>21</v>
      </c>
      <c r="AV624" s="14" t="s">
        <v>92</v>
      </c>
      <c r="AW624" s="14" t="s">
        <v>42</v>
      </c>
      <c r="AX624" s="14" t="s">
        <v>84</v>
      </c>
      <c r="AY624" s="214" t="s">
        <v>139</v>
      </c>
    </row>
    <row r="625" spans="2:51" s="15" customFormat="1" ht="11.25">
      <c r="B625" s="215"/>
      <c r="C625" s="216"/>
      <c r="D625" s="195" t="s">
        <v>150</v>
      </c>
      <c r="E625" s="217" t="s">
        <v>82</v>
      </c>
      <c r="F625" s="218" t="s">
        <v>153</v>
      </c>
      <c r="G625" s="216"/>
      <c r="H625" s="219">
        <v>38.71</v>
      </c>
      <c r="I625" s="220"/>
      <c r="J625" s="216"/>
      <c r="K625" s="216"/>
      <c r="L625" s="221"/>
      <c r="M625" s="222"/>
      <c r="N625" s="223"/>
      <c r="O625" s="223"/>
      <c r="P625" s="223"/>
      <c r="Q625" s="223"/>
      <c r="R625" s="223"/>
      <c r="S625" s="223"/>
      <c r="T625" s="224"/>
      <c r="AT625" s="225" t="s">
        <v>150</v>
      </c>
      <c r="AU625" s="225" t="s">
        <v>21</v>
      </c>
      <c r="AV625" s="15" t="s">
        <v>146</v>
      </c>
      <c r="AW625" s="15" t="s">
        <v>42</v>
      </c>
      <c r="AX625" s="15" t="s">
        <v>92</v>
      </c>
      <c r="AY625" s="225" t="s">
        <v>139</v>
      </c>
    </row>
    <row r="626" spans="1:65" s="2" customFormat="1" ht="16.5" customHeight="1">
      <c r="A626" s="36"/>
      <c r="B626" s="37"/>
      <c r="C626" s="226" t="s">
        <v>857</v>
      </c>
      <c r="D626" s="226" t="s">
        <v>270</v>
      </c>
      <c r="E626" s="227" t="s">
        <v>858</v>
      </c>
      <c r="F626" s="228" t="s">
        <v>859</v>
      </c>
      <c r="G626" s="229" t="s">
        <v>144</v>
      </c>
      <c r="H626" s="230">
        <v>39.871</v>
      </c>
      <c r="I626" s="231"/>
      <c r="J626" s="232">
        <f>ROUND(I626*H626,2)</f>
        <v>0</v>
      </c>
      <c r="K626" s="228" t="s">
        <v>145</v>
      </c>
      <c r="L626" s="233"/>
      <c r="M626" s="234" t="s">
        <v>82</v>
      </c>
      <c r="N626" s="235" t="s">
        <v>54</v>
      </c>
      <c r="O626" s="66"/>
      <c r="P626" s="184">
        <f>O626*H626</f>
        <v>0</v>
      </c>
      <c r="Q626" s="184">
        <v>0.152</v>
      </c>
      <c r="R626" s="184">
        <f>Q626*H626</f>
        <v>6.060392</v>
      </c>
      <c r="S626" s="184">
        <v>0</v>
      </c>
      <c r="T626" s="185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6" t="s">
        <v>189</v>
      </c>
      <c r="AT626" s="186" t="s">
        <v>270</v>
      </c>
      <c r="AU626" s="186" t="s">
        <v>21</v>
      </c>
      <c r="AY626" s="18" t="s">
        <v>139</v>
      </c>
      <c r="BE626" s="187">
        <f>IF(N626="základní",J626,0)</f>
        <v>0</v>
      </c>
      <c r="BF626" s="187">
        <f>IF(N626="snížená",J626,0)</f>
        <v>0</v>
      </c>
      <c r="BG626" s="187">
        <f>IF(N626="zákl. přenesená",J626,0)</f>
        <v>0</v>
      </c>
      <c r="BH626" s="187">
        <f>IF(N626="sníž. přenesená",J626,0)</f>
        <v>0</v>
      </c>
      <c r="BI626" s="187">
        <f>IF(N626="nulová",J626,0)</f>
        <v>0</v>
      </c>
      <c r="BJ626" s="18" t="s">
        <v>92</v>
      </c>
      <c r="BK626" s="187">
        <f>ROUND(I626*H626,2)</f>
        <v>0</v>
      </c>
      <c r="BL626" s="18" t="s">
        <v>146</v>
      </c>
      <c r="BM626" s="186" t="s">
        <v>860</v>
      </c>
    </row>
    <row r="627" spans="2:51" s="13" customFormat="1" ht="11.25">
      <c r="B627" s="193"/>
      <c r="C627" s="194"/>
      <c r="D627" s="195" t="s">
        <v>150</v>
      </c>
      <c r="E627" s="194"/>
      <c r="F627" s="197" t="s">
        <v>861</v>
      </c>
      <c r="G627" s="194"/>
      <c r="H627" s="198">
        <v>39.871</v>
      </c>
      <c r="I627" s="199"/>
      <c r="J627" s="194"/>
      <c r="K627" s="194"/>
      <c r="L627" s="200"/>
      <c r="M627" s="201"/>
      <c r="N627" s="202"/>
      <c r="O627" s="202"/>
      <c r="P627" s="202"/>
      <c r="Q627" s="202"/>
      <c r="R627" s="202"/>
      <c r="S627" s="202"/>
      <c r="T627" s="203"/>
      <c r="AT627" s="204" t="s">
        <v>150</v>
      </c>
      <c r="AU627" s="204" t="s">
        <v>21</v>
      </c>
      <c r="AV627" s="13" t="s">
        <v>21</v>
      </c>
      <c r="AW627" s="13" t="s">
        <v>4</v>
      </c>
      <c r="AX627" s="13" t="s">
        <v>92</v>
      </c>
      <c r="AY627" s="204" t="s">
        <v>139</v>
      </c>
    </row>
    <row r="628" spans="2:63" s="12" customFormat="1" ht="22.9" customHeight="1">
      <c r="B628" s="159"/>
      <c r="C628" s="160"/>
      <c r="D628" s="161" t="s">
        <v>83</v>
      </c>
      <c r="E628" s="173" t="s">
        <v>177</v>
      </c>
      <c r="F628" s="173" t="s">
        <v>862</v>
      </c>
      <c r="G628" s="160"/>
      <c r="H628" s="160"/>
      <c r="I628" s="163"/>
      <c r="J628" s="174">
        <f>BK628</f>
        <v>0</v>
      </c>
      <c r="K628" s="160"/>
      <c r="L628" s="165"/>
      <c r="M628" s="166"/>
      <c r="N628" s="167"/>
      <c r="O628" s="167"/>
      <c r="P628" s="168">
        <f>SUM(P629:P650)</f>
        <v>0</v>
      </c>
      <c r="Q628" s="167"/>
      <c r="R628" s="168">
        <f>SUM(R629:R650)</f>
        <v>0.2174632</v>
      </c>
      <c r="S628" s="167"/>
      <c r="T628" s="169">
        <f>SUM(T629:T650)</f>
        <v>0</v>
      </c>
      <c r="AR628" s="170" t="s">
        <v>92</v>
      </c>
      <c r="AT628" s="171" t="s">
        <v>83</v>
      </c>
      <c r="AU628" s="171" t="s">
        <v>92</v>
      </c>
      <c r="AY628" s="170" t="s">
        <v>139</v>
      </c>
      <c r="BK628" s="172">
        <f>SUM(BK629:BK650)</f>
        <v>0</v>
      </c>
    </row>
    <row r="629" spans="1:65" s="2" customFormat="1" ht="16.5" customHeight="1">
      <c r="A629" s="36"/>
      <c r="B629" s="37"/>
      <c r="C629" s="175" t="s">
        <v>863</v>
      </c>
      <c r="D629" s="175" t="s">
        <v>141</v>
      </c>
      <c r="E629" s="176" t="s">
        <v>864</v>
      </c>
      <c r="F629" s="177" t="s">
        <v>865</v>
      </c>
      <c r="G629" s="178" t="s">
        <v>144</v>
      </c>
      <c r="H629" s="179">
        <v>36</v>
      </c>
      <c r="I629" s="180"/>
      <c r="J629" s="181">
        <f>ROUND(I629*H629,2)</f>
        <v>0</v>
      </c>
      <c r="K629" s="177" t="s">
        <v>82</v>
      </c>
      <c r="L629" s="41"/>
      <c r="M629" s="182" t="s">
        <v>82</v>
      </c>
      <c r="N629" s="183" t="s">
        <v>54</v>
      </c>
      <c r="O629" s="66"/>
      <c r="P629" s="184">
        <f>O629*H629</f>
        <v>0</v>
      </c>
      <c r="Q629" s="184">
        <v>0.00052</v>
      </c>
      <c r="R629" s="184">
        <f>Q629*H629</f>
        <v>0.018719999999999997</v>
      </c>
      <c r="S629" s="184">
        <v>0</v>
      </c>
      <c r="T629" s="185">
        <f>S629*H629</f>
        <v>0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6" t="s">
        <v>146</v>
      </c>
      <c r="AT629" s="186" t="s">
        <v>141</v>
      </c>
      <c r="AU629" s="186" t="s">
        <v>21</v>
      </c>
      <c r="AY629" s="18" t="s">
        <v>139</v>
      </c>
      <c r="BE629" s="187">
        <f>IF(N629="základní",J629,0)</f>
        <v>0</v>
      </c>
      <c r="BF629" s="187">
        <f>IF(N629="snížená",J629,0)</f>
        <v>0</v>
      </c>
      <c r="BG629" s="187">
        <f>IF(N629="zákl. přenesená",J629,0)</f>
        <v>0</v>
      </c>
      <c r="BH629" s="187">
        <f>IF(N629="sníž. přenesená",J629,0)</f>
        <v>0</v>
      </c>
      <c r="BI629" s="187">
        <f>IF(N629="nulová",J629,0)</f>
        <v>0</v>
      </c>
      <c r="BJ629" s="18" t="s">
        <v>92</v>
      </c>
      <c r="BK629" s="187">
        <f>ROUND(I629*H629,2)</f>
        <v>0</v>
      </c>
      <c r="BL629" s="18" t="s">
        <v>146</v>
      </c>
      <c r="BM629" s="186" t="s">
        <v>866</v>
      </c>
    </row>
    <row r="630" spans="2:51" s="13" customFormat="1" ht="11.25">
      <c r="B630" s="193"/>
      <c r="C630" s="194"/>
      <c r="D630" s="195" t="s">
        <v>150</v>
      </c>
      <c r="E630" s="196" t="s">
        <v>82</v>
      </c>
      <c r="F630" s="197" t="s">
        <v>867</v>
      </c>
      <c r="G630" s="194"/>
      <c r="H630" s="198">
        <v>36</v>
      </c>
      <c r="I630" s="199"/>
      <c r="J630" s="194"/>
      <c r="K630" s="194"/>
      <c r="L630" s="200"/>
      <c r="M630" s="201"/>
      <c r="N630" s="202"/>
      <c r="O630" s="202"/>
      <c r="P630" s="202"/>
      <c r="Q630" s="202"/>
      <c r="R630" s="202"/>
      <c r="S630" s="202"/>
      <c r="T630" s="203"/>
      <c r="AT630" s="204" t="s">
        <v>150</v>
      </c>
      <c r="AU630" s="204" t="s">
        <v>21</v>
      </c>
      <c r="AV630" s="13" t="s">
        <v>21</v>
      </c>
      <c r="AW630" s="13" t="s">
        <v>42</v>
      </c>
      <c r="AX630" s="13" t="s">
        <v>84</v>
      </c>
      <c r="AY630" s="204" t="s">
        <v>139</v>
      </c>
    </row>
    <row r="631" spans="2:51" s="14" customFormat="1" ht="11.25">
      <c r="B631" s="205"/>
      <c r="C631" s="206"/>
      <c r="D631" s="195" t="s">
        <v>150</v>
      </c>
      <c r="E631" s="207" t="s">
        <v>82</v>
      </c>
      <c r="F631" s="208" t="s">
        <v>152</v>
      </c>
      <c r="G631" s="206"/>
      <c r="H631" s="207" t="s">
        <v>82</v>
      </c>
      <c r="I631" s="209"/>
      <c r="J631" s="206"/>
      <c r="K631" s="206"/>
      <c r="L631" s="210"/>
      <c r="M631" s="211"/>
      <c r="N631" s="212"/>
      <c r="O631" s="212"/>
      <c r="P631" s="212"/>
      <c r="Q631" s="212"/>
      <c r="R631" s="212"/>
      <c r="S631" s="212"/>
      <c r="T631" s="213"/>
      <c r="AT631" s="214" t="s">
        <v>150</v>
      </c>
      <c r="AU631" s="214" t="s">
        <v>21</v>
      </c>
      <c r="AV631" s="14" t="s">
        <v>92</v>
      </c>
      <c r="AW631" s="14" t="s">
        <v>42</v>
      </c>
      <c r="AX631" s="14" t="s">
        <v>84</v>
      </c>
      <c r="AY631" s="214" t="s">
        <v>139</v>
      </c>
    </row>
    <row r="632" spans="2:51" s="15" customFormat="1" ht="11.25">
      <c r="B632" s="215"/>
      <c r="C632" s="216"/>
      <c r="D632" s="195" t="s">
        <v>150</v>
      </c>
      <c r="E632" s="217" t="s">
        <v>82</v>
      </c>
      <c r="F632" s="218" t="s">
        <v>153</v>
      </c>
      <c r="G632" s="216"/>
      <c r="H632" s="219">
        <v>36</v>
      </c>
      <c r="I632" s="220"/>
      <c r="J632" s="216"/>
      <c r="K632" s="216"/>
      <c r="L632" s="221"/>
      <c r="M632" s="222"/>
      <c r="N632" s="223"/>
      <c r="O632" s="223"/>
      <c r="P632" s="223"/>
      <c r="Q632" s="223"/>
      <c r="R632" s="223"/>
      <c r="S632" s="223"/>
      <c r="T632" s="224"/>
      <c r="AT632" s="225" t="s">
        <v>150</v>
      </c>
      <c r="AU632" s="225" t="s">
        <v>21</v>
      </c>
      <c r="AV632" s="15" t="s">
        <v>146</v>
      </c>
      <c r="AW632" s="15" t="s">
        <v>42</v>
      </c>
      <c r="AX632" s="15" t="s">
        <v>92</v>
      </c>
      <c r="AY632" s="225" t="s">
        <v>139</v>
      </c>
    </row>
    <row r="633" spans="1:65" s="2" customFormat="1" ht="24.2" customHeight="1">
      <c r="A633" s="36"/>
      <c r="B633" s="37"/>
      <c r="C633" s="175" t="s">
        <v>868</v>
      </c>
      <c r="D633" s="175" t="s">
        <v>141</v>
      </c>
      <c r="E633" s="176" t="s">
        <v>869</v>
      </c>
      <c r="F633" s="177" t="s">
        <v>870</v>
      </c>
      <c r="G633" s="178" t="s">
        <v>144</v>
      </c>
      <c r="H633" s="179">
        <v>192.98</v>
      </c>
      <c r="I633" s="180"/>
      <c r="J633" s="181">
        <f>ROUND(I633*H633,2)</f>
        <v>0</v>
      </c>
      <c r="K633" s="177" t="s">
        <v>145</v>
      </c>
      <c r="L633" s="41"/>
      <c r="M633" s="182" t="s">
        <v>82</v>
      </c>
      <c r="N633" s="183" t="s">
        <v>54</v>
      </c>
      <c r="O633" s="66"/>
      <c r="P633" s="184">
        <f>O633*H633</f>
        <v>0</v>
      </c>
      <c r="Q633" s="184">
        <v>0.00084</v>
      </c>
      <c r="R633" s="184">
        <f>Q633*H633</f>
        <v>0.1621032</v>
      </c>
      <c r="S633" s="184">
        <v>0</v>
      </c>
      <c r="T633" s="185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86" t="s">
        <v>146</v>
      </c>
      <c r="AT633" s="186" t="s">
        <v>141</v>
      </c>
      <c r="AU633" s="186" t="s">
        <v>21</v>
      </c>
      <c r="AY633" s="18" t="s">
        <v>139</v>
      </c>
      <c r="BE633" s="187">
        <f>IF(N633="základní",J633,0)</f>
        <v>0</v>
      </c>
      <c r="BF633" s="187">
        <f>IF(N633="snížená",J633,0)</f>
        <v>0</v>
      </c>
      <c r="BG633" s="187">
        <f>IF(N633="zákl. přenesená",J633,0)</f>
        <v>0</v>
      </c>
      <c r="BH633" s="187">
        <f>IF(N633="sníž. přenesená",J633,0)</f>
        <v>0</v>
      </c>
      <c r="BI633" s="187">
        <f>IF(N633="nulová",J633,0)</f>
        <v>0</v>
      </c>
      <c r="BJ633" s="18" t="s">
        <v>92</v>
      </c>
      <c r="BK633" s="187">
        <f>ROUND(I633*H633,2)</f>
        <v>0</v>
      </c>
      <c r="BL633" s="18" t="s">
        <v>146</v>
      </c>
      <c r="BM633" s="186" t="s">
        <v>871</v>
      </c>
    </row>
    <row r="634" spans="1:47" s="2" customFormat="1" ht="11.25">
      <c r="A634" s="36"/>
      <c r="B634" s="37"/>
      <c r="C634" s="38"/>
      <c r="D634" s="188" t="s">
        <v>148</v>
      </c>
      <c r="E634" s="38"/>
      <c r="F634" s="189" t="s">
        <v>872</v>
      </c>
      <c r="G634" s="38"/>
      <c r="H634" s="38"/>
      <c r="I634" s="190"/>
      <c r="J634" s="38"/>
      <c r="K634" s="38"/>
      <c r="L634" s="41"/>
      <c r="M634" s="191"/>
      <c r="N634" s="192"/>
      <c r="O634" s="66"/>
      <c r="P634" s="66"/>
      <c r="Q634" s="66"/>
      <c r="R634" s="66"/>
      <c r="S634" s="66"/>
      <c r="T634" s="67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8" t="s">
        <v>148</v>
      </c>
      <c r="AU634" s="18" t="s">
        <v>21</v>
      </c>
    </row>
    <row r="635" spans="2:51" s="13" customFormat="1" ht="11.25">
      <c r="B635" s="193"/>
      <c r="C635" s="194"/>
      <c r="D635" s="195" t="s">
        <v>150</v>
      </c>
      <c r="E635" s="196" t="s">
        <v>82</v>
      </c>
      <c r="F635" s="197" t="s">
        <v>873</v>
      </c>
      <c r="G635" s="194"/>
      <c r="H635" s="198">
        <v>55.2</v>
      </c>
      <c r="I635" s="199"/>
      <c r="J635" s="194"/>
      <c r="K635" s="194"/>
      <c r="L635" s="200"/>
      <c r="M635" s="201"/>
      <c r="N635" s="202"/>
      <c r="O635" s="202"/>
      <c r="P635" s="202"/>
      <c r="Q635" s="202"/>
      <c r="R635" s="202"/>
      <c r="S635" s="202"/>
      <c r="T635" s="203"/>
      <c r="AT635" s="204" t="s">
        <v>150</v>
      </c>
      <c r="AU635" s="204" t="s">
        <v>21</v>
      </c>
      <c r="AV635" s="13" t="s">
        <v>21</v>
      </c>
      <c r="AW635" s="13" t="s">
        <v>42</v>
      </c>
      <c r="AX635" s="13" t="s">
        <v>84</v>
      </c>
      <c r="AY635" s="204" t="s">
        <v>139</v>
      </c>
    </row>
    <row r="636" spans="2:51" s="14" customFormat="1" ht="11.25">
      <c r="B636" s="205"/>
      <c r="C636" s="206"/>
      <c r="D636" s="195" t="s">
        <v>150</v>
      </c>
      <c r="E636" s="207" t="s">
        <v>82</v>
      </c>
      <c r="F636" s="208" t="s">
        <v>247</v>
      </c>
      <c r="G636" s="206"/>
      <c r="H636" s="207" t="s">
        <v>82</v>
      </c>
      <c r="I636" s="209"/>
      <c r="J636" s="206"/>
      <c r="K636" s="206"/>
      <c r="L636" s="210"/>
      <c r="M636" s="211"/>
      <c r="N636" s="212"/>
      <c r="O636" s="212"/>
      <c r="P636" s="212"/>
      <c r="Q636" s="212"/>
      <c r="R636" s="212"/>
      <c r="S636" s="212"/>
      <c r="T636" s="213"/>
      <c r="AT636" s="214" t="s">
        <v>150</v>
      </c>
      <c r="AU636" s="214" t="s">
        <v>21</v>
      </c>
      <c r="AV636" s="14" t="s">
        <v>92</v>
      </c>
      <c r="AW636" s="14" t="s">
        <v>42</v>
      </c>
      <c r="AX636" s="14" t="s">
        <v>84</v>
      </c>
      <c r="AY636" s="214" t="s">
        <v>139</v>
      </c>
    </row>
    <row r="637" spans="2:51" s="13" customFormat="1" ht="11.25">
      <c r="B637" s="193"/>
      <c r="C637" s="194"/>
      <c r="D637" s="195" t="s">
        <v>150</v>
      </c>
      <c r="E637" s="196" t="s">
        <v>82</v>
      </c>
      <c r="F637" s="197" t="s">
        <v>874</v>
      </c>
      <c r="G637" s="194"/>
      <c r="H637" s="198">
        <v>137.78</v>
      </c>
      <c r="I637" s="199"/>
      <c r="J637" s="194"/>
      <c r="K637" s="194"/>
      <c r="L637" s="200"/>
      <c r="M637" s="201"/>
      <c r="N637" s="202"/>
      <c r="O637" s="202"/>
      <c r="P637" s="202"/>
      <c r="Q637" s="202"/>
      <c r="R637" s="202"/>
      <c r="S637" s="202"/>
      <c r="T637" s="203"/>
      <c r="AT637" s="204" t="s">
        <v>150</v>
      </c>
      <c r="AU637" s="204" t="s">
        <v>21</v>
      </c>
      <c r="AV637" s="13" t="s">
        <v>21</v>
      </c>
      <c r="AW637" s="13" t="s">
        <v>42</v>
      </c>
      <c r="AX637" s="13" t="s">
        <v>84</v>
      </c>
      <c r="AY637" s="204" t="s">
        <v>139</v>
      </c>
    </row>
    <row r="638" spans="2:51" s="14" customFormat="1" ht="11.25">
      <c r="B638" s="205"/>
      <c r="C638" s="206"/>
      <c r="D638" s="195" t="s">
        <v>150</v>
      </c>
      <c r="E638" s="207" t="s">
        <v>82</v>
      </c>
      <c r="F638" s="208" t="s">
        <v>875</v>
      </c>
      <c r="G638" s="206"/>
      <c r="H638" s="207" t="s">
        <v>82</v>
      </c>
      <c r="I638" s="209"/>
      <c r="J638" s="206"/>
      <c r="K638" s="206"/>
      <c r="L638" s="210"/>
      <c r="M638" s="211"/>
      <c r="N638" s="212"/>
      <c r="O638" s="212"/>
      <c r="P638" s="212"/>
      <c r="Q638" s="212"/>
      <c r="R638" s="212"/>
      <c r="S638" s="212"/>
      <c r="T638" s="213"/>
      <c r="AT638" s="214" t="s">
        <v>150</v>
      </c>
      <c r="AU638" s="214" t="s">
        <v>21</v>
      </c>
      <c r="AV638" s="14" t="s">
        <v>92</v>
      </c>
      <c r="AW638" s="14" t="s">
        <v>42</v>
      </c>
      <c r="AX638" s="14" t="s">
        <v>84</v>
      </c>
      <c r="AY638" s="214" t="s">
        <v>139</v>
      </c>
    </row>
    <row r="639" spans="2:51" s="14" customFormat="1" ht="11.25">
      <c r="B639" s="205"/>
      <c r="C639" s="206"/>
      <c r="D639" s="195" t="s">
        <v>150</v>
      </c>
      <c r="E639" s="207" t="s">
        <v>82</v>
      </c>
      <c r="F639" s="208" t="s">
        <v>876</v>
      </c>
      <c r="G639" s="206"/>
      <c r="H639" s="207" t="s">
        <v>82</v>
      </c>
      <c r="I639" s="209"/>
      <c r="J639" s="206"/>
      <c r="K639" s="206"/>
      <c r="L639" s="210"/>
      <c r="M639" s="211"/>
      <c r="N639" s="212"/>
      <c r="O639" s="212"/>
      <c r="P639" s="212"/>
      <c r="Q639" s="212"/>
      <c r="R639" s="212"/>
      <c r="S639" s="212"/>
      <c r="T639" s="213"/>
      <c r="AT639" s="214" t="s">
        <v>150</v>
      </c>
      <c r="AU639" s="214" t="s">
        <v>21</v>
      </c>
      <c r="AV639" s="14" t="s">
        <v>92</v>
      </c>
      <c r="AW639" s="14" t="s">
        <v>42</v>
      </c>
      <c r="AX639" s="14" t="s">
        <v>84</v>
      </c>
      <c r="AY639" s="214" t="s">
        <v>139</v>
      </c>
    </row>
    <row r="640" spans="2:51" s="15" customFormat="1" ht="11.25">
      <c r="B640" s="215"/>
      <c r="C640" s="216"/>
      <c r="D640" s="195" t="s">
        <v>150</v>
      </c>
      <c r="E640" s="217" t="s">
        <v>82</v>
      </c>
      <c r="F640" s="218" t="s">
        <v>153</v>
      </c>
      <c r="G640" s="216"/>
      <c r="H640" s="219">
        <v>192.98000000000002</v>
      </c>
      <c r="I640" s="220"/>
      <c r="J640" s="216"/>
      <c r="K640" s="216"/>
      <c r="L640" s="221"/>
      <c r="M640" s="222"/>
      <c r="N640" s="223"/>
      <c r="O640" s="223"/>
      <c r="P640" s="223"/>
      <c r="Q640" s="223"/>
      <c r="R640" s="223"/>
      <c r="S640" s="223"/>
      <c r="T640" s="224"/>
      <c r="AT640" s="225" t="s">
        <v>150</v>
      </c>
      <c r="AU640" s="225" t="s">
        <v>21</v>
      </c>
      <c r="AV640" s="15" t="s">
        <v>146</v>
      </c>
      <c r="AW640" s="15" t="s">
        <v>42</v>
      </c>
      <c r="AX640" s="15" t="s">
        <v>92</v>
      </c>
      <c r="AY640" s="225" t="s">
        <v>139</v>
      </c>
    </row>
    <row r="641" spans="1:65" s="2" customFormat="1" ht="16.5" customHeight="1">
      <c r="A641" s="36"/>
      <c r="B641" s="37"/>
      <c r="C641" s="175" t="s">
        <v>877</v>
      </c>
      <c r="D641" s="175" t="s">
        <v>141</v>
      </c>
      <c r="E641" s="176" t="s">
        <v>878</v>
      </c>
      <c r="F641" s="177" t="s">
        <v>879</v>
      </c>
      <c r="G641" s="178" t="s">
        <v>144</v>
      </c>
      <c r="H641" s="179">
        <v>18</v>
      </c>
      <c r="I641" s="180"/>
      <c r="J641" s="181">
        <f>ROUND(I641*H641,2)</f>
        <v>0</v>
      </c>
      <c r="K641" s="177" t="s">
        <v>145</v>
      </c>
      <c r="L641" s="41"/>
      <c r="M641" s="182" t="s">
        <v>82</v>
      </c>
      <c r="N641" s="183" t="s">
        <v>54</v>
      </c>
      <c r="O641" s="66"/>
      <c r="P641" s="184">
        <f>O641*H641</f>
        <v>0</v>
      </c>
      <c r="Q641" s="184">
        <v>0.00079</v>
      </c>
      <c r="R641" s="184">
        <f>Q641*H641</f>
        <v>0.01422</v>
      </c>
      <c r="S641" s="184">
        <v>0</v>
      </c>
      <c r="T641" s="185">
        <f>S641*H641</f>
        <v>0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186" t="s">
        <v>146</v>
      </c>
      <c r="AT641" s="186" t="s">
        <v>141</v>
      </c>
      <c r="AU641" s="186" t="s">
        <v>21</v>
      </c>
      <c r="AY641" s="18" t="s">
        <v>139</v>
      </c>
      <c r="BE641" s="187">
        <f>IF(N641="základní",J641,0)</f>
        <v>0</v>
      </c>
      <c r="BF641" s="187">
        <f>IF(N641="snížená",J641,0)</f>
        <v>0</v>
      </c>
      <c r="BG641" s="187">
        <f>IF(N641="zákl. přenesená",J641,0)</f>
        <v>0</v>
      </c>
      <c r="BH641" s="187">
        <f>IF(N641="sníž. přenesená",J641,0)</f>
        <v>0</v>
      </c>
      <c r="BI641" s="187">
        <f>IF(N641="nulová",J641,0)</f>
        <v>0</v>
      </c>
      <c r="BJ641" s="18" t="s">
        <v>92</v>
      </c>
      <c r="BK641" s="187">
        <f>ROUND(I641*H641,2)</f>
        <v>0</v>
      </c>
      <c r="BL641" s="18" t="s">
        <v>146</v>
      </c>
      <c r="BM641" s="186" t="s">
        <v>880</v>
      </c>
    </row>
    <row r="642" spans="1:47" s="2" customFormat="1" ht="11.25">
      <c r="A642" s="36"/>
      <c r="B642" s="37"/>
      <c r="C642" s="38"/>
      <c r="D642" s="188" t="s">
        <v>148</v>
      </c>
      <c r="E642" s="38"/>
      <c r="F642" s="189" t="s">
        <v>881</v>
      </c>
      <c r="G642" s="38"/>
      <c r="H642" s="38"/>
      <c r="I642" s="190"/>
      <c r="J642" s="38"/>
      <c r="K642" s="38"/>
      <c r="L642" s="41"/>
      <c r="M642" s="191"/>
      <c r="N642" s="192"/>
      <c r="O642" s="66"/>
      <c r="P642" s="66"/>
      <c r="Q642" s="66"/>
      <c r="R642" s="66"/>
      <c r="S642" s="66"/>
      <c r="T642" s="67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T642" s="18" t="s">
        <v>148</v>
      </c>
      <c r="AU642" s="18" t="s">
        <v>21</v>
      </c>
    </row>
    <row r="643" spans="2:51" s="13" customFormat="1" ht="11.25">
      <c r="B643" s="193"/>
      <c r="C643" s="194"/>
      <c r="D643" s="195" t="s">
        <v>150</v>
      </c>
      <c r="E643" s="196" t="s">
        <v>82</v>
      </c>
      <c r="F643" s="197" t="s">
        <v>882</v>
      </c>
      <c r="G643" s="194"/>
      <c r="H643" s="198">
        <v>18</v>
      </c>
      <c r="I643" s="199"/>
      <c r="J643" s="194"/>
      <c r="K643" s="194"/>
      <c r="L643" s="200"/>
      <c r="M643" s="201"/>
      <c r="N643" s="202"/>
      <c r="O643" s="202"/>
      <c r="P643" s="202"/>
      <c r="Q643" s="202"/>
      <c r="R643" s="202"/>
      <c r="S643" s="202"/>
      <c r="T643" s="203"/>
      <c r="AT643" s="204" t="s">
        <v>150</v>
      </c>
      <c r="AU643" s="204" t="s">
        <v>21</v>
      </c>
      <c r="AV643" s="13" t="s">
        <v>21</v>
      </c>
      <c r="AW643" s="13" t="s">
        <v>42</v>
      </c>
      <c r="AX643" s="13" t="s">
        <v>84</v>
      </c>
      <c r="AY643" s="204" t="s">
        <v>139</v>
      </c>
    </row>
    <row r="644" spans="2:51" s="14" customFormat="1" ht="11.25">
      <c r="B644" s="205"/>
      <c r="C644" s="206"/>
      <c r="D644" s="195" t="s">
        <v>150</v>
      </c>
      <c r="E644" s="207" t="s">
        <v>82</v>
      </c>
      <c r="F644" s="208" t="s">
        <v>152</v>
      </c>
      <c r="G644" s="206"/>
      <c r="H644" s="207" t="s">
        <v>82</v>
      </c>
      <c r="I644" s="209"/>
      <c r="J644" s="206"/>
      <c r="K644" s="206"/>
      <c r="L644" s="210"/>
      <c r="M644" s="211"/>
      <c r="N644" s="212"/>
      <c r="O644" s="212"/>
      <c r="P644" s="212"/>
      <c r="Q644" s="212"/>
      <c r="R644" s="212"/>
      <c r="S644" s="212"/>
      <c r="T644" s="213"/>
      <c r="AT644" s="214" t="s">
        <v>150</v>
      </c>
      <c r="AU644" s="214" t="s">
        <v>21</v>
      </c>
      <c r="AV644" s="14" t="s">
        <v>92</v>
      </c>
      <c r="AW644" s="14" t="s">
        <v>42</v>
      </c>
      <c r="AX644" s="14" t="s">
        <v>84</v>
      </c>
      <c r="AY644" s="214" t="s">
        <v>139</v>
      </c>
    </row>
    <row r="645" spans="2:51" s="15" customFormat="1" ht="11.25">
      <c r="B645" s="215"/>
      <c r="C645" s="216"/>
      <c r="D645" s="195" t="s">
        <v>150</v>
      </c>
      <c r="E645" s="217" t="s">
        <v>82</v>
      </c>
      <c r="F645" s="218" t="s">
        <v>153</v>
      </c>
      <c r="G645" s="216"/>
      <c r="H645" s="219">
        <v>18</v>
      </c>
      <c r="I645" s="220"/>
      <c r="J645" s="216"/>
      <c r="K645" s="216"/>
      <c r="L645" s="221"/>
      <c r="M645" s="222"/>
      <c r="N645" s="223"/>
      <c r="O645" s="223"/>
      <c r="P645" s="223"/>
      <c r="Q645" s="223"/>
      <c r="R645" s="223"/>
      <c r="S645" s="223"/>
      <c r="T645" s="224"/>
      <c r="AT645" s="225" t="s">
        <v>150</v>
      </c>
      <c r="AU645" s="225" t="s">
        <v>21</v>
      </c>
      <c r="AV645" s="15" t="s">
        <v>146</v>
      </c>
      <c r="AW645" s="15" t="s">
        <v>42</v>
      </c>
      <c r="AX645" s="15" t="s">
        <v>92</v>
      </c>
      <c r="AY645" s="225" t="s">
        <v>139</v>
      </c>
    </row>
    <row r="646" spans="1:65" s="2" customFormat="1" ht="33" customHeight="1">
      <c r="A646" s="36"/>
      <c r="B646" s="37"/>
      <c r="C646" s="175" t="s">
        <v>883</v>
      </c>
      <c r="D646" s="175" t="s">
        <v>141</v>
      </c>
      <c r="E646" s="176" t="s">
        <v>884</v>
      </c>
      <c r="F646" s="177" t="s">
        <v>885</v>
      </c>
      <c r="G646" s="178" t="s">
        <v>198</v>
      </c>
      <c r="H646" s="179">
        <v>23.6</v>
      </c>
      <c r="I646" s="180"/>
      <c r="J646" s="181">
        <f>ROUND(I646*H646,2)</f>
        <v>0</v>
      </c>
      <c r="K646" s="177" t="s">
        <v>145</v>
      </c>
      <c r="L646" s="41"/>
      <c r="M646" s="182" t="s">
        <v>82</v>
      </c>
      <c r="N646" s="183" t="s">
        <v>54</v>
      </c>
      <c r="O646" s="66"/>
      <c r="P646" s="184">
        <f>O646*H646</f>
        <v>0</v>
      </c>
      <c r="Q646" s="184">
        <v>0.00095</v>
      </c>
      <c r="R646" s="184">
        <f>Q646*H646</f>
        <v>0.022420000000000002</v>
      </c>
      <c r="S646" s="184">
        <v>0</v>
      </c>
      <c r="T646" s="185">
        <f>S646*H646</f>
        <v>0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186" t="s">
        <v>146</v>
      </c>
      <c r="AT646" s="186" t="s">
        <v>141</v>
      </c>
      <c r="AU646" s="186" t="s">
        <v>21</v>
      </c>
      <c r="AY646" s="18" t="s">
        <v>139</v>
      </c>
      <c r="BE646" s="187">
        <f>IF(N646="základní",J646,0)</f>
        <v>0</v>
      </c>
      <c r="BF646" s="187">
        <f>IF(N646="snížená",J646,0)</f>
        <v>0</v>
      </c>
      <c r="BG646" s="187">
        <f>IF(N646="zákl. přenesená",J646,0)</f>
        <v>0</v>
      </c>
      <c r="BH646" s="187">
        <f>IF(N646="sníž. přenesená",J646,0)</f>
        <v>0</v>
      </c>
      <c r="BI646" s="187">
        <f>IF(N646="nulová",J646,0)</f>
        <v>0</v>
      </c>
      <c r="BJ646" s="18" t="s">
        <v>92</v>
      </c>
      <c r="BK646" s="187">
        <f>ROUND(I646*H646,2)</f>
        <v>0</v>
      </c>
      <c r="BL646" s="18" t="s">
        <v>146</v>
      </c>
      <c r="BM646" s="186" t="s">
        <v>886</v>
      </c>
    </row>
    <row r="647" spans="1:47" s="2" customFormat="1" ht="11.25">
      <c r="A647" s="36"/>
      <c r="B647" s="37"/>
      <c r="C647" s="38"/>
      <c r="D647" s="188" t="s">
        <v>148</v>
      </c>
      <c r="E647" s="38"/>
      <c r="F647" s="189" t="s">
        <v>887</v>
      </c>
      <c r="G647" s="38"/>
      <c r="H647" s="38"/>
      <c r="I647" s="190"/>
      <c r="J647" s="38"/>
      <c r="K647" s="38"/>
      <c r="L647" s="41"/>
      <c r="M647" s="191"/>
      <c r="N647" s="192"/>
      <c r="O647" s="66"/>
      <c r="P647" s="66"/>
      <c r="Q647" s="66"/>
      <c r="R647" s="66"/>
      <c r="S647" s="66"/>
      <c r="T647" s="67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T647" s="18" t="s">
        <v>148</v>
      </c>
      <c r="AU647" s="18" t="s">
        <v>21</v>
      </c>
    </row>
    <row r="648" spans="2:51" s="13" customFormat="1" ht="11.25">
      <c r="B648" s="193"/>
      <c r="C648" s="194"/>
      <c r="D648" s="195" t="s">
        <v>150</v>
      </c>
      <c r="E648" s="196" t="s">
        <v>82</v>
      </c>
      <c r="F648" s="197" t="s">
        <v>888</v>
      </c>
      <c r="G648" s="194"/>
      <c r="H648" s="198">
        <v>23.6</v>
      </c>
      <c r="I648" s="199"/>
      <c r="J648" s="194"/>
      <c r="K648" s="194"/>
      <c r="L648" s="200"/>
      <c r="M648" s="201"/>
      <c r="N648" s="202"/>
      <c r="O648" s="202"/>
      <c r="P648" s="202"/>
      <c r="Q648" s="202"/>
      <c r="R648" s="202"/>
      <c r="S648" s="202"/>
      <c r="T648" s="203"/>
      <c r="AT648" s="204" t="s">
        <v>150</v>
      </c>
      <c r="AU648" s="204" t="s">
        <v>21</v>
      </c>
      <c r="AV648" s="13" t="s">
        <v>21</v>
      </c>
      <c r="AW648" s="13" t="s">
        <v>42</v>
      </c>
      <c r="AX648" s="13" t="s">
        <v>84</v>
      </c>
      <c r="AY648" s="204" t="s">
        <v>139</v>
      </c>
    </row>
    <row r="649" spans="2:51" s="14" customFormat="1" ht="11.25">
      <c r="B649" s="205"/>
      <c r="C649" s="206"/>
      <c r="D649" s="195" t="s">
        <v>150</v>
      </c>
      <c r="E649" s="207" t="s">
        <v>82</v>
      </c>
      <c r="F649" s="208" t="s">
        <v>152</v>
      </c>
      <c r="G649" s="206"/>
      <c r="H649" s="207" t="s">
        <v>82</v>
      </c>
      <c r="I649" s="209"/>
      <c r="J649" s="206"/>
      <c r="K649" s="206"/>
      <c r="L649" s="210"/>
      <c r="M649" s="211"/>
      <c r="N649" s="212"/>
      <c r="O649" s="212"/>
      <c r="P649" s="212"/>
      <c r="Q649" s="212"/>
      <c r="R649" s="212"/>
      <c r="S649" s="212"/>
      <c r="T649" s="213"/>
      <c r="AT649" s="214" t="s">
        <v>150</v>
      </c>
      <c r="AU649" s="214" t="s">
        <v>21</v>
      </c>
      <c r="AV649" s="14" t="s">
        <v>92</v>
      </c>
      <c r="AW649" s="14" t="s">
        <v>42</v>
      </c>
      <c r="AX649" s="14" t="s">
        <v>84</v>
      </c>
      <c r="AY649" s="214" t="s">
        <v>139</v>
      </c>
    </row>
    <row r="650" spans="2:51" s="15" customFormat="1" ht="11.25">
      <c r="B650" s="215"/>
      <c r="C650" s="216"/>
      <c r="D650" s="195" t="s">
        <v>150</v>
      </c>
      <c r="E650" s="217" t="s">
        <v>82</v>
      </c>
      <c r="F650" s="218" t="s">
        <v>153</v>
      </c>
      <c r="G650" s="216"/>
      <c r="H650" s="219">
        <v>23.6</v>
      </c>
      <c r="I650" s="220"/>
      <c r="J650" s="216"/>
      <c r="K650" s="216"/>
      <c r="L650" s="221"/>
      <c r="M650" s="222"/>
      <c r="N650" s="223"/>
      <c r="O650" s="223"/>
      <c r="P650" s="223"/>
      <c r="Q650" s="223"/>
      <c r="R650" s="223"/>
      <c r="S650" s="223"/>
      <c r="T650" s="224"/>
      <c r="AT650" s="225" t="s">
        <v>150</v>
      </c>
      <c r="AU650" s="225" t="s">
        <v>21</v>
      </c>
      <c r="AV650" s="15" t="s">
        <v>146</v>
      </c>
      <c r="AW650" s="15" t="s">
        <v>42</v>
      </c>
      <c r="AX650" s="15" t="s">
        <v>92</v>
      </c>
      <c r="AY650" s="225" t="s">
        <v>139</v>
      </c>
    </row>
    <row r="651" spans="2:63" s="12" customFormat="1" ht="22.9" customHeight="1">
      <c r="B651" s="159"/>
      <c r="C651" s="160"/>
      <c r="D651" s="161" t="s">
        <v>83</v>
      </c>
      <c r="E651" s="173" t="s">
        <v>189</v>
      </c>
      <c r="F651" s="173" t="s">
        <v>889</v>
      </c>
      <c r="G651" s="160"/>
      <c r="H651" s="160"/>
      <c r="I651" s="163"/>
      <c r="J651" s="174">
        <f>BK651</f>
        <v>0</v>
      </c>
      <c r="K651" s="160"/>
      <c r="L651" s="165"/>
      <c r="M651" s="166"/>
      <c r="N651" s="167"/>
      <c r="O651" s="167"/>
      <c r="P651" s="168">
        <f>SUM(P652:P685)</f>
        <v>0</v>
      </c>
      <c r="Q651" s="167"/>
      <c r="R651" s="168">
        <f>SUM(R652:R685)</f>
        <v>1.8306415999999999</v>
      </c>
      <c r="S651" s="167"/>
      <c r="T651" s="169">
        <f>SUM(T652:T685)</f>
        <v>0</v>
      </c>
      <c r="AR651" s="170" t="s">
        <v>92</v>
      </c>
      <c r="AT651" s="171" t="s">
        <v>83</v>
      </c>
      <c r="AU651" s="171" t="s">
        <v>92</v>
      </c>
      <c r="AY651" s="170" t="s">
        <v>139</v>
      </c>
      <c r="BK651" s="172">
        <f>SUM(BK652:BK685)</f>
        <v>0</v>
      </c>
    </row>
    <row r="652" spans="1:65" s="2" customFormat="1" ht="16.5" customHeight="1">
      <c r="A652" s="36"/>
      <c r="B652" s="37"/>
      <c r="C652" s="175" t="s">
        <v>890</v>
      </c>
      <c r="D652" s="175" t="s">
        <v>141</v>
      </c>
      <c r="E652" s="176" t="s">
        <v>891</v>
      </c>
      <c r="F652" s="177" t="s">
        <v>892</v>
      </c>
      <c r="G652" s="178" t="s">
        <v>198</v>
      </c>
      <c r="H652" s="179">
        <v>36</v>
      </c>
      <c r="I652" s="180"/>
      <c r="J652" s="181">
        <f>ROUND(I652*H652,2)</f>
        <v>0</v>
      </c>
      <c r="K652" s="177" t="s">
        <v>145</v>
      </c>
      <c r="L652" s="41"/>
      <c r="M652" s="182" t="s">
        <v>82</v>
      </c>
      <c r="N652" s="183" t="s">
        <v>54</v>
      </c>
      <c r="O652" s="66"/>
      <c r="P652" s="184">
        <f>O652*H652</f>
        <v>0</v>
      </c>
      <c r="Q652" s="184">
        <v>1E-05</v>
      </c>
      <c r="R652" s="184">
        <f>Q652*H652</f>
        <v>0.00036</v>
      </c>
      <c r="S652" s="184">
        <v>0</v>
      </c>
      <c r="T652" s="185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186" t="s">
        <v>146</v>
      </c>
      <c r="AT652" s="186" t="s">
        <v>141</v>
      </c>
      <c r="AU652" s="186" t="s">
        <v>21</v>
      </c>
      <c r="AY652" s="18" t="s">
        <v>139</v>
      </c>
      <c r="BE652" s="187">
        <f>IF(N652="základní",J652,0)</f>
        <v>0</v>
      </c>
      <c r="BF652" s="187">
        <f>IF(N652="snížená",J652,0)</f>
        <v>0</v>
      </c>
      <c r="BG652" s="187">
        <f>IF(N652="zákl. přenesená",J652,0)</f>
        <v>0</v>
      </c>
      <c r="BH652" s="187">
        <f>IF(N652="sníž. přenesená",J652,0)</f>
        <v>0</v>
      </c>
      <c r="BI652" s="187">
        <f>IF(N652="nulová",J652,0)</f>
        <v>0</v>
      </c>
      <c r="BJ652" s="18" t="s">
        <v>92</v>
      </c>
      <c r="BK652" s="187">
        <f>ROUND(I652*H652,2)</f>
        <v>0</v>
      </c>
      <c r="BL652" s="18" t="s">
        <v>146</v>
      </c>
      <c r="BM652" s="186" t="s">
        <v>893</v>
      </c>
    </row>
    <row r="653" spans="1:47" s="2" customFormat="1" ht="11.25">
      <c r="A653" s="36"/>
      <c r="B653" s="37"/>
      <c r="C653" s="38"/>
      <c r="D653" s="188" t="s">
        <v>148</v>
      </c>
      <c r="E653" s="38"/>
      <c r="F653" s="189" t="s">
        <v>894</v>
      </c>
      <c r="G653" s="38"/>
      <c r="H653" s="38"/>
      <c r="I653" s="190"/>
      <c r="J653" s="38"/>
      <c r="K653" s="38"/>
      <c r="L653" s="41"/>
      <c r="M653" s="191"/>
      <c r="N653" s="192"/>
      <c r="O653" s="66"/>
      <c r="P653" s="66"/>
      <c r="Q653" s="66"/>
      <c r="R653" s="66"/>
      <c r="S653" s="66"/>
      <c r="T653" s="67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8" t="s">
        <v>148</v>
      </c>
      <c r="AU653" s="18" t="s">
        <v>21</v>
      </c>
    </row>
    <row r="654" spans="2:51" s="13" customFormat="1" ht="11.25">
      <c r="B654" s="193"/>
      <c r="C654" s="194"/>
      <c r="D654" s="195" t="s">
        <v>150</v>
      </c>
      <c r="E654" s="196" t="s">
        <v>82</v>
      </c>
      <c r="F654" s="197" t="s">
        <v>895</v>
      </c>
      <c r="G654" s="194"/>
      <c r="H654" s="198">
        <v>36</v>
      </c>
      <c r="I654" s="199"/>
      <c r="J654" s="194"/>
      <c r="K654" s="194"/>
      <c r="L654" s="200"/>
      <c r="M654" s="201"/>
      <c r="N654" s="202"/>
      <c r="O654" s="202"/>
      <c r="P654" s="202"/>
      <c r="Q654" s="202"/>
      <c r="R654" s="202"/>
      <c r="S654" s="202"/>
      <c r="T654" s="203"/>
      <c r="AT654" s="204" t="s">
        <v>150</v>
      </c>
      <c r="AU654" s="204" t="s">
        <v>21</v>
      </c>
      <c r="AV654" s="13" t="s">
        <v>21</v>
      </c>
      <c r="AW654" s="13" t="s">
        <v>42</v>
      </c>
      <c r="AX654" s="13" t="s">
        <v>84</v>
      </c>
      <c r="AY654" s="204" t="s">
        <v>139</v>
      </c>
    </row>
    <row r="655" spans="2:51" s="14" customFormat="1" ht="11.25">
      <c r="B655" s="205"/>
      <c r="C655" s="206"/>
      <c r="D655" s="195" t="s">
        <v>150</v>
      </c>
      <c r="E655" s="207" t="s">
        <v>82</v>
      </c>
      <c r="F655" s="208" t="s">
        <v>152</v>
      </c>
      <c r="G655" s="206"/>
      <c r="H655" s="207" t="s">
        <v>82</v>
      </c>
      <c r="I655" s="209"/>
      <c r="J655" s="206"/>
      <c r="K655" s="206"/>
      <c r="L655" s="210"/>
      <c r="M655" s="211"/>
      <c r="N655" s="212"/>
      <c r="O655" s="212"/>
      <c r="P655" s="212"/>
      <c r="Q655" s="212"/>
      <c r="R655" s="212"/>
      <c r="S655" s="212"/>
      <c r="T655" s="213"/>
      <c r="AT655" s="214" t="s">
        <v>150</v>
      </c>
      <c r="AU655" s="214" t="s">
        <v>21</v>
      </c>
      <c r="AV655" s="14" t="s">
        <v>92</v>
      </c>
      <c r="AW655" s="14" t="s">
        <v>42</v>
      </c>
      <c r="AX655" s="14" t="s">
        <v>84</v>
      </c>
      <c r="AY655" s="214" t="s">
        <v>139</v>
      </c>
    </row>
    <row r="656" spans="2:51" s="15" customFormat="1" ht="11.25">
      <c r="B656" s="215"/>
      <c r="C656" s="216"/>
      <c r="D656" s="195" t="s">
        <v>150</v>
      </c>
      <c r="E656" s="217" t="s">
        <v>82</v>
      </c>
      <c r="F656" s="218" t="s">
        <v>153</v>
      </c>
      <c r="G656" s="216"/>
      <c r="H656" s="219">
        <v>36</v>
      </c>
      <c r="I656" s="220"/>
      <c r="J656" s="216"/>
      <c r="K656" s="216"/>
      <c r="L656" s="221"/>
      <c r="M656" s="222"/>
      <c r="N656" s="223"/>
      <c r="O656" s="223"/>
      <c r="P656" s="223"/>
      <c r="Q656" s="223"/>
      <c r="R656" s="223"/>
      <c r="S656" s="223"/>
      <c r="T656" s="224"/>
      <c r="AT656" s="225" t="s">
        <v>150</v>
      </c>
      <c r="AU656" s="225" t="s">
        <v>21</v>
      </c>
      <c r="AV656" s="15" t="s">
        <v>146</v>
      </c>
      <c r="AW656" s="15" t="s">
        <v>42</v>
      </c>
      <c r="AX656" s="15" t="s">
        <v>92</v>
      </c>
      <c r="AY656" s="225" t="s">
        <v>139</v>
      </c>
    </row>
    <row r="657" spans="1:65" s="2" customFormat="1" ht="16.5" customHeight="1">
      <c r="A657" s="36"/>
      <c r="B657" s="37"/>
      <c r="C657" s="226" t="s">
        <v>896</v>
      </c>
      <c r="D657" s="226" t="s">
        <v>270</v>
      </c>
      <c r="E657" s="227" t="s">
        <v>897</v>
      </c>
      <c r="F657" s="228" t="s">
        <v>898</v>
      </c>
      <c r="G657" s="229" t="s">
        <v>198</v>
      </c>
      <c r="H657" s="230">
        <v>36.54</v>
      </c>
      <c r="I657" s="231"/>
      <c r="J657" s="232">
        <f>ROUND(I657*H657,2)</f>
        <v>0</v>
      </c>
      <c r="K657" s="228" t="s">
        <v>145</v>
      </c>
      <c r="L657" s="233"/>
      <c r="M657" s="234" t="s">
        <v>82</v>
      </c>
      <c r="N657" s="235" t="s">
        <v>54</v>
      </c>
      <c r="O657" s="66"/>
      <c r="P657" s="184">
        <f>O657*H657</f>
        <v>0</v>
      </c>
      <c r="Q657" s="184">
        <v>0.00204</v>
      </c>
      <c r="R657" s="184">
        <f>Q657*H657</f>
        <v>0.0745416</v>
      </c>
      <c r="S657" s="184">
        <v>0</v>
      </c>
      <c r="T657" s="185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6" t="s">
        <v>189</v>
      </c>
      <c r="AT657" s="186" t="s">
        <v>270</v>
      </c>
      <c r="AU657" s="186" t="s">
        <v>21</v>
      </c>
      <c r="AY657" s="18" t="s">
        <v>139</v>
      </c>
      <c r="BE657" s="187">
        <f>IF(N657="základní",J657,0)</f>
        <v>0</v>
      </c>
      <c r="BF657" s="187">
        <f>IF(N657="snížená",J657,0)</f>
        <v>0</v>
      </c>
      <c r="BG657" s="187">
        <f>IF(N657="zákl. přenesená",J657,0)</f>
        <v>0</v>
      </c>
      <c r="BH657" s="187">
        <f>IF(N657="sníž. přenesená",J657,0)</f>
        <v>0</v>
      </c>
      <c r="BI657" s="187">
        <f>IF(N657="nulová",J657,0)</f>
        <v>0</v>
      </c>
      <c r="BJ657" s="18" t="s">
        <v>92</v>
      </c>
      <c r="BK657" s="187">
        <f>ROUND(I657*H657,2)</f>
        <v>0</v>
      </c>
      <c r="BL657" s="18" t="s">
        <v>146</v>
      </c>
      <c r="BM657" s="186" t="s">
        <v>899</v>
      </c>
    </row>
    <row r="658" spans="2:51" s="13" customFormat="1" ht="11.25">
      <c r="B658" s="193"/>
      <c r="C658" s="194"/>
      <c r="D658" s="195" t="s">
        <v>150</v>
      </c>
      <c r="E658" s="194"/>
      <c r="F658" s="197" t="s">
        <v>900</v>
      </c>
      <c r="G658" s="194"/>
      <c r="H658" s="198">
        <v>36.54</v>
      </c>
      <c r="I658" s="199"/>
      <c r="J658" s="194"/>
      <c r="K658" s="194"/>
      <c r="L658" s="200"/>
      <c r="M658" s="201"/>
      <c r="N658" s="202"/>
      <c r="O658" s="202"/>
      <c r="P658" s="202"/>
      <c r="Q658" s="202"/>
      <c r="R658" s="202"/>
      <c r="S658" s="202"/>
      <c r="T658" s="203"/>
      <c r="AT658" s="204" t="s">
        <v>150</v>
      </c>
      <c r="AU658" s="204" t="s">
        <v>21</v>
      </c>
      <c r="AV658" s="13" t="s">
        <v>21</v>
      </c>
      <c r="AW658" s="13" t="s">
        <v>4</v>
      </c>
      <c r="AX658" s="13" t="s">
        <v>92</v>
      </c>
      <c r="AY658" s="204" t="s">
        <v>139</v>
      </c>
    </row>
    <row r="659" spans="1:65" s="2" customFormat="1" ht="24.2" customHeight="1">
      <c r="A659" s="36"/>
      <c r="B659" s="37"/>
      <c r="C659" s="175" t="s">
        <v>452</v>
      </c>
      <c r="D659" s="175" t="s">
        <v>141</v>
      </c>
      <c r="E659" s="176" t="s">
        <v>901</v>
      </c>
      <c r="F659" s="177" t="s">
        <v>902</v>
      </c>
      <c r="G659" s="178" t="s">
        <v>198</v>
      </c>
      <c r="H659" s="179">
        <v>25</v>
      </c>
      <c r="I659" s="180"/>
      <c r="J659" s="181">
        <f>ROUND(I659*H659,2)</f>
        <v>0</v>
      </c>
      <c r="K659" s="177" t="s">
        <v>145</v>
      </c>
      <c r="L659" s="41"/>
      <c r="M659" s="182" t="s">
        <v>82</v>
      </c>
      <c r="N659" s="183" t="s">
        <v>54</v>
      </c>
      <c r="O659" s="66"/>
      <c r="P659" s="184">
        <f>O659*H659</f>
        <v>0</v>
      </c>
      <c r="Q659" s="184">
        <v>0.00422</v>
      </c>
      <c r="R659" s="184">
        <f>Q659*H659</f>
        <v>0.1055</v>
      </c>
      <c r="S659" s="184">
        <v>0</v>
      </c>
      <c r="T659" s="185">
        <f>S659*H659</f>
        <v>0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186" t="s">
        <v>146</v>
      </c>
      <c r="AT659" s="186" t="s">
        <v>141</v>
      </c>
      <c r="AU659" s="186" t="s">
        <v>21</v>
      </c>
      <c r="AY659" s="18" t="s">
        <v>139</v>
      </c>
      <c r="BE659" s="187">
        <f>IF(N659="základní",J659,0)</f>
        <v>0</v>
      </c>
      <c r="BF659" s="187">
        <f>IF(N659="snížená",J659,0)</f>
        <v>0</v>
      </c>
      <c r="BG659" s="187">
        <f>IF(N659="zákl. přenesená",J659,0)</f>
        <v>0</v>
      </c>
      <c r="BH659" s="187">
        <f>IF(N659="sníž. přenesená",J659,0)</f>
        <v>0</v>
      </c>
      <c r="BI659" s="187">
        <f>IF(N659="nulová",J659,0)</f>
        <v>0</v>
      </c>
      <c r="BJ659" s="18" t="s">
        <v>92</v>
      </c>
      <c r="BK659" s="187">
        <f>ROUND(I659*H659,2)</f>
        <v>0</v>
      </c>
      <c r="BL659" s="18" t="s">
        <v>146</v>
      </c>
      <c r="BM659" s="186" t="s">
        <v>903</v>
      </c>
    </row>
    <row r="660" spans="1:47" s="2" customFormat="1" ht="11.25">
      <c r="A660" s="36"/>
      <c r="B660" s="37"/>
      <c r="C660" s="38"/>
      <c r="D660" s="188" t="s">
        <v>148</v>
      </c>
      <c r="E660" s="38"/>
      <c r="F660" s="189" t="s">
        <v>904</v>
      </c>
      <c r="G660" s="38"/>
      <c r="H660" s="38"/>
      <c r="I660" s="190"/>
      <c r="J660" s="38"/>
      <c r="K660" s="38"/>
      <c r="L660" s="41"/>
      <c r="M660" s="191"/>
      <c r="N660" s="192"/>
      <c r="O660" s="66"/>
      <c r="P660" s="66"/>
      <c r="Q660" s="66"/>
      <c r="R660" s="66"/>
      <c r="S660" s="66"/>
      <c r="T660" s="67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T660" s="18" t="s">
        <v>148</v>
      </c>
      <c r="AU660" s="18" t="s">
        <v>21</v>
      </c>
    </row>
    <row r="661" spans="2:51" s="13" customFormat="1" ht="11.25">
      <c r="B661" s="193"/>
      <c r="C661" s="194"/>
      <c r="D661" s="195" t="s">
        <v>150</v>
      </c>
      <c r="E661" s="196" t="s">
        <v>82</v>
      </c>
      <c r="F661" s="197" t="s">
        <v>298</v>
      </c>
      <c r="G661" s="194"/>
      <c r="H661" s="198">
        <v>25</v>
      </c>
      <c r="I661" s="199"/>
      <c r="J661" s="194"/>
      <c r="K661" s="194"/>
      <c r="L661" s="200"/>
      <c r="M661" s="201"/>
      <c r="N661" s="202"/>
      <c r="O661" s="202"/>
      <c r="P661" s="202"/>
      <c r="Q661" s="202"/>
      <c r="R661" s="202"/>
      <c r="S661" s="202"/>
      <c r="T661" s="203"/>
      <c r="AT661" s="204" t="s">
        <v>150</v>
      </c>
      <c r="AU661" s="204" t="s">
        <v>21</v>
      </c>
      <c r="AV661" s="13" t="s">
        <v>21</v>
      </c>
      <c r="AW661" s="13" t="s">
        <v>42</v>
      </c>
      <c r="AX661" s="13" t="s">
        <v>84</v>
      </c>
      <c r="AY661" s="204" t="s">
        <v>139</v>
      </c>
    </row>
    <row r="662" spans="2:51" s="14" customFormat="1" ht="11.25">
      <c r="B662" s="205"/>
      <c r="C662" s="206"/>
      <c r="D662" s="195" t="s">
        <v>150</v>
      </c>
      <c r="E662" s="207" t="s">
        <v>82</v>
      </c>
      <c r="F662" s="208" t="s">
        <v>152</v>
      </c>
      <c r="G662" s="206"/>
      <c r="H662" s="207" t="s">
        <v>82</v>
      </c>
      <c r="I662" s="209"/>
      <c r="J662" s="206"/>
      <c r="K662" s="206"/>
      <c r="L662" s="210"/>
      <c r="M662" s="211"/>
      <c r="N662" s="212"/>
      <c r="O662" s="212"/>
      <c r="P662" s="212"/>
      <c r="Q662" s="212"/>
      <c r="R662" s="212"/>
      <c r="S662" s="212"/>
      <c r="T662" s="213"/>
      <c r="AT662" s="214" t="s">
        <v>150</v>
      </c>
      <c r="AU662" s="214" t="s">
        <v>21</v>
      </c>
      <c r="AV662" s="14" t="s">
        <v>92</v>
      </c>
      <c r="AW662" s="14" t="s">
        <v>42</v>
      </c>
      <c r="AX662" s="14" t="s">
        <v>84</v>
      </c>
      <c r="AY662" s="214" t="s">
        <v>139</v>
      </c>
    </row>
    <row r="663" spans="2:51" s="15" customFormat="1" ht="11.25">
      <c r="B663" s="215"/>
      <c r="C663" s="216"/>
      <c r="D663" s="195" t="s">
        <v>150</v>
      </c>
      <c r="E663" s="217" t="s">
        <v>82</v>
      </c>
      <c r="F663" s="218" t="s">
        <v>153</v>
      </c>
      <c r="G663" s="216"/>
      <c r="H663" s="219">
        <v>25</v>
      </c>
      <c r="I663" s="220"/>
      <c r="J663" s="216"/>
      <c r="K663" s="216"/>
      <c r="L663" s="221"/>
      <c r="M663" s="222"/>
      <c r="N663" s="223"/>
      <c r="O663" s="223"/>
      <c r="P663" s="223"/>
      <c r="Q663" s="223"/>
      <c r="R663" s="223"/>
      <c r="S663" s="223"/>
      <c r="T663" s="224"/>
      <c r="AT663" s="225" t="s">
        <v>150</v>
      </c>
      <c r="AU663" s="225" t="s">
        <v>21</v>
      </c>
      <c r="AV663" s="15" t="s">
        <v>146</v>
      </c>
      <c r="AW663" s="15" t="s">
        <v>42</v>
      </c>
      <c r="AX663" s="15" t="s">
        <v>92</v>
      </c>
      <c r="AY663" s="225" t="s">
        <v>139</v>
      </c>
    </row>
    <row r="664" spans="1:65" s="2" customFormat="1" ht="16.5" customHeight="1">
      <c r="A664" s="36"/>
      <c r="B664" s="37"/>
      <c r="C664" s="175" t="s">
        <v>905</v>
      </c>
      <c r="D664" s="175" t="s">
        <v>141</v>
      </c>
      <c r="E664" s="176" t="s">
        <v>906</v>
      </c>
      <c r="F664" s="177" t="s">
        <v>907</v>
      </c>
      <c r="G664" s="178" t="s">
        <v>533</v>
      </c>
      <c r="H664" s="179">
        <v>2</v>
      </c>
      <c r="I664" s="180"/>
      <c r="J664" s="181">
        <f>ROUND(I664*H664,2)</f>
        <v>0</v>
      </c>
      <c r="K664" s="177" t="s">
        <v>145</v>
      </c>
      <c r="L664" s="41"/>
      <c r="M664" s="182" t="s">
        <v>82</v>
      </c>
      <c r="N664" s="183" t="s">
        <v>54</v>
      </c>
      <c r="O664" s="66"/>
      <c r="P664" s="184">
        <f>O664*H664</f>
        <v>0</v>
      </c>
      <c r="Q664" s="184">
        <v>0.12526</v>
      </c>
      <c r="R664" s="184">
        <f>Q664*H664</f>
        <v>0.25052</v>
      </c>
      <c r="S664" s="184">
        <v>0</v>
      </c>
      <c r="T664" s="185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186" t="s">
        <v>146</v>
      </c>
      <c r="AT664" s="186" t="s">
        <v>141</v>
      </c>
      <c r="AU664" s="186" t="s">
        <v>21</v>
      </c>
      <c r="AY664" s="18" t="s">
        <v>139</v>
      </c>
      <c r="BE664" s="187">
        <f>IF(N664="základní",J664,0)</f>
        <v>0</v>
      </c>
      <c r="BF664" s="187">
        <f>IF(N664="snížená",J664,0)</f>
        <v>0</v>
      </c>
      <c r="BG664" s="187">
        <f>IF(N664="zákl. přenesená",J664,0)</f>
        <v>0</v>
      </c>
      <c r="BH664" s="187">
        <f>IF(N664="sníž. přenesená",J664,0)</f>
        <v>0</v>
      </c>
      <c r="BI664" s="187">
        <f>IF(N664="nulová",J664,0)</f>
        <v>0</v>
      </c>
      <c r="BJ664" s="18" t="s">
        <v>92</v>
      </c>
      <c r="BK664" s="187">
        <f>ROUND(I664*H664,2)</f>
        <v>0</v>
      </c>
      <c r="BL664" s="18" t="s">
        <v>146</v>
      </c>
      <c r="BM664" s="186" t="s">
        <v>908</v>
      </c>
    </row>
    <row r="665" spans="1:47" s="2" customFormat="1" ht="11.25">
      <c r="A665" s="36"/>
      <c r="B665" s="37"/>
      <c r="C665" s="38"/>
      <c r="D665" s="188" t="s">
        <v>148</v>
      </c>
      <c r="E665" s="38"/>
      <c r="F665" s="189" t="s">
        <v>909</v>
      </c>
      <c r="G665" s="38"/>
      <c r="H665" s="38"/>
      <c r="I665" s="190"/>
      <c r="J665" s="38"/>
      <c r="K665" s="38"/>
      <c r="L665" s="41"/>
      <c r="M665" s="191"/>
      <c r="N665" s="192"/>
      <c r="O665" s="66"/>
      <c r="P665" s="66"/>
      <c r="Q665" s="66"/>
      <c r="R665" s="66"/>
      <c r="S665" s="66"/>
      <c r="T665" s="67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8" t="s">
        <v>148</v>
      </c>
      <c r="AU665" s="18" t="s">
        <v>21</v>
      </c>
    </row>
    <row r="666" spans="2:51" s="13" customFormat="1" ht="11.25">
      <c r="B666" s="193"/>
      <c r="C666" s="194"/>
      <c r="D666" s="195" t="s">
        <v>150</v>
      </c>
      <c r="E666" s="196" t="s">
        <v>82</v>
      </c>
      <c r="F666" s="197" t="s">
        <v>21</v>
      </c>
      <c r="G666" s="194"/>
      <c r="H666" s="198">
        <v>2</v>
      </c>
      <c r="I666" s="199"/>
      <c r="J666" s="194"/>
      <c r="K666" s="194"/>
      <c r="L666" s="200"/>
      <c r="M666" s="201"/>
      <c r="N666" s="202"/>
      <c r="O666" s="202"/>
      <c r="P666" s="202"/>
      <c r="Q666" s="202"/>
      <c r="R666" s="202"/>
      <c r="S666" s="202"/>
      <c r="T666" s="203"/>
      <c r="AT666" s="204" t="s">
        <v>150</v>
      </c>
      <c r="AU666" s="204" t="s">
        <v>21</v>
      </c>
      <c r="AV666" s="13" t="s">
        <v>21</v>
      </c>
      <c r="AW666" s="13" t="s">
        <v>42</v>
      </c>
      <c r="AX666" s="13" t="s">
        <v>84</v>
      </c>
      <c r="AY666" s="204" t="s">
        <v>139</v>
      </c>
    </row>
    <row r="667" spans="2:51" s="14" customFormat="1" ht="11.25">
      <c r="B667" s="205"/>
      <c r="C667" s="206"/>
      <c r="D667" s="195" t="s">
        <v>150</v>
      </c>
      <c r="E667" s="207" t="s">
        <v>82</v>
      </c>
      <c r="F667" s="208" t="s">
        <v>152</v>
      </c>
      <c r="G667" s="206"/>
      <c r="H667" s="207" t="s">
        <v>82</v>
      </c>
      <c r="I667" s="209"/>
      <c r="J667" s="206"/>
      <c r="K667" s="206"/>
      <c r="L667" s="210"/>
      <c r="M667" s="211"/>
      <c r="N667" s="212"/>
      <c r="O667" s="212"/>
      <c r="P667" s="212"/>
      <c r="Q667" s="212"/>
      <c r="R667" s="212"/>
      <c r="S667" s="212"/>
      <c r="T667" s="213"/>
      <c r="AT667" s="214" t="s">
        <v>150</v>
      </c>
      <c r="AU667" s="214" t="s">
        <v>21</v>
      </c>
      <c r="AV667" s="14" t="s">
        <v>92</v>
      </c>
      <c r="AW667" s="14" t="s">
        <v>42</v>
      </c>
      <c r="AX667" s="14" t="s">
        <v>84</v>
      </c>
      <c r="AY667" s="214" t="s">
        <v>139</v>
      </c>
    </row>
    <row r="668" spans="2:51" s="15" customFormat="1" ht="11.25">
      <c r="B668" s="215"/>
      <c r="C668" s="216"/>
      <c r="D668" s="195" t="s">
        <v>150</v>
      </c>
      <c r="E668" s="217" t="s">
        <v>82</v>
      </c>
      <c r="F668" s="218" t="s">
        <v>153</v>
      </c>
      <c r="G668" s="216"/>
      <c r="H668" s="219">
        <v>2</v>
      </c>
      <c r="I668" s="220"/>
      <c r="J668" s="216"/>
      <c r="K668" s="216"/>
      <c r="L668" s="221"/>
      <c r="M668" s="222"/>
      <c r="N668" s="223"/>
      <c r="O668" s="223"/>
      <c r="P668" s="223"/>
      <c r="Q668" s="223"/>
      <c r="R668" s="223"/>
      <c r="S668" s="223"/>
      <c r="T668" s="224"/>
      <c r="AT668" s="225" t="s">
        <v>150</v>
      </c>
      <c r="AU668" s="225" t="s">
        <v>21</v>
      </c>
      <c r="AV668" s="15" t="s">
        <v>146</v>
      </c>
      <c r="AW668" s="15" t="s">
        <v>42</v>
      </c>
      <c r="AX668" s="15" t="s">
        <v>92</v>
      </c>
      <c r="AY668" s="225" t="s">
        <v>139</v>
      </c>
    </row>
    <row r="669" spans="1:65" s="2" customFormat="1" ht="16.5" customHeight="1">
      <c r="A669" s="36"/>
      <c r="B669" s="37"/>
      <c r="C669" s="226" t="s">
        <v>910</v>
      </c>
      <c r="D669" s="226" t="s">
        <v>270</v>
      </c>
      <c r="E669" s="227" t="s">
        <v>911</v>
      </c>
      <c r="F669" s="228" t="s">
        <v>912</v>
      </c>
      <c r="G669" s="229" t="s">
        <v>533</v>
      </c>
      <c r="H669" s="230">
        <v>2</v>
      </c>
      <c r="I669" s="231"/>
      <c r="J669" s="232">
        <f aca="true" t="shared" si="0" ref="J669:J675">ROUND(I669*H669,2)</f>
        <v>0</v>
      </c>
      <c r="K669" s="228" t="s">
        <v>145</v>
      </c>
      <c r="L669" s="233"/>
      <c r="M669" s="234" t="s">
        <v>82</v>
      </c>
      <c r="N669" s="235" t="s">
        <v>54</v>
      </c>
      <c r="O669" s="66"/>
      <c r="P669" s="184">
        <f aca="true" t="shared" si="1" ref="P669:P675">O669*H669</f>
        <v>0</v>
      </c>
      <c r="Q669" s="184">
        <v>0.072</v>
      </c>
      <c r="R669" s="184">
        <f aca="true" t="shared" si="2" ref="R669:R675">Q669*H669</f>
        <v>0.144</v>
      </c>
      <c r="S669" s="184">
        <v>0</v>
      </c>
      <c r="T669" s="185">
        <f aca="true" t="shared" si="3" ref="T669:T675"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86" t="s">
        <v>189</v>
      </c>
      <c r="AT669" s="186" t="s">
        <v>270</v>
      </c>
      <c r="AU669" s="186" t="s">
        <v>21</v>
      </c>
      <c r="AY669" s="18" t="s">
        <v>139</v>
      </c>
      <c r="BE669" s="187">
        <f aca="true" t="shared" si="4" ref="BE669:BE675">IF(N669="základní",J669,0)</f>
        <v>0</v>
      </c>
      <c r="BF669" s="187">
        <f aca="true" t="shared" si="5" ref="BF669:BF675">IF(N669="snížená",J669,0)</f>
        <v>0</v>
      </c>
      <c r="BG669" s="187">
        <f aca="true" t="shared" si="6" ref="BG669:BG675">IF(N669="zákl. přenesená",J669,0)</f>
        <v>0</v>
      </c>
      <c r="BH669" s="187">
        <f aca="true" t="shared" si="7" ref="BH669:BH675">IF(N669="sníž. přenesená",J669,0)</f>
        <v>0</v>
      </c>
      <c r="BI669" s="187">
        <f aca="true" t="shared" si="8" ref="BI669:BI675">IF(N669="nulová",J669,0)</f>
        <v>0</v>
      </c>
      <c r="BJ669" s="18" t="s">
        <v>92</v>
      </c>
      <c r="BK669" s="187">
        <f aca="true" t="shared" si="9" ref="BK669:BK675">ROUND(I669*H669,2)</f>
        <v>0</v>
      </c>
      <c r="BL669" s="18" t="s">
        <v>146</v>
      </c>
      <c r="BM669" s="186" t="s">
        <v>913</v>
      </c>
    </row>
    <row r="670" spans="1:65" s="2" customFormat="1" ht="16.5" customHeight="1">
      <c r="A670" s="36"/>
      <c r="B670" s="37"/>
      <c r="C670" s="226" t="s">
        <v>914</v>
      </c>
      <c r="D670" s="226" t="s">
        <v>270</v>
      </c>
      <c r="E670" s="227" t="s">
        <v>915</v>
      </c>
      <c r="F670" s="228" t="s">
        <v>916</v>
      </c>
      <c r="G670" s="229" t="s">
        <v>533</v>
      </c>
      <c r="H670" s="230">
        <v>2</v>
      </c>
      <c r="I670" s="231"/>
      <c r="J670" s="232">
        <f t="shared" si="0"/>
        <v>0</v>
      </c>
      <c r="K670" s="228" t="s">
        <v>145</v>
      </c>
      <c r="L670" s="233"/>
      <c r="M670" s="234" t="s">
        <v>82</v>
      </c>
      <c r="N670" s="235" t="s">
        <v>54</v>
      </c>
      <c r="O670" s="66"/>
      <c r="P670" s="184">
        <f t="shared" si="1"/>
        <v>0</v>
      </c>
      <c r="Q670" s="184">
        <v>0.08</v>
      </c>
      <c r="R670" s="184">
        <f t="shared" si="2"/>
        <v>0.16</v>
      </c>
      <c r="S670" s="184">
        <v>0</v>
      </c>
      <c r="T670" s="185">
        <f t="shared" si="3"/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186" t="s">
        <v>189</v>
      </c>
      <c r="AT670" s="186" t="s">
        <v>270</v>
      </c>
      <c r="AU670" s="186" t="s">
        <v>21</v>
      </c>
      <c r="AY670" s="18" t="s">
        <v>139</v>
      </c>
      <c r="BE670" s="187">
        <f t="shared" si="4"/>
        <v>0</v>
      </c>
      <c r="BF670" s="187">
        <f t="shared" si="5"/>
        <v>0</v>
      </c>
      <c r="BG670" s="187">
        <f t="shared" si="6"/>
        <v>0</v>
      </c>
      <c r="BH670" s="187">
        <f t="shared" si="7"/>
        <v>0</v>
      </c>
      <c r="BI670" s="187">
        <f t="shared" si="8"/>
        <v>0</v>
      </c>
      <c r="BJ670" s="18" t="s">
        <v>92</v>
      </c>
      <c r="BK670" s="187">
        <f t="shared" si="9"/>
        <v>0</v>
      </c>
      <c r="BL670" s="18" t="s">
        <v>146</v>
      </c>
      <c r="BM670" s="186" t="s">
        <v>917</v>
      </c>
    </row>
    <row r="671" spans="1:65" s="2" customFormat="1" ht="16.5" customHeight="1">
      <c r="A671" s="36"/>
      <c r="B671" s="37"/>
      <c r="C671" s="226" t="s">
        <v>918</v>
      </c>
      <c r="D671" s="226" t="s">
        <v>270</v>
      </c>
      <c r="E671" s="227" t="s">
        <v>919</v>
      </c>
      <c r="F671" s="228" t="s">
        <v>920</v>
      </c>
      <c r="G671" s="229" t="s">
        <v>533</v>
      </c>
      <c r="H671" s="230">
        <v>2</v>
      </c>
      <c r="I671" s="231"/>
      <c r="J671" s="232">
        <f t="shared" si="0"/>
        <v>0</v>
      </c>
      <c r="K671" s="228" t="s">
        <v>145</v>
      </c>
      <c r="L671" s="233"/>
      <c r="M671" s="234" t="s">
        <v>82</v>
      </c>
      <c r="N671" s="235" t="s">
        <v>54</v>
      </c>
      <c r="O671" s="66"/>
      <c r="P671" s="184">
        <f t="shared" si="1"/>
        <v>0</v>
      </c>
      <c r="Q671" s="184">
        <v>0.058</v>
      </c>
      <c r="R671" s="184">
        <f t="shared" si="2"/>
        <v>0.116</v>
      </c>
      <c r="S671" s="184">
        <v>0</v>
      </c>
      <c r="T671" s="185">
        <f t="shared" si="3"/>
        <v>0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186" t="s">
        <v>189</v>
      </c>
      <c r="AT671" s="186" t="s">
        <v>270</v>
      </c>
      <c r="AU671" s="186" t="s">
        <v>21</v>
      </c>
      <c r="AY671" s="18" t="s">
        <v>139</v>
      </c>
      <c r="BE671" s="187">
        <f t="shared" si="4"/>
        <v>0</v>
      </c>
      <c r="BF671" s="187">
        <f t="shared" si="5"/>
        <v>0</v>
      </c>
      <c r="BG671" s="187">
        <f t="shared" si="6"/>
        <v>0</v>
      </c>
      <c r="BH671" s="187">
        <f t="shared" si="7"/>
        <v>0</v>
      </c>
      <c r="BI671" s="187">
        <f t="shared" si="8"/>
        <v>0</v>
      </c>
      <c r="BJ671" s="18" t="s">
        <v>92</v>
      </c>
      <c r="BK671" s="187">
        <f t="shared" si="9"/>
        <v>0</v>
      </c>
      <c r="BL671" s="18" t="s">
        <v>146</v>
      </c>
      <c r="BM671" s="186" t="s">
        <v>921</v>
      </c>
    </row>
    <row r="672" spans="1:65" s="2" customFormat="1" ht="16.5" customHeight="1">
      <c r="A672" s="36"/>
      <c r="B672" s="37"/>
      <c r="C672" s="226" t="s">
        <v>922</v>
      </c>
      <c r="D672" s="226" t="s">
        <v>270</v>
      </c>
      <c r="E672" s="227" t="s">
        <v>923</v>
      </c>
      <c r="F672" s="228" t="s">
        <v>924</v>
      </c>
      <c r="G672" s="229" t="s">
        <v>533</v>
      </c>
      <c r="H672" s="230">
        <v>2</v>
      </c>
      <c r="I672" s="231"/>
      <c r="J672" s="232">
        <f t="shared" si="0"/>
        <v>0</v>
      </c>
      <c r="K672" s="228" t="s">
        <v>145</v>
      </c>
      <c r="L672" s="233"/>
      <c r="M672" s="234" t="s">
        <v>82</v>
      </c>
      <c r="N672" s="235" t="s">
        <v>54</v>
      </c>
      <c r="O672" s="66"/>
      <c r="P672" s="184">
        <f t="shared" si="1"/>
        <v>0</v>
      </c>
      <c r="Q672" s="184">
        <v>0.057</v>
      </c>
      <c r="R672" s="184">
        <f t="shared" si="2"/>
        <v>0.114</v>
      </c>
      <c r="S672" s="184">
        <v>0</v>
      </c>
      <c r="T672" s="185">
        <f t="shared" si="3"/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186" t="s">
        <v>189</v>
      </c>
      <c r="AT672" s="186" t="s">
        <v>270</v>
      </c>
      <c r="AU672" s="186" t="s">
        <v>21</v>
      </c>
      <c r="AY672" s="18" t="s">
        <v>139</v>
      </c>
      <c r="BE672" s="187">
        <f t="shared" si="4"/>
        <v>0</v>
      </c>
      <c r="BF672" s="187">
        <f t="shared" si="5"/>
        <v>0</v>
      </c>
      <c r="BG672" s="187">
        <f t="shared" si="6"/>
        <v>0</v>
      </c>
      <c r="BH672" s="187">
        <f t="shared" si="7"/>
        <v>0</v>
      </c>
      <c r="BI672" s="187">
        <f t="shared" si="8"/>
        <v>0</v>
      </c>
      <c r="BJ672" s="18" t="s">
        <v>92</v>
      </c>
      <c r="BK672" s="187">
        <f t="shared" si="9"/>
        <v>0</v>
      </c>
      <c r="BL672" s="18" t="s">
        <v>146</v>
      </c>
      <c r="BM672" s="186" t="s">
        <v>925</v>
      </c>
    </row>
    <row r="673" spans="1:65" s="2" customFormat="1" ht="16.5" customHeight="1">
      <c r="A673" s="36"/>
      <c r="B673" s="37"/>
      <c r="C673" s="226" t="s">
        <v>926</v>
      </c>
      <c r="D673" s="226" t="s">
        <v>270</v>
      </c>
      <c r="E673" s="227" t="s">
        <v>927</v>
      </c>
      <c r="F673" s="228" t="s">
        <v>928</v>
      </c>
      <c r="G673" s="229" t="s">
        <v>533</v>
      </c>
      <c r="H673" s="230">
        <v>2</v>
      </c>
      <c r="I673" s="231"/>
      <c r="J673" s="232">
        <f t="shared" si="0"/>
        <v>0</v>
      </c>
      <c r="K673" s="228" t="s">
        <v>145</v>
      </c>
      <c r="L673" s="233"/>
      <c r="M673" s="234" t="s">
        <v>82</v>
      </c>
      <c r="N673" s="235" t="s">
        <v>54</v>
      </c>
      <c r="O673" s="66"/>
      <c r="P673" s="184">
        <f t="shared" si="1"/>
        <v>0</v>
      </c>
      <c r="Q673" s="184">
        <v>0.027</v>
      </c>
      <c r="R673" s="184">
        <f t="shared" si="2"/>
        <v>0.054</v>
      </c>
      <c r="S673" s="184">
        <v>0</v>
      </c>
      <c r="T673" s="185">
        <f t="shared" si="3"/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186" t="s">
        <v>189</v>
      </c>
      <c r="AT673" s="186" t="s">
        <v>270</v>
      </c>
      <c r="AU673" s="186" t="s">
        <v>21</v>
      </c>
      <c r="AY673" s="18" t="s">
        <v>139</v>
      </c>
      <c r="BE673" s="187">
        <f t="shared" si="4"/>
        <v>0</v>
      </c>
      <c r="BF673" s="187">
        <f t="shared" si="5"/>
        <v>0</v>
      </c>
      <c r="BG673" s="187">
        <f t="shared" si="6"/>
        <v>0</v>
      </c>
      <c r="BH673" s="187">
        <f t="shared" si="7"/>
        <v>0</v>
      </c>
      <c r="BI673" s="187">
        <f t="shared" si="8"/>
        <v>0</v>
      </c>
      <c r="BJ673" s="18" t="s">
        <v>92</v>
      </c>
      <c r="BK673" s="187">
        <f t="shared" si="9"/>
        <v>0</v>
      </c>
      <c r="BL673" s="18" t="s">
        <v>146</v>
      </c>
      <c r="BM673" s="186" t="s">
        <v>929</v>
      </c>
    </row>
    <row r="674" spans="1:65" s="2" customFormat="1" ht="16.5" customHeight="1">
      <c r="A674" s="36"/>
      <c r="B674" s="37"/>
      <c r="C674" s="226" t="s">
        <v>930</v>
      </c>
      <c r="D674" s="226" t="s">
        <v>270</v>
      </c>
      <c r="E674" s="227" t="s">
        <v>931</v>
      </c>
      <c r="F674" s="228" t="s">
        <v>932</v>
      </c>
      <c r="G674" s="229" t="s">
        <v>533</v>
      </c>
      <c r="H674" s="230">
        <v>2</v>
      </c>
      <c r="I674" s="231"/>
      <c r="J674" s="232">
        <f t="shared" si="0"/>
        <v>0</v>
      </c>
      <c r="K674" s="228" t="s">
        <v>145</v>
      </c>
      <c r="L674" s="233"/>
      <c r="M674" s="234" t="s">
        <v>82</v>
      </c>
      <c r="N674" s="235" t="s">
        <v>54</v>
      </c>
      <c r="O674" s="66"/>
      <c r="P674" s="184">
        <f t="shared" si="1"/>
        <v>0</v>
      </c>
      <c r="Q674" s="184">
        <v>0.061</v>
      </c>
      <c r="R674" s="184">
        <f t="shared" si="2"/>
        <v>0.122</v>
      </c>
      <c r="S674" s="184">
        <v>0</v>
      </c>
      <c r="T674" s="185">
        <f t="shared" si="3"/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186" t="s">
        <v>189</v>
      </c>
      <c r="AT674" s="186" t="s">
        <v>270</v>
      </c>
      <c r="AU674" s="186" t="s">
        <v>21</v>
      </c>
      <c r="AY674" s="18" t="s">
        <v>139</v>
      </c>
      <c r="BE674" s="187">
        <f t="shared" si="4"/>
        <v>0</v>
      </c>
      <c r="BF674" s="187">
        <f t="shared" si="5"/>
        <v>0</v>
      </c>
      <c r="BG674" s="187">
        <f t="shared" si="6"/>
        <v>0</v>
      </c>
      <c r="BH674" s="187">
        <f t="shared" si="7"/>
        <v>0</v>
      </c>
      <c r="BI674" s="187">
        <f t="shared" si="8"/>
        <v>0</v>
      </c>
      <c r="BJ674" s="18" t="s">
        <v>92</v>
      </c>
      <c r="BK674" s="187">
        <f t="shared" si="9"/>
        <v>0</v>
      </c>
      <c r="BL674" s="18" t="s">
        <v>146</v>
      </c>
      <c r="BM674" s="186" t="s">
        <v>933</v>
      </c>
    </row>
    <row r="675" spans="1:65" s="2" customFormat="1" ht="16.5" customHeight="1">
      <c r="A675" s="36"/>
      <c r="B675" s="37"/>
      <c r="C675" s="175" t="s">
        <v>934</v>
      </c>
      <c r="D675" s="175" t="s">
        <v>141</v>
      </c>
      <c r="E675" s="176" t="s">
        <v>935</v>
      </c>
      <c r="F675" s="177" t="s">
        <v>936</v>
      </c>
      <c r="G675" s="178" t="s">
        <v>533</v>
      </c>
      <c r="H675" s="179">
        <v>2</v>
      </c>
      <c r="I675" s="180"/>
      <c r="J675" s="181">
        <f t="shared" si="0"/>
        <v>0</v>
      </c>
      <c r="K675" s="177" t="s">
        <v>145</v>
      </c>
      <c r="L675" s="41"/>
      <c r="M675" s="182" t="s">
        <v>82</v>
      </c>
      <c r="N675" s="183" t="s">
        <v>54</v>
      </c>
      <c r="O675" s="66"/>
      <c r="P675" s="184">
        <f t="shared" si="1"/>
        <v>0</v>
      </c>
      <c r="Q675" s="184">
        <v>0.03076</v>
      </c>
      <c r="R675" s="184">
        <f t="shared" si="2"/>
        <v>0.06152</v>
      </c>
      <c r="S675" s="184">
        <v>0</v>
      </c>
      <c r="T675" s="185">
        <f t="shared" si="3"/>
        <v>0</v>
      </c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R675" s="186" t="s">
        <v>146</v>
      </c>
      <c r="AT675" s="186" t="s">
        <v>141</v>
      </c>
      <c r="AU675" s="186" t="s">
        <v>21</v>
      </c>
      <c r="AY675" s="18" t="s">
        <v>139</v>
      </c>
      <c r="BE675" s="187">
        <f t="shared" si="4"/>
        <v>0</v>
      </c>
      <c r="BF675" s="187">
        <f t="shared" si="5"/>
        <v>0</v>
      </c>
      <c r="BG675" s="187">
        <f t="shared" si="6"/>
        <v>0</v>
      </c>
      <c r="BH675" s="187">
        <f t="shared" si="7"/>
        <v>0</v>
      </c>
      <c r="BI675" s="187">
        <f t="shared" si="8"/>
        <v>0</v>
      </c>
      <c r="BJ675" s="18" t="s">
        <v>92</v>
      </c>
      <c r="BK675" s="187">
        <f t="shared" si="9"/>
        <v>0</v>
      </c>
      <c r="BL675" s="18" t="s">
        <v>146</v>
      </c>
      <c r="BM675" s="186" t="s">
        <v>937</v>
      </c>
    </row>
    <row r="676" spans="1:47" s="2" customFormat="1" ht="11.25">
      <c r="A676" s="36"/>
      <c r="B676" s="37"/>
      <c r="C676" s="38"/>
      <c r="D676" s="188" t="s">
        <v>148</v>
      </c>
      <c r="E676" s="38"/>
      <c r="F676" s="189" t="s">
        <v>938</v>
      </c>
      <c r="G676" s="38"/>
      <c r="H676" s="38"/>
      <c r="I676" s="190"/>
      <c r="J676" s="38"/>
      <c r="K676" s="38"/>
      <c r="L676" s="41"/>
      <c r="M676" s="191"/>
      <c r="N676" s="192"/>
      <c r="O676" s="66"/>
      <c r="P676" s="66"/>
      <c r="Q676" s="66"/>
      <c r="R676" s="66"/>
      <c r="S676" s="66"/>
      <c r="T676" s="67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T676" s="18" t="s">
        <v>148</v>
      </c>
      <c r="AU676" s="18" t="s">
        <v>21</v>
      </c>
    </row>
    <row r="677" spans="1:65" s="2" customFormat="1" ht="16.5" customHeight="1">
      <c r="A677" s="36"/>
      <c r="B677" s="37"/>
      <c r="C677" s="175" t="s">
        <v>939</v>
      </c>
      <c r="D677" s="175" t="s">
        <v>141</v>
      </c>
      <c r="E677" s="176" t="s">
        <v>940</v>
      </c>
      <c r="F677" s="177" t="s">
        <v>941</v>
      </c>
      <c r="G677" s="178" t="s">
        <v>533</v>
      </c>
      <c r="H677" s="179">
        <v>2</v>
      </c>
      <c r="I677" s="180"/>
      <c r="J677" s="181">
        <f>ROUND(I677*H677,2)</f>
        <v>0</v>
      </c>
      <c r="K677" s="177" t="s">
        <v>145</v>
      </c>
      <c r="L677" s="41"/>
      <c r="M677" s="182" t="s">
        <v>82</v>
      </c>
      <c r="N677" s="183" t="s">
        <v>54</v>
      </c>
      <c r="O677" s="66"/>
      <c r="P677" s="184">
        <f>O677*H677</f>
        <v>0</v>
      </c>
      <c r="Q677" s="184">
        <v>0.03076</v>
      </c>
      <c r="R677" s="184">
        <f>Q677*H677</f>
        <v>0.06152</v>
      </c>
      <c r="S677" s="184">
        <v>0</v>
      </c>
      <c r="T677" s="185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186" t="s">
        <v>146</v>
      </c>
      <c r="AT677" s="186" t="s">
        <v>141</v>
      </c>
      <c r="AU677" s="186" t="s">
        <v>21</v>
      </c>
      <c r="AY677" s="18" t="s">
        <v>139</v>
      </c>
      <c r="BE677" s="187">
        <f>IF(N677="základní",J677,0)</f>
        <v>0</v>
      </c>
      <c r="BF677" s="187">
        <f>IF(N677="snížená",J677,0)</f>
        <v>0</v>
      </c>
      <c r="BG677" s="187">
        <f>IF(N677="zákl. přenesená",J677,0)</f>
        <v>0</v>
      </c>
      <c r="BH677" s="187">
        <f>IF(N677="sníž. přenesená",J677,0)</f>
        <v>0</v>
      </c>
      <c r="BI677" s="187">
        <f>IF(N677="nulová",J677,0)</f>
        <v>0</v>
      </c>
      <c r="BJ677" s="18" t="s">
        <v>92</v>
      </c>
      <c r="BK677" s="187">
        <f>ROUND(I677*H677,2)</f>
        <v>0</v>
      </c>
      <c r="BL677" s="18" t="s">
        <v>146</v>
      </c>
      <c r="BM677" s="186" t="s">
        <v>942</v>
      </c>
    </row>
    <row r="678" spans="1:47" s="2" customFormat="1" ht="11.25">
      <c r="A678" s="36"/>
      <c r="B678" s="37"/>
      <c r="C678" s="38"/>
      <c r="D678" s="188" t="s">
        <v>148</v>
      </c>
      <c r="E678" s="38"/>
      <c r="F678" s="189" t="s">
        <v>943</v>
      </c>
      <c r="G678" s="38"/>
      <c r="H678" s="38"/>
      <c r="I678" s="190"/>
      <c r="J678" s="38"/>
      <c r="K678" s="38"/>
      <c r="L678" s="41"/>
      <c r="M678" s="191"/>
      <c r="N678" s="192"/>
      <c r="O678" s="66"/>
      <c r="P678" s="66"/>
      <c r="Q678" s="66"/>
      <c r="R678" s="66"/>
      <c r="S678" s="66"/>
      <c r="T678" s="67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T678" s="18" t="s">
        <v>148</v>
      </c>
      <c r="AU678" s="18" t="s">
        <v>21</v>
      </c>
    </row>
    <row r="679" spans="1:65" s="2" customFormat="1" ht="16.5" customHeight="1">
      <c r="A679" s="36"/>
      <c r="B679" s="37"/>
      <c r="C679" s="175" t="s">
        <v>944</v>
      </c>
      <c r="D679" s="175" t="s">
        <v>141</v>
      </c>
      <c r="E679" s="176" t="s">
        <v>945</v>
      </c>
      <c r="F679" s="177" t="s">
        <v>946</v>
      </c>
      <c r="G679" s="178" t="s">
        <v>533</v>
      </c>
      <c r="H679" s="179">
        <v>2</v>
      </c>
      <c r="I679" s="180"/>
      <c r="J679" s="181">
        <f>ROUND(I679*H679,2)</f>
        <v>0</v>
      </c>
      <c r="K679" s="177" t="s">
        <v>145</v>
      </c>
      <c r="L679" s="41"/>
      <c r="M679" s="182" t="s">
        <v>82</v>
      </c>
      <c r="N679" s="183" t="s">
        <v>54</v>
      </c>
      <c r="O679" s="66"/>
      <c r="P679" s="184">
        <f>O679*H679</f>
        <v>0</v>
      </c>
      <c r="Q679" s="184">
        <v>0.21734</v>
      </c>
      <c r="R679" s="184">
        <f>Q679*H679</f>
        <v>0.43468</v>
      </c>
      <c r="S679" s="184">
        <v>0</v>
      </c>
      <c r="T679" s="185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186" t="s">
        <v>146</v>
      </c>
      <c r="AT679" s="186" t="s">
        <v>141</v>
      </c>
      <c r="AU679" s="186" t="s">
        <v>21</v>
      </c>
      <c r="AY679" s="18" t="s">
        <v>139</v>
      </c>
      <c r="BE679" s="187">
        <f>IF(N679="základní",J679,0)</f>
        <v>0</v>
      </c>
      <c r="BF679" s="187">
        <f>IF(N679="snížená",J679,0)</f>
        <v>0</v>
      </c>
      <c r="BG679" s="187">
        <f>IF(N679="zákl. přenesená",J679,0)</f>
        <v>0</v>
      </c>
      <c r="BH679" s="187">
        <f>IF(N679="sníž. přenesená",J679,0)</f>
        <v>0</v>
      </c>
      <c r="BI679" s="187">
        <f>IF(N679="nulová",J679,0)</f>
        <v>0</v>
      </c>
      <c r="BJ679" s="18" t="s">
        <v>92</v>
      </c>
      <c r="BK679" s="187">
        <f>ROUND(I679*H679,2)</f>
        <v>0</v>
      </c>
      <c r="BL679" s="18" t="s">
        <v>146</v>
      </c>
      <c r="BM679" s="186" t="s">
        <v>947</v>
      </c>
    </row>
    <row r="680" spans="1:47" s="2" customFormat="1" ht="11.25">
      <c r="A680" s="36"/>
      <c r="B680" s="37"/>
      <c r="C680" s="38"/>
      <c r="D680" s="188" t="s">
        <v>148</v>
      </c>
      <c r="E680" s="38"/>
      <c r="F680" s="189" t="s">
        <v>948</v>
      </c>
      <c r="G680" s="38"/>
      <c r="H680" s="38"/>
      <c r="I680" s="190"/>
      <c r="J680" s="38"/>
      <c r="K680" s="38"/>
      <c r="L680" s="41"/>
      <c r="M680" s="191"/>
      <c r="N680" s="192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8" t="s">
        <v>148</v>
      </c>
      <c r="AU680" s="18" t="s">
        <v>21</v>
      </c>
    </row>
    <row r="681" spans="2:51" s="13" customFormat="1" ht="11.25">
      <c r="B681" s="193"/>
      <c r="C681" s="194"/>
      <c r="D681" s="195" t="s">
        <v>150</v>
      </c>
      <c r="E681" s="196" t="s">
        <v>82</v>
      </c>
      <c r="F681" s="197" t="s">
        <v>21</v>
      </c>
      <c r="G681" s="194"/>
      <c r="H681" s="198">
        <v>2</v>
      </c>
      <c r="I681" s="199"/>
      <c r="J681" s="194"/>
      <c r="K681" s="194"/>
      <c r="L681" s="200"/>
      <c r="M681" s="201"/>
      <c r="N681" s="202"/>
      <c r="O681" s="202"/>
      <c r="P681" s="202"/>
      <c r="Q681" s="202"/>
      <c r="R681" s="202"/>
      <c r="S681" s="202"/>
      <c r="T681" s="203"/>
      <c r="AT681" s="204" t="s">
        <v>150</v>
      </c>
      <c r="AU681" s="204" t="s">
        <v>21</v>
      </c>
      <c r="AV681" s="13" t="s">
        <v>21</v>
      </c>
      <c r="AW681" s="13" t="s">
        <v>42</v>
      </c>
      <c r="AX681" s="13" t="s">
        <v>84</v>
      </c>
      <c r="AY681" s="204" t="s">
        <v>139</v>
      </c>
    </row>
    <row r="682" spans="2:51" s="14" customFormat="1" ht="11.25">
      <c r="B682" s="205"/>
      <c r="C682" s="206"/>
      <c r="D682" s="195" t="s">
        <v>150</v>
      </c>
      <c r="E682" s="207" t="s">
        <v>82</v>
      </c>
      <c r="F682" s="208" t="s">
        <v>152</v>
      </c>
      <c r="G682" s="206"/>
      <c r="H682" s="207" t="s">
        <v>82</v>
      </c>
      <c r="I682" s="209"/>
      <c r="J682" s="206"/>
      <c r="K682" s="206"/>
      <c r="L682" s="210"/>
      <c r="M682" s="211"/>
      <c r="N682" s="212"/>
      <c r="O682" s="212"/>
      <c r="P682" s="212"/>
      <c r="Q682" s="212"/>
      <c r="R682" s="212"/>
      <c r="S682" s="212"/>
      <c r="T682" s="213"/>
      <c r="AT682" s="214" t="s">
        <v>150</v>
      </c>
      <c r="AU682" s="214" t="s">
        <v>21</v>
      </c>
      <c r="AV682" s="14" t="s">
        <v>92</v>
      </c>
      <c r="AW682" s="14" t="s">
        <v>42</v>
      </c>
      <c r="AX682" s="14" t="s">
        <v>84</v>
      </c>
      <c r="AY682" s="214" t="s">
        <v>139</v>
      </c>
    </row>
    <row r="683" spans="2:51" s="15" customFormat="1" ht="11.25">
      <c r="B683" s="215"/>
      <c r="C683" s="216"/>
      <c r="D683" s="195" t="s">
        <v>150</v>
      </c>
      <c r="E683" s="217" t="s">
        <v>82</v>
      </c>
      <c r="F683" s="218" t="s">
        <v>153</v>
      </c>
      <c r="G683" s="216"/>
      <c r="H683" s="219">
        <v>2</v>
      </c>
      <c r="I683" s="220"/>
      <c r="J683" s="216"/>
      <c r="K683" s="216"/>
      <c r="L683" s="221"/>
      <c r="M683" s="222"/>
      <c r="N683" s="223"/>
      <c r="O683" s="223"/>
      <c r="P683" s="223"/>
      <c r="Q683" s="223"/>
      <c r="R683" s="223"/>
      <c r="S683" s="223"/>
      <c r="T683" s="224"/>
      <c r="AT683" s="225" t="s">
        <v>150</v>
      </c>
      <c r="AU683" s="225" t="s">
        <v>21</v>
      </c>
      <c r="AV683" s="15" t="s">
        <v>146</v>
      </c>
      <c r="AW683" s="15" t="s">
        <v>42</v>
      </c>
      <c r="AX683" s="15" t="s">
        <v>92</v>
      </c>
      <c r="AY683" s="225" t="s">
        <v>139</v>
      </c>
    </row>
    <row r="684" spans="1:65" s="2" customFormat="1" ht="16.5" customHeight="1">
      <c r="A684" s="36"/>
      <c r="B684" s="37"/>
      <c r="C684" s="226" t="s">
        <v>949</v>
      </c>
      <c r="D684" s="226" t="s">
        <v>270</v>
      </c>
      <c r="E684" s="227" t="s">
        <v>950</v>
      </c>
      <c r="F684" s="228" t="s">
        <v>951</v>
      </c>
      <c r="G684" s="229" t="s">
        <v>533</v>
      </c>
      <c r="H684" s="230">
        <v>2</v>
      </c>
      <c r="I684" s="231"/>
      <c r="J684" s="232">
        <f>ROUND(I684*H684,2)</f>
        <v>0</v>
      </c>
      <c r="K684" s="228" t="s">
        <v>145</v>
      </c>
      <c r="L684" s="233"/>
      <c r="M684" s="234" t="s">
        <v>82</v>
      </c>
      <c r="N684" s="235" t="s">
        <v>54</v>
      </c>
      <c r="O684" s="66"/>
      <c r="P684" s="184">
        <f>O684*H684</f>
        <v>0</v>
      </c>
      <c r="Q684" s="184">
        <v>0.06</v>
      </c>
      <c r="R684" s="184">
        <f>Q684*H684</f>
        <v>0.12</v>
      </c>
      <c r="S684" s="184">
        <v>0</v>
      </c>
      <c r="T684" s="185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86" t="s">
        <v>189</v>
      </c>
      <c r="AT684" s="186" t="s">
        <v>270</v>
      </c>
      <c r="AU684" s="186" t="s">
        <v>21</v>
      </c>
      <c r="AY684" s="18" t="s">
        <v>139</v>
      </c>
      <c r="BE684" s="187">
        <f>IF(N684="základní",J684,0)</f>
        <v>0</v>
      </c>
      <c r="BF684" s="187">
        <f>IF(N684="snížená",J684,0)</f>
        <v>0</v>
      </c>
      <c r="BG684" s="187">
        <f>IF(N684="zákl. přenesená",J684,0)</f>
        <v>0</v>
      </c>
      <c r="BH684" s="187">
        <f>IF(N684="sníž. přenesená",J684,0)</f>
        <v>0</v>
      </c>
      <c r="BI684" s="187">
        <f>IF(N684="nulová",J684,0)</f>
        <v>0</v>
      </c>
      <c r="BJ684" s="18" t="s">
        <v>92</v>
      </c>
      <c r="BK684" s="187">
        <f>ROUND(I684*H684,2)</f>
        <v>0</v>
      </c>
      <c r="BL684" s="18" t="s">
        <v>146</v>
      </c>
      <c r="BM684" s="186" t="s">
        <v>952</v>
      </c>
    </row>
    <row r="685" spans="1:65" s="2" customFormat="1" ht="16.5" customHeight="1">
      <c r="A685" s="36"/>
      <c r="B685" s="37"/>
      <c r="C685" s="226" t="s">
        <v>953</v>
      </c>
      <c r="D685" s="226" t="s">
        <v>270</v>
      </c>
      <c r="E685" s="227" t="s">
        <v>954</v>
      </c>
      <c r="F685" s="228" t="s">
        <v>955</v>
      </c>
      <c r="G685" s="229" t="s">
        <v>533</v>
      </c>
      <c r="H685" s="230">
        <v>2</v>
      </c>
      <c r="I685" s="231"/>
      <c r="J685" s="232">
        <f>ROUND(I685*H685,2)</f>
        <v>0</v>
      </c>
      <c r="K685" s="228" t="s">
        <v>145</v>
      </c>
      <c r="L685" s="233"/>
      <c r="M685" s="234" t="s">
        <v>82</v>
      </c>
      <c r="N685" s="235" t="s">
        <v>54</v>
      </c>
      <c r="O685" s="66"/>
      <c r="P685" s="184">
        <f>O685*H685</f>
        <v>0</v>
      </c>
      <c r="Q685" s="184">
        <v>0.006</v>
      </c>
      <c r="R685" s="184">
        <f>Q685*H685</f>
        <v>0.012</v>
      </c>
      <c r="S685" s="184">
        <v>0</v>
      </c>
      <c r="T685" s="185">
        <f>S685*H685</f>
        <v>0</v>
      </c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R685" s="186" t="s">
        <v>189</v>
      </c>
      <c r="AT685" s="186" t="s">
        <v>270</v>
      </c>
      <c r="AU685" s="186" t="s">
        <v>21</v>
      </c>
      <c r="AY685" s="18" t="s">
        <v>139</v>
      </c>
      <c r="BE685" s="187">
        <f>IF(N685="základní",J685,0)</f>
        <v>0</v>
      </c>
      <c r="BF685" s="187">
        <f>IF(N685="snížená",J685,0)</f>
        <v>0</v>
      </c>
      <c r="BG685" s="187">
        <f>IF(N685="zákl. přenesená",J685,0)</f>
        <v>0</v>
      </c>
      <c r="BH685" s="187">
        <f>IF(N685="sníž. přenesená",J685,0)</f>
        <v>0</v>
      </c>
      <c r="BI685" s="187">
        <f>IF(N685="nulová",J685,0)</f>
        <v>0</v>
      </c>
      <c r="BJ685" s="18" t="s">
        <v>92</v>
      </c>
      <c r="BK685" s="187">
        <f>ROUND(I685*H685,2)</f>
        <v>0</v>
      </c>
      <c r="BL685" s="18" t="s">
        <v>146</v>
      </c>
      <c r="BM685" s="186" t="s">
        <v>956</v>
      </c>
    </row>
    <row r="686" spans="2:63" s="12" customFormat="1" ht="22.9" customHeight="1">
      <c r="B686" s="159"/>
      <c r="C686" s="160"/>
      <c r="D686" s="161" t="s">
        <v>83</v>
      </c>
      <c r="E686" s="173" t="s">
        <v>195</v>
      </c>
      <c r="F686" s="173" t="s">
        <v>957</v>
      </c>
      <c r="G686" s="160"/>
      <c r="H686" s="160"/>
      <c r="I686" s="163"/>
      <c r="J686" s="174">
        <f>BK686</f>
        <v>0</v>
      </c>
      <c r="K686" s="160"/>
      <c r="L686" s="165"/>
      <c r="M686" s="166"/>
      <c r="N686" s="167"/>
      <c r="O686" s="167"/>
      <c r="P686" s="168">
        <f>SUM(P687:P806)</f>
        <v>0</v>
      </c>
      <c r="Q686" s="167"/>
      <c r="R686" s="168">
        <f>SUM(R687:R806)</f>
        <v>93.59145459999999</v>
      </c>
      <c r="S686" s="167"/>
      <c r="T686" s="169">
        <f>SUM(T687:T806)</f>
        <v>650.2739999999999</v>
      </c>
      <c r="AR686" s="170" t="s">
        <v>92</v>
      </c>
      <c r="AT686" s="171" t="s">
        <v>83</v>
      </c>
      <c r="AU686" s="171" t="s">
        <v>92</v>
      </c>
      <c r="AY686" s="170" t="s">
        <v>139</v>
      </c>
      <c r="BK686" s="172">
        <f>SUM(BK687:BK806)</f>
        <v>0</v>
      </c>
    </row>
    <row r="687" spans="1:65" s="2" customFormat="1" ht="16.5" customHeight="1">
      <c r="A687" s="36"/>
      <c r="B687" s="37"/>
      <c r="C687" s="175" t="s">
        <v>958</v>
      </c>
      <c r="D687" s="175" t="s">
        <v>141</v>
      </c>
      <c r="E687" s="176" t="s">
        <v>959</v>
      </c>
      <c r="F687" s="177" t="s">
        <v>960</v>
      </c>
      <c r="G687" s="178" t="s">
        <v>533</v>
      </c>
      <c r="H687" s="179">
        <v>2</v>
      </c>
      <c r="I687" s="180"/>
      <c r="J687" s="181">
        <f>ROUND(I687*H687,2)</f>
        <v>0</v>
      </c>
      <c r="K687" s="177" t="s">
        <v>145</v>
      </c>
      <c r="L687" s="41"/>
      <c r="M687" s="182" t="s">
        <v>82</v>
      </c>
      <c r="N687" s="183" t="s">
        <v>54</v>
      </c>
      <c r="O687" s="66"/>
      <c r="P687" s="184">
        <f>O687*H687</f>
        <v>0</v>
      </c>
      <c r="Q687" s="184">
        <v>0.08112</v>
      </c>
      <c r="R687" s="184">
        <f>Q687*H687</f>
        <v>0.16224</v>
      </c>
      <c r="S687" s="184">
        <v>0</v>
      </c>
      <c r="T687" s="185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86" t="s">
        <v>146</v>
      </c>
      <c r="AT687" s="186" t="s">
        <v>141</v>
      </c>
      <c r="AU687" s="186" t="s">
        <v>21</v>
      </c>
      <c r="AY687" s="18" t="s">
        <v>139</v>
      </c>
      <c r="BE687" s="187">
        <f>IF(N687="základní",J687,0)</f>
        <v>0</v>
      </c>
      <c r="BF687" s="187">
        <f>IF(N687="snížená",J687,0)</f>
        <v>0</v>
      </c>
      <c r="BG687" s="187">
        <f>IF(N687="zákl. přenesená",J687,0)</f>
        <v>0</v>
      </c>
      <c r="BH687" s="187">
        <f>IF(N687="sníž. přenesená",J687,0)</f>
        <v>0</v>
      </c>
      <c r="BI687" s="187">
        <f>IF(N687="nulová",J687,0)</f>
        <v>0</v>
      </c>
      <c r="BJ687" s="18" t="s">
        <v>92</v>
      </c>
      <c r="BK687" s="187">
        <f>ROUND(I687*H687,2)</f>
        <v>0</v>
      </c>
      <c r="BL687" s="18" t="s">
        <v>146</v>
      </c>
      <c r="BM687" s="186" t="s">
        <v>961</v>
      </c>
    </row>
    <row r="688" spans="1:47" s="2" customFormat="1" ht="11.25">
      <c r="A688" s="36"/>
      <c r="B688" s="37"/>
      <c r="C688" s="38"/>
      <c r="D688" s="188" t="s">
        <v>148</v>
      </c>
      <c r="E688" s="38"/>
      <c r="F688" s="189" t="s">
        <v>962</v>
      </c>
      <c r="G688" s="38"/>
      <c r="H688" s="38"/>
      <c r="I688" s="190"/>
      <c r="J688" s="38"/>
      <c r="K688" s="38"/>
      <c r="L688" s="41"/>
      <c r="M688" s="191"/>
      <c r="N688" s="192"/>
      <c r="O688" s="66"/>
      <c r="P688" s="66"/>
      <c r="Q688" s="66"/>
      <c r="R688" s="66"/>
      <c r="S688" s="66"/>
      <c r="T688" s="67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8" t="s">
        <v>148</v>
      </c>
      <c r="AU688" s="18" t="s">
        <v>21</v>
      </c>
    </row>
    <row r="689" spans="2:51" s="13" customFormat="1" ht="11.25">
      <c r="B689" s="193"/>
      <c r="C689" s="194"/>
      <c r="D689" s="195" t="s">
        <v>150</v>
      </c>
      <c r="E689" s="196" t="s">
        <v>82</v>
      </c>
      <c r="F689" s="197" t="s">
        <v>21</v>
      </c>
      <c r="G689" s="194"/>
      <c r="H689" s="198">
        <v>2</v>
      </c>
      <c r="I689" s="199"/>
      <c r="J689" s="194"/>
      <c r="K689" s="194"/>
      <c r="L689" s="200"/>
      <c r="M689" s="201"/>
      <c r="N689" s="202"/>
      <c r="O689" s="202"/>
      <c r="P689" s="202"/>
      <c r="Q689" s="202"/>
      <c r="R689" s="202"/>
      <c r="S689" s="202"/>
      <c r="T689" s="203"/>
      <c r="AT689" s="204" t="s">
        <v>150</v>
      </c>
      <c r="AU689" s="204" t="s">
        <v>21</v>
      </c>
      <c r="AV689" s="13" t="s">
        <v>21</v>
      </c>
      <c r="AW689" s="13" t="s">
        <v>42</v>
      </c>
      <c r="AX689" s="13" t="s">
        <v>84</v>
      </c>
      <c r="AY689" s="204" t="s">
        <v>139</v>
      </c>
    </row>
    <row r="690" spans="2:51" s="14" customFormat="1" ht="11.25">
      <c r="B690" s="205"/>
      <c r="C690" s="206"/>
      <c r="D690" s="195" t="s">
        <v>150</v>
      </c>
      <c r="E690" s="207" t="s">
        <v>82</v>
      </c>
      <c r="F690" s="208" t="s">
        <v>152</v>
      </c>
      <c r="G690" s="206"/>
      <c r="H690" s="207" t="s">
        <v>82</v>
      </c>
      <c r="I690" s="209"/>
      <c r="J690" s="206"/>
      <c r="K690" s="206"/>
      <c r="L690" s="210"/>
      <c r="M690" s="211"/>
      <c r="N690" s="212"/>
      <c r="O690" s="212"/>
      <c r="P690" s="212"/>
      <c r="Q690" s="212"/>
      <c r="R690" s="212"/>
      <c r="S690" s="212"/>
      <c r="T690" s="213"/>
      <c r="AT690" s="214" t="s">
        <v>150</v>
      </c>
      <c r="AU690" s="214" t="s">
        <v>21</v>
      </c>
      <c r="AV690" s="14" t="s">
        <v>92</v>
      </c>
      <c r="AW690" s="14" t="s">
        <v>42</v>
      </c>
      <c r="AX690" s="14" t="s">
        <v>84</v>
      </c>
      <c r="AY690" s="214" t="s">
        <v>139</v>
      </c>
    </row>
    <row r="691" spans="2:51" s="15" customFormat="1" ht="11.25">
      <c r="B691" s="215"/>
      <c r="C691" s="216"/>
      <c r="D691" s="195" t="s">
        <v>150</v>
      </c>
      <c r="E691" s="217" t="s">
        <v>82</v>
      </c>
      <c r="F691" s="218" t="s">
        <v>153</v>
      </c>
      <c r="G691" s="216"/>
      <c r="H691" s="219">
        <v>2</v>
      </c>
      <c r="I691" s="220"/>
      <c r="J691" s="216"/>
      <c r="K691" s="216"/>
      <c r="L691" s="221"/>
      <c r="M691" s="222"/>
      <c r="N691" s="223"/>
      <c r="O691" s="223"/>
      <c r="P691" s="223"/>
      <c r="Q691" s="223"/>
      <c r="R691" s="223"/>
      <c r="S691" s="223"/>
      <c r="T691" s="224"/>
      <c r="AT691" s="225" t="s">
        <v>150</v>
      </c>
      <c r="AU691" s="225" t="s">
        <v>21</v>
      </c>
      <c r="AV691" s="15" t="s">
        <v>146</v>
      </c>
      <c r="AW691" s="15" t="s">
        <v>42</v>
      </c>
      <c r="AX691" s="15" t="s">
        <v>92</v>
      </c>
      <c r="AY691" s="225" t="s">
        <v>139</v>
      </c>
    </row>
    <row r="692" spans="1:65" s="2" customFormat="1" ht="16.5" customHeight="1">
      <c r="A692" s="36"/>
      <c r="B692" s="37"/>
      <c r="C692" s="175" t="s">
        <v>963</v>
      </c>
      <c r="D692" s="175" t="s">
        <v>141</v>
      </c>
      <c r="E692" s="176" t="s">
        <v>964</v>
      </c>
      <c r="F692" s="177" t="s">
        <v>965</v>
      </c>
      <c r="G692" s="178" t="s">
        <v>533</v>
      </c>
      <c r="H692" s="179">
        <v>2</v>
      </c>
      <c r="I692" s="180"/>
      <c r="J692" s="181">
        <f>ROUND(I692*H692,2)</f>
        <v>0</v>
      </c>
      <c r="K692" s="177" t="s">
        <v>82</v>
      </c>
      <c r="L692" s="41"/>
      <c r="M692" s="182" t="s">
        <v>82</v>
      </c>
      <c r="N692" s="183" t="s">
        <v>54</v>
      </c>
      <c r="O692" s="66"/>
      <c r="P692" s="184">
        <f>O692*H692</f>
        <v>0</v>
      </c>
      <c r="Q692" s="184">
        <v>0.08112</v>
      </c>
      <c r="R692" s="184">
        <f>Q692*H692</f>
        <v>0.16224</v>
      </c>
      <c r="S692" s="184">
        <v>0</v>
      </c>
      <c r="T692" s="185">
        <f>S692*H692</f>
        <v>0</v>
      </c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R692" s="186" t="s">
        <v>146</v>
      </c>
      <c r="AT692" s="186" t="s">
        <v>141</v>
      </c>
      <c r="AU692" s="186" t="s">
        <v>21</v>
      </c>
      <c r="AY692" s="18" t="s">
        <v>139</v>
      </c>
      <c r="BE692" s="187">
        <f>IF(N692="základní",J692,0)</f>
        <v>0</v>
      </c>
      <c r="BF692" s="187">
        <f>IF(N692="snížená",J692,0)</f>
        <v>0</v>
      </c>
      <c r="BG692" s="187">
        <f>IF(N692="zákl. přenesená",J692,0)</f>
        <v>0</v>
      </c>
      <c r="BH692" s="187">
        <f>IF(N692="sníž. přenesená",J692,0)</f>
        <v>0</v>
      </c>
      <c r="BI692" s="187">
        <f>IF(N692="nulová",J692,0)</f>
        <v>0</v>
      </c>
      <c r="BJ692" s="18" t="s">
        <v>92</v>
      </c>
      <c r="BK692" s="187">
        <f>ROUND(I692*H692,2)</f>
        <v>0</v>
      </c>
      <c r="BL692" s="18" t="s">
        <v>146</v>
      </c>
      <c r="BM692" s="186" t="s">
        <v>966</v>
      </c>
    </row>
    <row r="693" spans="2:51" s="13" customFormat="1" ht="11.25">
      <c r="B693" s="193"/>
      <c r="C693" s="194"/>
      <c r="D693" s="195" t="s">
        <v>150</v>
      </c>
      <c r="E693" s="196" t="s">
        <v>82</v>
      </c>
      <c r="F693" s="197" t="s">
        <v>21</v>
      </c>
      <c r="G693" s="194"/>
      <c r="H693" s="198">
        <v>2</v>
      </c>
      <c r="I693" s="199"/>
      <c r="J693" s="194"/>
      <c r="K693" s="194"/>
      <c r="L693" s="200"/>
      <c r="M693" s="201"/>
      <c r="N693" s="202"/>
      <c r="O693" s="202"/>
      <c r="P693" s="202"/>
      <c r="Q693" s="202"/>
      <c r="R693" s="202"/>
      <c r="S693" s="202"/>
      <c r="T693" s="203"/>
      <c r="AT693" s="204" t="s">
        <v>150</v>
      </c>
      <c r="AU693" s="204" t="s">
        <v>21</v>
      </c>
      <c r="AV693" s="13" t="s">
        <v>21</v>
      </c>
      <c r="AW693" s="13" t="s">
        <v>42</v>
      </c>
      <c r="AX693" s="13" t="s">
        <v>84</v>
      </c>
      <c r="AY693" s="204" t="s">
        <v>139</v>
      </c>
    </row>
    <row r="694" spans="2:51" s="14" customFormat="1" ht="11.25">
      <c r="B694" s="205"/>
      <c r="C694" s="206"/>
      <c r="D694" s="195" t="s">
        <v>150</v>
      </c>
      <c r="E694" s="207" t="s">
        <v>82</v>
      </c>
      <c r="F694" s="208" t="s">
        <v>152</v>
      </c>
      <c r="G694" s="206"/>
      <c r="H694" s="207" t="s">
        <v>82</v>
      </c>
      <c r="I694" s="209"/>
      <c r="J694" s="206"/>
      <c r="K694" s="206"/>
      <c r="L694" s="210"/>
      <c r="M694" s="211"/>
      <c r="N694" s="212"/>
      <c r="O694" s="212"/>
      <c r="P694" s="212"/>
      <c r="Q694" s="212"/>
      <c r="R694" s="212"/>
      <c r="S694" s="212"/>
      <c r="T694" s="213"/>
      <c r="AT694" s="214" t="s">
        <v>150</v>
      </c>
      <c r="AU694" s="214" t="s">
        <v>21</v>
      </c>
      <c r="AV694" s="14" t="s">
        <v>92</v>
      </c>
      <c r="AW694" s="14" t="s">
        <v>42</v>
      </c>
      <c r="AX694" s="14" t="s">
        <v>84</v>
      </c>
      <c r="AY694" s="214" t="s">
        <v>139</v>
      </c>
    </row>
    <row r="695" spans="2:51" s="15" customFormat="1" ht="11.25">
      <c r="B695" s="215"/>
      <c r="C695" s="216"/>
      <c r="D695" s="195" t="s">
        <v>150</v>
      </c>
      <c r="E695" s="217" t="s">
        <v>82</v>
      </c>
      <c r="F695" s="218" t="s">
        <v>153</v>
      </c>
      <c r="G695" s="216"/>
      <c r="H695" s="219">
        <v>2</v>
      </c>
      <c r="I695" s="220"/>
      <c r="J695" s="216"/>
      <c r="K695" s="216"/>
      <c r="L695" s="221"/>
      <c r="M695" s="222"/>
      <c r="N695" s="223"/>
      <c r="O695" s="223"/>
      <c r="P695" s="223"/>
      <c r="Q695" s="223"/>
      <c r="R695" s="223"/>
      <c r="S695" s="223"/>
      <c r="T695" s="224"/>
      <c r="AT695" s="225" t="s">
        <v>150</v>
      </c>
      <c r="AU695" s="225" t="s">
        <v>21</v>
      </c>
      <c r="AV695" s="15" t="s">
        <v>146</v>
      </c>
      <c r="AW695" s="15" t="s">
        <v>42</v>
      </c>
      <c r="AX695" s="15" t="s">
        <v>92</v>
      </c>
      <c r="AY695" s="225" t="s">
        <v>139</v>
      </c>
    </row>
    <row r="696" spans="1:65" s="2" customFormat="1" ht="16.5" customHeight="1">
      <c r="A696" s="36"/>
      <c r="B696" s="37"/>
      <c r="C696" s="175" t="s">
        <v>967</v>
      </c>
      <c r="D696" s="175" t="s">
        <v>141</v>
      </c>
      <c r="E696" s="176" t="s">
        <v>968</v>
      </c>
      <c r="F696" s="177" t="s">
        <v>969</v>
      </c>
      <c r="G696" s="178" t="s">
        <v>533</v>
      </c>
      <c r="H696" s="179">
        <v>1</v>
      </c>
      <c r="I696" s="180"/>
      <c r="J696" s="181">
        <f>ROUND(I696*H696,2)</f>
        <v>0</v>
      </c>
      <c r="K696" s="177" t="s">
        <v>82</v>
      </c>
      <c r="L696" s="41"/>
      <c r="M696" s="182" t="s">
        <v>82</v>
      </c>
      <c r="N696" s="183" t="s">
        <v>54</v>
      </c>
      <c r="O696" s="66"/>
      <c r="P696" s="184">
        <f>O696*H696</f>
        <v>0</v>
      </c>
      <c r="Q696" s="184">
        <v>0.08112</v>
      </c>
      <c r="R696" s="184">
        <f>Q696*H696</f>
        <v>0.08112</v>
      </c>
      <c r="S696" s="184">
        <v>0</v>
      </c>
      <c r="T696" s="185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86" t="s">
        <v>146</v>
      </c>
      <c r="AT696" s="186" t="s">
        <v>141</v>
      </c>
      <c r="AU696" s="186" t="s">
        <v>21</v>
      </c>
      <c r="AY696" s="18" t="s">
        <v>139</v>
      </c>
      <c r="BE696" s="187">
        <f>IF(N696="základní",J696,0)</f>
        <v>0</v>
      </c>
      <c r="BF696" s="187">
        <f>IF(N696="snížená",J696,0)</f>
        <v>0</v>
      </c>
      <c r="BG696" s="187">
        <f>IF(N696="zákl. přenesená",J696,0)</f>
        <v>0</v>
      </c>
      <c r="BH696" s="187">
        <f>IF(N696="sníž. přenesená",J696,0)</f>
        <v>0</v>
      </c>
      <c r="BI696" s="187">
        <f>IF(N696="nulová",J696,0)</f>
        <v>0</v>
      </c>
      <c r="BJ696" s="18" t="s">
        <v>92</v>
      </c>
      <c r="BK696" s="187">
        <f>ROUND(I696*H696,2)</f>
        <v>0</v>
      </c>
      <c r="BL696" s="18" t="s">
        <v>146</v>
      </c>
      <c r="BM696" s="186" t="s">
        <v>970</v>
      </c>
    </row>
    <row r="697" spans="1:65" s="2" customFormat="1" ht="16.5" customHeight="1">
      <c r="A697" s="36"/>
      <c r="B697" s="37"/>
      <c r="C697" s="175" t="s">
        <v>971</v>
      </c>
      <c r="D697" s="175" t="s">
        <v>141</v>
      </c>
      <c r="E697" s="176" t="s">
        <v>972</v>
      </c>
      <c r="F697" s="177" t="s">
        <v>973</v>
      </c>
      <c r="G697" s="178" t="s">
        <v>533</v>
      </c>
      <c r="H697" s="179">
        <v>1</v>
      </c>
      <c r="I697" s="180"/>
      <c r="J697" s="181">
        <f>ROUND(I697*H697,2)</f>
        <v>0</v>
      </c>
      <c r="K697" s="177" t="s">
        <v>82</v>
      </c>
      <c r="L697" s="41"/>
      <c r="M697" s="182" t="s">
        <v>82</v>
      </c>
      <c r="N697" s="183" t="s">
        <v>54</v>
      </c>
      <c r="O697" s="66"/>
      <c r="P697" s="184">
        <f>O697*H697</f>
        <v>0</v>
      </c>
      <c r="Q697" s="184">
        <v>0.08112</v>
      </c>
      <c r="R697" s="184">
        <f>Q697*H697</f>
        <v>0.08112</v>
      </c>
      <c r="S697" s="184">
        <v>0</v>
      </c>
      <c r="T697" s="185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6" t="s">
        <v>146</v>
      </c>
      <c r="AT697" s="186" t="s">
        <v>141</v>
      </c>
      <c r="AU697" s="186" t="s">
        <v>21</v>
      </c>
      <c r="AY697" s="18" t="s">
        <v>139</v>
      </c>
      <c r="BE697" s="187">
        <f>IF(N697="základní",J697,0)</f>
        <v>0</v>
      </c>
      <c r="BF697" s="187">
        <f>IF(N697="snížená",J697,0)</f>
        <v>0</v>
      </c>
      <c r="BG697" s="187">
        <f>IF(N697="zákl. přenesená",J697,0)</f>
        <v>0</v>
      </c>
      <c r="BH697" s="187">
        <f>IF(N697="sníž. přenesená",J697,0)</f>
        <v>0</v>
      </c>
      <c r="BI697" s="187">
        <f>IF(N697="nulová",J697,0)</f>
        <v>0</v>
      </c>
      <c r="BJ697" s="18" t="s">
        <v>92</v>
      </c>
      <c r="BK697" s="187">
        <f>ROUND(I697*H697,2)</f>
        <v>0</v>
      </c>
      <c r="BL697" s="18" t="s">
        <v>146</v>
      </c>
      <c r="BM697" s="186" t="s">
        <v>974</v>
      </c>
    </row>
    <row r="698" spans="2:51" s="13" customFormat="1" ht="11.25">
      <c r="B698" s="193"/>
      <c r="C698" s="194"/>
      <c r="D698" s="195" t="s">
        <v>150</v>
      </c>
      <c r="E698" s="196" t="s">
        <v>82</v>
      </c>
      <c r="F698" s="197" t="s">
        <v>92</v>
      </c>
      <c r="G698" s="194"/>
      <c r="H698" s="198">
        <v>1</v>
      </c>
      <c r="I698" s="199"/>
      <c r="J698" s="194"/>
      <c r="K698" s="194"/>
      <c r="L698" s="200"/>
      <c r="M698" s="201"/>
      <c r="N698" s="202"/>
      <c r="O698" s="202"/>
      <c r="P698" s="202"/>
      <c r="Q698" s="202"/>
      <c r="R698" s="202"/>
      <c r="S698" s="202"/>
      <c r="T698" s="203"/>
      <c r="AT698" s="204" t="s">
        <v>150</v>
      </c>
      <c r="AU698" s="204" t="s">
        <v>21</v>
      </c>
      <c r="AV698" s="13" t="s">
        <v>21</v>
      </c>
      <c r="AW698" s="13" t="s">
        <v>42</v>
      </c>
      <c r="AX698" s="13" t="s">
        <v>84</v>
      </c>
      <c r="AY698" s="204" t="s">
        <v>139</v>
      </c>
    </row>
    <row r="699" spans="2:51" s="14" customFormat="1" ht="11.25">
      <c r="B699" s="205"/>
      <c r="C699" s="206"/>
      <c r="D699" s="195" t="s">
        <v>150</v>
      </c>
      <c r="E699" s="207" t="s">
        <v>82</v>
      </c>
      <c r="F699" s="208" t="s">
        <v>152</v>
      </c>
      <c r="G699" s="206"/>
      <c r="H699" s="207" t="s">
        <v>82</v>
      </c>
      <c r="I699" s="209"/>
      <c r="J699" s="206"/>
      <c r="K699" s="206"/>
      <c r="L699" s="210"/>
      <c r="M699" s="211"/>
      <c r="N699" s="212"/>
      <c r="O699" s="212"/>
      <c r="P699" s="212"/>
      <c r="Q699" s="212"/>
      <c r="R699" s="212"/>
      <c r="S699" s="212"/>
      <c r="T699" s="213"/>
      <c r="AT699" s="214" t="s">
        <v>150</v>
      </c>
      <c r="AU699" s="214" t="s">
        <v>21</v>
      </c>
      <c r="AV699" s="14" t="s">
        <v>92</v>
      </c>
      <c r="AW699" s="14" t="s">
        <v>42</v>
      </c>
      <c r="AX699" s="14" t="s">
        <v>84</v>
      </c>
      <c r="AY699" s="214" t="s">
        <v>139</v>
      </c>
    </row>
    <row r="700" spans="2:51" s="15" customFormat="1" ht="11.25">
      <c r="B700" s="215"/>
      <c r="C700" s="216"/>
      <c r="D700" s="195" t="s">
        <v>150</v>
      </c>
      <c r="E700" s="217" t="s">
        <v>82</v>
      </c>
      <c r="F700" s="218" t="s">
        <v>153</v>
      </c>
      <c r="G700" s="216"/>
      <c r="H700" s="219">
        <v>1</v>
      </c>
      <c r="I700" s="220"/>
      <c r="J700" s="216"/>
      <c r="K700" s="216"/>
      <c r="L700" s="221"/>
      <c r="M700" s="222"/>
      <c r="N700" s="223"/>
      <c r="O700" s="223"/>
      <c r="P700" s="223"/>
      <c r="Q700" s="223"/>
      <c r="R700" s="223"/>
      <c r="S700" s="223"/>
      <c r="T700" s="224"/>
      <c r="AT700" s="225" t="s">
        <v>150</v>
      </c>
      <c r="AU700" s="225" t="s">
        <v>21</v>
      </c>
      <c r="AV700" s="15" t="s">
        <v>146</v>
      </c>
      <c r="AW700" s="15" t="s">
        <v>42</v>
      </c>
      <c r="AX700" s="15" t="s">
        <v>92</v>
      </c>
      <c r="AY700" s="225" t="s">
        <v>139</v>
      </c>
    </row>
    <row r="701" spans="1:65" s="2" customFormat="1" ht="21.75" customHeight="1">
      <c r="A701" s="36"/>
      <c r="B701" s="37"/>
      <c r="C701" s="175" t="s">
        <v>975</v>
      </c>
      <c r="D701" s="175" t="s">
        <v>141</v>
      </c>
      <c r="E701" s="176" t="s">
        <v>976</v>
      </c>
      <c r="F701" s="177" t="s">
        <v>977</v>
      </c>
      <c r="G701" s="178" t="s">
        <v>198</v>
      </c>
      <c r="H701" s="179">
        <v>82.2</v>
      </c>
      <c r="I701" s="180"/>
      <c r="J701" s="181">
        <f>ROUND(I701*H701,2)</f>
        <v>0</v>
      </c>
      <c r="K701" s="177" t="s">
        <v>145</v>
      </c>
      <c r="L701" s="41"/>
      <c r="M701" s="182" t="s">
        <v>82</v>
      </c>
      <c r="N701" s="183" t="s">
        <v>54</v>
      </c>
      <c r="O701" s="66"/>
      <c r="P701" s="184">
        <f>O701*H701</f>
        <v>0</v>
      </c>
      <c r="Q701" s="184">
        <v>0.00065</v>
      </c>
      <c r="R701" s="184">
        <f>Q701*H701</f>
        <v>0.05343</v>
      </c>
      <c r="S701" s="184">
        <v>0</v>
      </c>
      <c r="T701" s="185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86" t="s">
        <v>146</v>
      </c>
      <c r="AT701" s="186" t="s">
        <v>141</v>
      </c>
      <c r="AU701" s="186" t="s">
        <v>21</v>
      </c>
      <c r="AY701" s="18" t="s">
        <v>139</v>
      </c>
      <c r="BE701" s="187">
        <f>IF(N701="základní",J701,0)</f>
        <v>0</v>
      </c>
      <c r="BF701" s="187">
        <f>IF(N701="snížená",J701,0)</f>
        <v>0</v>
      </c>
      <c r="BG701" s="187">
        <f>IF(N701="zákl. přenesená",J701,0)</f>
        <v>0</v>
      </c>
      <c r="BH701" s="187">
        <f>IF(N701="sníž. přenesená",J701,0)</f>
        <v>0</v>
      </c>
      <c r="BI701" s="187">
        <f>IF(N701="nulová",J701,0)</f>
        <v>0</v>
      </c>
      <c r="BJ701" s="18" t="s">
        <v>92</v>
      </c>
      <c r="BK701" s="187">
        <f>ROUND(I701*H701,2)</f>
        <v>0</v>
      </c>
      <c r="BL701" s="18" t="s">
        <v>146</v>
      </c>
      <c r="BM701" s="186" t="s">
        <v>978</v>
      </c>
    </row>
    <row r="702" spans="1:47" s="2" customFormat="1" ht="11.25">
      <c r="A702" s="36"/>
      <c r="B702" s="37"/>
      <c r="C702" s="38"/>
      <c r="D702" s="188" t="s">
        <v>148</v>
      </c>
      <c r="E702" s="38"/>
      <c r="F702" s="189" t="s">
        <v>979</v>
      </c>
      <c r="G702" s="38"/>
      <c r="H702" s="38"/>
      <c r="I702" s="190"/>
      <c r="J702" s="38"/>
      <c r="K702" s="38"/>
      <c r="L702" s="41"/>
      <c r="M702" s="191"/>
      <c r="N702" s="192"/>
      <c r="O702" s="66"/>
      <c r="P702" s="66"/>
      <c r="Q702" s="66"/>
      <c r="R702" s="66"/>
      <c r="S702" s="66"/>
      <c r="T702" s="67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T702" s="18" t="s">
        <v>148</v>
      </c>
      <c r="AU702" s="18" t="s">
        <v>21</v>
      </c>
    </row>
    <row r="703" spans="2:51" s="13" customFormat="1" ht="11.25">
      <c r="B703" s="193"/>
      <c r="C703" s="194"/>
      <c r="D703" s="195" t="s">
        <v>150</v>
      </c>
      <c r="E703" s="196" t="s">
        <v>82</v>
      </c>
      <c r="F703" s="197" t="s">
        <v>980</v>
      </c>
      <c r="G703" s="194"/>
      <c r="H703" s="198">
        <v>82.2</v>
      </c>
      <c r="I703" s="199"/>
      <c r="J703" s="194"/>
      <c r="K703" s="194"/>
      <c r="L703" s="200"/>
      <c r="M703" s="201"/>
      <c r="N703" s="202"/>
      <c r="O703" s="202"/>
      <c r="P703" s="202"/>
      <c r="Q703" s="202"/>
      <c r="R703" s="202"/>
      <c r="S703" s="202"/>
      <c r="T703" s="203"/>
      <c r="AT703" s="204" t="s">
        <v>150</v>
      </c>
      <c r="AU703" s="204" t="s">
        <v>21</v>
      </c>
      <c r="AV703" s="13" t="s">
        <v>21</v>
      </c>
      <c r="AW703" s="13" t="s">
        <v>42</v>
      </c>
      <c r="AX703" s="13" t="s">
        <v>84</v>
      </c>
      <c r="AY703" s="204" t="s">
        <v>139</v>
      </c>
    </row>
    <row r="704" spans="2:51" s="14" customFormat="1" ht="11.25">
      <c r="B704" s="205"/>
      <c r="C704" s="206"/>
      <c r="D704" s="195" t="s">
        <v>150</v>
      </c>
      <c r="E704" s="207" t="s">
        <v>82</v>
      </c>
      <c r="F704" s="208" t="s">
        <v>152</v>
      </c>
      <c r="G704" s="206"/>
      <c r="H704" s="207" t="s">
        <v>82</v>
      </c>
      <c r="I704" s="209"/>
      <c r="J704" s="206"/>
      <c r="K704" s="206"/>
      <c r="L704" s="210"/>
      <c r="M704" s="211"/>
      <c r="N704" s="212"/>
      <c r="O704" s="212"/>
      <c r="P704" s="212"/>
      <c r="Q704" s="212"/>
      <c r="R704" s="212"/>
      <c r="S704" s="212"/>
      <c r="T704" s="213"/>
      <c r="AT704" s="214" t="s">
        <v>150</v>
      </c>
      <c r="AU704" s="214" t="s">
        <v>21</v>
      </c>
      <c r="AV704" s="14" t="s">
        <v>92</v>
      </c>
      <c r="AW704" s="14" t="s">
        <v>42</v>
      </c>
      <c r="AX704" s="14" t="s">
        <v>84</v>
      </c>
      <c r="AY704" s="214" t="s">
        <v>139</v>
      </c>
    </row>
    <row r="705" spans="2:51" s="15" customFormat="1" ht="11.25">
      <c r="B705" s="215"/>
      <c r="C705" s="216"/>
      <c r="D705" s="195" t="s">
        <v>150</v>
      </c>
      <c r="E705" s="217" t="s">
        <v>82</v>
      </c>
      <c r="F705" s="218" t="s">
        <v>153</v>
      </c>
      <c r="G705" s="216"/>
      <c r="H705" s="219">
        <v>82.2</v>
      </c>
      <c r="I705" s="220"/>
      <c r="J705" s="216"/>
      <c r="K705" s="216"/>
      <c r="L705" s="221"/>
      <c r="M705" s="222"/>
      <c r="N705" s="223"/>
      <c r="O705" s="223"/>
      <c r="P705" s="223"/>
      <c r="Q705" s="223"/>
      <c r="R705" s="223"/>
      <c r="S705" s="223"/>
      <c r="T705" s="224"/>
      <c r="AT705" s="225" t="s">
        <v>150</v>
      </c>
      <c r="AU705" s="225" t="s">
        <v>21</v>
      </c>
      <c r="AV705" s="15" t="s">
        <v>146</v>
      </c>
      <c r="AW705" s="15" t="s">
        <v>42</v>
      </c>
      <c r="AX705" s="15" t="s">
        <v>92</v>
      </c>
      <c r="AY705" s="225" t="s">
        <v>139</v>
      </c>
    </row>
    <row r="706" spans="1:65" s="2" customFormat="1" ht="21.75" customHeight="1">
      <c r="A706" s="36"/>
      <c r="B706" s="37"/>
      <c r="C706" s="175" t="s">
        <v>981</v>
      </c>
      <c r="D706" s="175" t="s">
        <v>141</v>
      </c>
      <c r="E706" s="176" t="s">
        <v>982</v>
      </c>
      <c r="F706" s="177" t="s">
        <v>983</v>
      </c>
      <c r="G706" s="178" t="s">
        <v>144</v>
      </c>
      <c r="H706" s="179">
        <v>10</v>
      </c>
      <c r="I706" s="180"/>
      <c r="J706" s="181">
        <f>ROUND(I706*H706,2)</f>
        <v>0</v>
      </c>
      <c r="K706" s="177" t="s">
        <v>145</v>
      </c>
      <c r="L706" s="41"/>
      <c r="M706" s="182" t="s">
        <v>82</v>
      </c>
      <c r="N706" s="183" t="s">
        <v>54</v>
      </c>
      <c r="O706" s="66"/>
      <c r="P706" s="184">
        <f>O706*H706</f>
        <v>0</v>
      </c>
      <c r="Q706" s="184">
        <v>0.0026</v>
      </c>
      <c r="R706" s="184">
        <f>Q706*H706</f>
        <v>0.026</v>
      </c>
      <c r="S706" s="184">
        <v>0</v>
      </c>
      <c r="T706" s="185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86" t="s">
        <v>146</v>
      </c>
      <c r="AT706" s="186" t="s">
        <v>141</v>
      </c>
      <c r="AU706" s="186" t="s">
        <v>21</v>
      </c>
      <c r="AY706" s="18" t="s">
        <v>139</v>
      </c>
      <c r="BE706" s="187">
        <f>IF(N706="základní",J706,0)</f>
        <v>0</v>
      </c>
      <c r="BF706" s="187">
        <f>IF(N706="snížená",J706,0)</f>
        <v>0</v>
      </c>
      <c r="BG706" s="187">
        <f>IF(N706="zákl. přenesená",J706,0)</f>
        <v>0</v>
      </c>
      <c r="BH706" s="187">
        <f>IF(N706="sníž. přenesená",J706,0)</f>
        <v>0</v>
      </c>
      <c r="BI706" s="187">
        <f>IF(N706="nulová",J706,0)</f>
        <v>0</v>
      </c>
      <c r="BJ706" s="18" t="s">
        <v>92</v>
      </c>
      <c r="BK706" s="187">
        <f>ROUND(I706*H706,2)</f>
        <v>0</v>
      </c>
      <c r="BL706" s="18" t="s">
        <v>146</v>
      </c>
      <c r="BM706" s="186" t="s">
        <v>984</v>
      </c>
    </row>
    <row r="707" spans="1:47" s="2" customFormat="1" ht="11.25">
      <c r="A707" s="36"/>
      <c r="B707" s="37"/>
      <c r="C707" s="38"/>
      <c r="D707" s="188" t="s">
        <v>148</v>
      </c>
      <c r="E707" s="38"/>
      <c r="F707" s="189" t="s">
        <v>985</v>
      </c>
      <c r="G707" s="38"/>
      <c r="H707" s="38"/>
      <c r="I707" s="190"/>
      <c r="J707" s="38"/>
      <c r="K707" s="38"/>
      <c r="L707" s="41"/>
      <c r="M707" s="191"/>
      <c r="N707" s="192"/>
      <c r="O707" s="66"/>
      <c r="P707" s="66"/>
      <c r="Q707" s="66"/>
      <c r="R707" s="66"/>
      <c r="S707" s="66"/>
      <c r="T707" s="67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8" t="s">
        <v>148</v>
      </c>
      <c r="AU707" s="18" t="s">
        <v>21</v>
      </c>
    </row>
    <row r="708" spans="2:51" s="13" customFormat="1" ht="11.25">
      <c r="B708" s="193"/>
      <c r="C708" s="194"/>
      <c r="D708" s="195" t="s">
        <v>150</v>
      </c>
      <c r="E708" s="196" t="s">
        <v>82</v>
      </c>
      <c r="F708" s="197" t="s">
        <v>202</v>
      </c>
      <c r="G708" s="194"/>
      <c r="H708" s="198">
        <v>10</v>
      </c>
      <c r="I708" s="199"/>
      <c r="J708" s="194"/>
      <c r="K708" s="194"/>
      <c r="L708" s="200"/>
      <c r="M708" s="201"/>
      <c r="N708" s="202"/>
      <c r="O708" s="202"/>
      <c r="P708" s="202"/>
      <c r="Q708" s="202"/>
      <c r="R708" s="202"/>
      <c r="S708" s="202"/>
      <c r="T708" s="203"/>
      <c r="AT708" s="204" t="s">
        <v>150</v>
      </c>
      <c r="AU708" s="204" t="s">
        <v>21</v>
      </c>
      <c r="AV708" s="13" t="s">
        <v>21</v>
      </c>
      <c r="AW708" s="13" t="s">
        <v>42</v>
      </c>
      <c r="AX708" s="13" t="s">
        <v>84</v>
      </c>
      <c r="AY708" s="204" t="s">
        <v>139</v>
      </c>
    </row>
    <row r="709" spans="2:51" s="14" customFormat="1" ht="11.25">
      <c r="B709" s="205"/>
      <c r="C709" s="206"/>
      <c r="D709" s="195" t="s">
        <v>150</v>
      </c>
      <c r="E709" s="207" t="s">
        <v>82</v>
      </c>
      <c r="F709" s="208" t="s">
        <v>152</v>
      </c>
      <c r="G709" s="206"/>
      <c r="H709" s="207" t="s">
        <v>82</v>
      </c>
      <c r="I709" s="209"/>
      <c r="J709" s="206"/>
      <c r="K709" s="206"/>
      <c r="L709" s="210"/>
      <c r="M709" s="211"/>
      <c r="N709" s="212"/>
      <c r="O709" s="212"/>
      <c r="P709" s="212"/>
      <c r="Q709" s="212"/>
      <c r="R709" s="212"/>
      <c r="S709" s="212"/>
      <c r="T709" s="213"/>
      <c r="AT709" s="214" t="s">
        <v>150</v>
      </c>
      <c r="AU709" s="214" t="s">
        <v>21</v>
      </c>
      <c r="AV709" s="14" t="s">
        <v>92</v>
      </c>
      <c r="AW709" s="14" t="s">
        <v>42</v>
      </c>
      <c r="AX709" s="14" t="s">
        <v>84</v>
      </c>
      <c r="AY709" s="214" t="s">
        <v>139</v>
      </c>
    </row>
    <row r="710" spans="2:51" s="15" customFormat="1" ht="11.25">
      <c r="B710" s="215"/>
      <c r="C710" s="216"/>
      <c r="D710" s="195" t="s">
        <v>150</v>
      </c>
      <c r="E710" s="217" t="s">
        <v>82</v>
      </c>
      <c r="F710" s="218" t="s">
        <v>153</v>
      </c>
      <c r="G710" s="216"/>
      <c r="H710" s="219">
        <v>10</v>
      </c>
      <c r="I710" s="220"/>
      <c r="J710" s="216"/>
      <c r="K710" s="216"/>
      <c r="L710" s="221"/>
      <c r="M710" s="222"/>
      <c r="N710" s="223"/>
      <c r="O710" s="223"/>
      <c r="P710" s="223"/>
      <c r="Q710" s="223"/>
      <c r="R710" s="223"/>
      <c r="S710" s="223"/>
      <c r="T710" s="224"/>
      <c r="AT710" s="225" t="s">
        <v>150</v>
      </c>
      <c r="AU710" s="225" t="s">
        <v>21</v>
      </c>
      <c r="AV710" s="15" t="s">
        <v>146</v>
      </c>
      <c r="AW710" s="15" t="s">
        <v>42</v>
      </c>
      <c r="AX710" s="15" t="s">
        <v>92</v>
      </c>
      <c r="AY710" s="225" t="s">
        <v>139</v>
      </c>
    </row>
    <row r="711" spans="1:65" s="2" customFormat="1" ht="24.2" customHeight="1">
      <c r="A711" s="36"/>
      <c r="B711" s="37"/>
      <c r="C711" s="175" t="s">
        <v>986</v>
      </c>
      <c r="D711" s="175" t="s">
        <v>141</v>
      </c>
      <c r="E711" s="176" t="s">
        <v>987</v>
      </c>
      <c r="F711" s="177" t="s">
        <v>988</v>
      </c>
      <c r="G711" s="178" t="s">
        <v>198</v>
      </c>
      <c r="H711" s="179">
        <v>164</v>
      </c>
      <c r="I711" s="180"/>
      <c r="J711" s="181">
        <f>ROUND(I711*H711,2)</f>
        <v>0</v>
      </c>
      <c r="K711" s="177" t="s">
        <v>145</v>
      </c>
      <c r="L711" s="41"/>
      <c r="M711" s="182" t="s">
        <v>82</v>
      </c>
      <c r="N711" s="183" t="s">
        <v>54</v>
      </c>
      <c r="O711" s="66"/>
      <c r="P711" s="184">
        <f>O711*H711</f>
        <v>0</v>
      </c>
      <c r="Q711" s="184">
        <v>0</v>
      </c>
      <c r="R711" s="184">
        <f>Q711*H711</f>
        <v>0</v>
      </c>
      <c r="S711" s="184">
        <v>0</v>
      </c>
      <c r="T711" s="185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186" t="s">
        <v>146</v>
      </c>
      <c r="AT711" s="186" t="s">
        <v>141</v>
      </c>
      <c r="AU711" s="186" t="s">
        <v>21</v>
      </c>
      <c r="AY711" s="18" t="s">
        <v>139</v>
      </c>
      <c r="BE711" s="187">
        <f>IF(N711="základní",J711,0)</f>
        <v>0</v>
      </c>
      <c r="BF711" s="187">
        <f>IF(N711="snížená",J711,0)</f>
        <v>0</v>
      </c>
      <c r="BG711" s="187">
        <f>IF(N711="zákl. přenesená",J711,0)</f>
        <v>0</v>
      </c>
      <c r="BH711" s="187">
        <f>IF(N711="sníž. přenesená",J711,0)</f>
        <v>0</v>
      </c>
      <c r="BI711" s="187">
        <f>IF(N711="nulová",J711,0)</f>
        <v>0</v>
      </c>
      <c r="BJ711" s="18" t="s">
        <v>92</v>
      </c>
      <c r="BK711" s="187">
        <f>ROUND(I711*H711,2)</f>
        <v>0</v>
      </c>
      <c r="BL711" s="18" t="s">
        <v>146</v>
      </c>
      <c r="BM711" s="186" t="s">
        <v>989</v>
      </c>
    </row>
    <row r="712" spans="1:47" s="2" customFormat="1" ht="11.25">
      <c r="A712" s="36"/>
      <c r="B712" s="37"/>
      <c r="C712" s="38"/>
      <c r="D712" s="188" t="s">
        <v>148</v>
      </c>
      <c r="E712" s="38"/>
      <c r="F712" s="189" t="s">
        <v>990</v>
      </c>
      <c r="G712" s="38"/>
      <c r="H712" s="38"/>
      <c r="I712" s="190"/>
      <c r="J712" s="38"/>
      <c r="K712" s="38"/>
      <c r="L712" s="41"/>
      <c r="M712" s="191"/>
      <c r="N712" s="192"/>
      <c r="O712" s="66"/>
      <c r="P712" s="66"/>
      <c r="Q712" s="66"/>
      <c r="R712" s="66"/>
      <c r="S712" s="66"/>
      <c r="T712" s="67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T712" s="18" t="s">
        <v>148</v>
      </c>
      <c r="AU712" s="18" t="s">
        <v>21</v>
      </c>
    </row>
    <row r="713" spans="1:65" s="2" customFormat="1" ht="24.2" customHeight="1">
      <c r="A713" s="36"/>
      <c r="B713" s="37"/>
      <c r="C713" s="175" t="s">
        <v>991</v>
      </c>
      <c r="D713" s="175" t="s">
        <v>141</v>
      </c>
      <c r="E713" s="176" t="s">
        <v>992</v>
      </c>
      <c r="F713" s="177" t="s">
        <v>993</v>
      </c>
      <c r="G713" s="178" t="s">
        <v>144</v>
      </c>
      <c r="H713" s="179">
        <v>10</v>
      </c>
      <c r="I713" s="180"/>
      <c r="J713" s="181">
        <f>ROUND(I713*H713,2)</f>
        <v>0</v>
      </c>
      <c r="K713" s="177" t="s">
        <v>145</v>
      </c>
      <c r="L713" s="41"/>
      <c r="M713" s="182" t="s">
        <v>82</v>
      </c>
      <c r="N713" s="183" t="s">
        <v>54</v>
      </c>
      <c r="O713" s="66"/>
      <c r="P713" s="184">
        <f>O713*H713</f>
        <v>0</v>
      </c>
      <c r="Q713" s="184">
        <v>1E-05</v>
      </c>
      <c r="R713" s="184">
        <f>Q713*H713</f>
        <v>0.0001</v>
      </c>
      <c r="S713" s="184">
        <v>0</v>
      </c>
      <c r="T713" s="185">
        <f>S713*H713</f>
        <v>0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186" t="s">
        <v>146</v>
      </c>
      <c r="AT713" s="186" t="s">
        <v>141</v>
      </c>
      <c r="AU713" s="186" t="s">
        <v>21</v>
      </c>
      <c r="AY713" s="18" t="s">
        <v>139</v>
      </c>
      <c r="BE713" s="187">
        <f>IF(N713="základní",J713,0)</f>
        <v>0</v>
      </c>
      <c r="BF713" s="187">
        <f>IF(N713="snížená",J713,0)</f>
        <v>0</v>
      </c>
      <c r="BG713" s="187">
        <f>IF(N713="zákl. přenesená",J713,0)</f>
        <v>0</v>
      </c>
      <c r="BH713" s="187">
        <f>IF(N713="sníž. přenesená",J713,0)</f>
        <v>0</v>
      </c>
      <c r="BI713" s="187">
        <f>IF(N713="nulová",J713,0)</f>
        <v>0</v>
      </c>
      <c r="BJ713" s="18" t="s">
        <v>92</v>
      </c>
      <c r="BK713" s="187">
        <f>ROUND(I713*H713,2)</f>
        <v>0</v>
      </c>
      <c r="BL713" s="18" t="s">
        <v>146</v>
      </c>
      <c r="BM713" s="186" t="s">
        <v>994</v>
      </c>
    </row>
    <row r="714" spans="1:47" s="2" customFormat="1" ht="11.25">
      <c r="A714" s="36"/>
      <c r="B714" s="37"/>
      <c r="C714" s="38"/>
      <c r="D714" s="188" t="s">
        <v>148</v>
      </c>
      <c r="E714" s="38"/>
      <c r="F714" s="189" t="s">
        <v>995</v>
      </c>
      <c r="G714" s="38"/>
      <c r="H714" s="38"/>
      <c r="I714" s="190"/>
      <c r="J714" s="38"/>
      <c r="K714" s="38"/>
      <c r="L714" s="41"/>
      <c r="M714" s="191"/>
      <c r="N714" s="192"/>
      <c r="O714" s="66"/>
      <c r="P714" s="66"/>
      <c r="Q714" s="66"/>
      <c r="R714" s="66"/>
      <c r="S714" s="66"/>
      <c r="T714" s="67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T714" s="18" t="s">
        <v>148</v>
      </c>
      <c r="AU714" s="18" t="s">
        <v>21</v>
      </c>
    </row>
    <row r="715" spans="1:65" s="2" customFormat="1" ht="24.2" customHeight="1">
      <c r="A715" s="36"/>
      <c r="B715" s="37"/>
      <c r="C715" s="175" t="s">
        <v>996</v>
      </c>
      <c r="D715" s="175" t="s">
        <v>141</v>
      </c>
      <c r="E715" s="176" t="s">
        <v>997</v>
      </c>
      <c r="F715" s="177" t="s">
        <v>998</v>
      </c>
      <c r="G715" s="178" t="s">
        <v>198</v>
      </c>
      <c r="H715" s="179">
        <v>106</v>
      </c>
      <c r="I715" s="180"/>
      <c r="J715" s="181">
        <f>ROUND(I715*H715,2)</f>
        <v>0</v>
      </c>
      <c r="K715" s="177" t="s">
        <v>145</v>
      </c>
      <c r="L715" s="41"/>
      <c r="M715" s="182" t="s">
        <v>82</v>
      </c>
      <c r="N715" s="183" t="s">
        <v>54</v>
      </c>
      <c r="O715" s="66"/>
      <c r="P715" s="184">
        <f>O715*H715</f>
        <v>0</v>
      </c>
      <c r="Q715" s="184">
        <v>0.1554</v>
      </c>
      <c r="R715" s="184">
        <f>Q715*H715</f>
        <v>16.4724</v>
      </c>
      <c r="S715" s="184">
        <v>0</v>
      </c>
      <c r="T715" s="185">
        <f>S715*H715</f>
        <v>0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186" t="s">
        <v>146</v>
      </c>
      <c r="AT715" s="186" t="s">
        <v>141</v>
      </c>
      <c r="AU715" s="186" t="s">
        <v>21</v>
      </c>
      <c r="AY715" s="18" t="s">
        <v>139</v>
      </c>
      <c r="BE715" s="187">
        <f>IF(N715="základní",J715,0)</f>
        <v>0</v>
      </c>
      <c r="BF715" s="187">
        <f>IF(N715="snížená",J715,0)</f>
        <v>0</v>
      </c>
      <c r="BG715" s="187">
        <f>IF(N715="zákl. přenesená",J715,0)</f>
        <v>0</v>
      </c>
      <c r="BH715" s="187">
        <f>IF(N715="sníž. přenesená",J715,0)</f>
        <v>0</v>
      </c>
      <c r="BI715" s="187">
        <f>IF(N715="nulová",J715,0)</f>
        <v>0</v>
      </c>
      <c r="BJ715" s="18" t="s">
        <v>92</v>
      </c>
      <c r="BK715" s="187">
        <f>ROUND(I715*H715,2)</f>
        <v>0</v>
      </c>
      <c r="BL715" s="18" t="s">
        <v>146</v>
      </c>
      <c r="BM715" s="186" t="s">
        <v>999</v>
      </c>
    </row>
    <row r="716" spans="1:47" s="2" customFormat="1" ht="11.25">
      <c r="A716" s="36"/>
      <c r="B716" s="37"/>
      <c r="C716" s="38"/>
      <c r="D716" s="188" t="s">
        <v>148</v>
      </c>
      <c r="E716" s="38"/>
      <c r="F716" s="189" t="s">
        <v>1000</v>
      </c>
      <c r="G716" s="38"/>
      <c r="H716" s="38"/>
      <c r="I716" s="190"/>
      <c r="J716" s="38"/>
      <c r="K716" s="38"/>
      <c r="L716" s="41"/>
      <c r="M716" s="191"/>
      <c r="N716" s="192"/>
      <c r="O716" s="66"/>
      <c r="P716" s="66"/>
      <c r="Q716" s="66"/>
      <c r="R716" s="66"/>
      <c r="S716" s="66"/>
      <c r="T716" s="67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T716" s="18" t="s">
        <v>148</v>
      </c>
      <c r="AU716" s="18" t="s">
        <v>21</v>
      </c>
    </row>
    <row r="717" spans="2:51" s="13" customFormat="1" ht="11.25">
      <c r="B717" s="193"/>
      <c r="C717" s="194"/>
      <c r="D717" s="195" t="s">
        <v>150</v>
      </c>
      <c r="E717" s="196" t="s">
        <v>82</v>
      </c>
      <c r="F717" s="197" t="s">
        <v>751</v>
      </c>
      <c r="G717" s="194"/>
      <c r="H717" s="198">
        <v>106</v>
      </c>
      <c r="I717" s="199"/>
      <c r="J717" s="194"/>
      <c r="K717" s="194"/>
      <c r="L717" s="200"/>
      <c r="M717" s="201"/>
      <c r="N717" s="202"/>
      <c r="O717" s="202"/>
      <c r="P717" s="202"/>
      <c r="Q717" s="202"/>
      <c r="R717" s="202"/>
      <c r="S717" s="202"/>
      <c r="T717" s="203"/>
      <c r="AT717" s="204" t="s">
        <v>150</v>
      </c>
      <c r="AU717" s="204" t="s">
        <v>21</v>
      </c>
      <c r="AV717" s="13" t="s">
        <v>21</v>
      </c>
      <c r="AW717" s="13" t="s">
        <v>42</v>
      </c>
      <c r="AX717" s="13" t="s">
        <v>84</v>
      </c>
      <c r="AY717" s="204" t="s">
        <v>139</v>
      </c>
    </row>
    <row r="718" spans="2:51" s="14" customFormat="1" ht="11.25">
      <c r="B718" s="205"/>
      <c r="C718" s="206"/>
      <c r="D718" s="195" t="s">
        <v>150</v>
      </c>
      <c r="E718" s="207" t="s">
        <v>82</v>
      </c>
      <c r="F718" s="208" t="s">
        <v>152</v>
      </c>
      <c r="G718" s="206"/>
      <c r="H718" s="207" t="s">
        <v>82</v>
      </c>
      <c r="I718" s="209"/>
      <c r="J718" s="206"/>
      <c r="K718" s="206"/>
      <c r="L718" s="210"/>
      <c r="M718" s="211"/>
      <c r="N718" s="212"/>
      <c r="O718" s="212"/>
      <c r="P718" s="212"/>
      <c r="Q718" s="212"/>
      <c r="R718" s="212"/>
      <c r="S718" s="212"/>
      <c r="T718" s="213"/>
      <c r="AT718" s="214" t="s">
        <v>150</v>
      </c>
      <c r="AU718" s="214" t="s">
        <v>21</v>
      </c>
      <c r="AV718" s="14" t="s">
        <v>92</v>
      </c>
      <c r="AW718" s="14" t="s">
        <v>42</v>
      </c>
      <c r="AX718" s="14" t="s">
        <v>84</v>
      </c>
      <c r="AY718" s="214" t="s">
        <v>139</v>
      </c>
    </row>
    <row r="719" spans="2:51" s="15" customFormat="1" ht="11.25">
      <c r="B719" s="215"/>
      <c r="C719" s="216"/>
      <c r="D719" s="195" t="s">
        <v>150</v>
      </c>
      <c r="E719" s="217" t="s">
        <v>82</v>
      </c>
      <c r="F719" s="218" t="s">
        <v>153</v>
      </c>
      <c r="G719" s="216"/>
      <c r="H719" s="219">
        <v>106</v>
      </c>
      <c r="I719" s="220"/>
      <c r="J719" s="216"/>
      <c r="K719" s="216"/>
      <c r="L719" s="221"/>
      <c r="M719" s="222"/>
      <c r="N719" s="223"/>
      <c r="O719" s="223"/>
      <c r="P719" s="223"/>
      <c r="Q719" s="223"/>
      <c r="R719" s="223"/>
      <c r="S719" s="223"/>
      <c r="T719" s="224"/>
      <c r="AT719" s="225" t="s">
        <v>150</v>
      </c>
      <c r="AU719" s="225" t="s">
        <v>21</v>
      </c>
      <c r="AV719" s="15" t="s">
        <v>146</v>
      </c>
      <c r="AW719" s="15" t="s">
        <v>42</v>
      </c>
      <c r="AX719" s="15" t="s">
        <v>92</v>
      </c>
      <c r="AY719" s="225" t="s">
        <v>139</v>
      </c>
    </row>
    <row r="720" spans="1:65" s="2" customFormat="1" ht="16.5" customHeight="1">
      <c r="A720" s="36"/>
      <c r="B720" s="37"/>
      <c r="C720" s="226" t="s">
        <v>1001</v>
      </c>
      <c r="D720" s="226" t="s">
        <v>270</v>
      </c>
      <c r="E720" s="227" t="s">
        <v>1002</v>
      </c>
      <c r="F720" s="228" t="s">
        <v>1003</v>
      </c>
      <c r="G720" s="229" t="s">
        <v>198</v>
      </c>
      <c r="H720" s="230">
        <v>107.06</v>
      </c>
      <c r="I720" s="231"/>
      <c r="J720" s="232">
        <f>ROUND(I720*H720,2)</f>
        <v>0</v>
      </c>
      <c r="K720" s="228" t="s">
        <v>145</v>
      </c>
      <c r="L720" s="233"/>
      <c r="M720" s="234" t="s">
        <v>82</v>
      </c>
      <c r="N720" s="235" t="s">
        <v>54</v>
      </c>
      <c r="O720" s="66"/>
      <c r="P720" s="184">
        <f>O720*H720</f>
        <v>0</v>
      </c>
      <c r="Q720" s="184">
        <v>0.108</v>
      </c>
      <c r="R720" s="184">
        <f>Q720*H720</f>
        <v>11.56248</v>
      </c>
      <c r="S720" s="184">
        <v>0</v>
      </c>
      <c r="T720" s="185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86" t="s">
        <v>189</v>
      </c>
      <c r="AT720" s="186" t="s">
        <v>270</v>
      </c>
      <c r="AU720" s="186" t="s">
        <v>21</v>
      </c>
      <c r="AY720" s="18" t="s">
        <v>139</v>
      </c>
      <c r="BE720" s="187">
        <f>IF(N720="základní",J720,0)</f>
        <v>0</v>
      </c>
      <c r="BF720" s="187">
        <f>IF(N720="snížená",J720,0)</f>
        <v>0</v>
      </c>
      <c r="BG720" s="187">
        <f>IF(N720="zákl. přenesená",J720,0)</f>
        <v>0</v>
      </c>
      <c r="BH720" s="187">
        <f>IF(N720="sníž. přenesená",J720,0)</f>
        <v>0</v>
      </c>
      <c r="BI720" s="187">
        <f>IF(N720="nulová",J720,0)</f>
        <v>0</v>
      </c>
      <c r="BJ720" s="18" t="s">
        <v>92</v>
      </c>
      <c r="BK720" s="187">
        <f>ROUND(I720*H720,2)</f>
        <v>0</v>
      </c>
      <c r="BL720" s="18" t="s">
        <v>146</v>
      </c>
      <c r="BM720" s="186" t="s">
        <v>1004</v>
      </c>
    </row>
    <row r="721" spans="2:51" s="13" customFormat="1" ht="11.25">
      <c r="B721" s="193"/>
      <c r="C721" s="194"/>
      <c r="D721" s="195" t="s">
        <v>150</v>
      </c>
      <c r="E721" s="194"/>
      <c r="F721" s="197" t="s">
        <v>1005</v>
      </c>
      <c r="G721" s="194"/>
      <c r="H721" s="198">
        <v>107.06</v>
      </c>
      <c r="I721" s="199"/>
      <c r="J721" s="194"/>
      <c r="K721" s="194"/>
      <c r="L721" s="200"/>
      <c r="M721" s="201"/>
      <c r="N721" s="202"/>
      <c r="O721" s="202"/>
      <c r="P721" s="202"/>
      <c r="Q721" s="202"/>
      <c r="R721" s="202"/>
      <c r="S721" s="202"/>
      <c r="T721" s="203"/>
      <c r="AT721" s="204" t="s">
        <v>150</v>
      </c>
      <c r="AU721" s="204" t="s">
        <v>21</v>
      </c>
      <c r="AV721" s="13" t="s">
        <v>21</v>
      </c>
      <c r="AW721" s="13" t="s">
        <v>4</v>
      </c>
      <c r="AX721" s="13" t="s">
        <v>92</v>
      </c>
      <c r="AY721" s="204" t="s">
        <v>139</v>
      </c>
    </row>
    <row r="722" spans="1:65" s="2" customFormat="1" ht="24.2" customHeight="1">
      <c r="A722" s="36"/>
      <c r="B722" s="37"/>
      <c r="C722" s="175" t="s">
        <v>1006</v>
      </c>
      <c r="D722" s="175" t="s">
        <v>141</v>
      </c>
      <c r="E722" s="176" t="s">
        <v>1007</v>
      </c>
      <c r="F722" s="177" t="s">
        <v>1008</v>
      </c>
      <c r="G722" s="178" t="s">
        <v>198</v>
      </c>
      <c r="H722" s="179">
        <v>42</v>
      </c>
      <c r="I722" s="180"/>
      <c r="J722" s="181">
        <f>ROUND(I722*H722,2)</f>
        <v>0</v>
      </c>
      <c r="K722" s="177" t="s">
        <v>145</v>
      </c>
      <c r="L722" s="41"/>
      <c r="M722" s="182" t="s">
        <v>82</v>
      </c>
      <c r="N722" s="183" t="s">
        <v>54</v>
      </c>
      <c r="O722" s="66"/>
      <c r="P722" s="184">
        <f>O722*H722</f>
        <v>0</v>
      </c>
      <c r="Q722" s="184">
        <v>0.16849</v>
      </c>
      <c r="R722" s="184">
        <f>Q722*H722</f>
        <v>7.07658</v>
      </c>
      <c r="S722" s="184">
        <v>0</v>
      </c>
      <c r="T722" s="185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186" t="s">
        <v>146</v>
      </c>
      <c r="AT722" s="186" t="s">
        <v>141</v>
      </c>
      <c r="AU722" s="186" t="s">
        <v>21</v>
      </c>
      <c r="AY722" s="18" t="s">
        <v>139</v>
      </c>
      <c r="BE722" s="187">
        <f>IF(N722="základní",J722,0)</f>
        <v>0</v>
      </c>
      <c r="BF722" s="187">
        <f>IF(N722="snížená",J722,0)</f>
        <v>0</v>
      </c>
      <c r="BG722" s="187">
        <f>IF(N722="zákl. přenesená",J722,0)</f>
        <v>0</v>
      </c>
      <c r="BH722" s="187">
        <f>IF(N722="sníž. přenesená",J722,0)</f>
        <v>0</v>
      </c>
      <c r="BI722" s="187">
        <f>IF(N722="nulová",J722,0)</f>
        <v>0</v>
      </c>
      <c r="BJ722" s="18" t="s">
        <v>92</v>
      </c>
      <c r="BK722" s="187">
        <f>ROUND(I722*H722,2)</f>
        <v>0</v>
      </c>
      <c r="BL722" s="18" t="s">
        <v>146</v>
      </c>
      <c r="BM722" s="186" t="s">
        <v>1009</v>
      </c>
    </row>
    <row r="723" spans="1:47" s="2" customFormat="1" ht="11.25">
      <c r="A723" s="36"/>
      <c r="B723" s="37"/>
      <c r="C723" s="38"/>
      <c r="D723" s="188" t="s">
        <v>148</v>
      </c>
      <c r="E723" s="38"/>
      <c r="F723" s="189" t="s">
        <v>1010</v>
      </c>
      <c r="G723" s="38"/>
      <c r="H723" s="38"/>
      <c r="I723" s="190"/>
      <c r="J723" s="38"/>
      <c r="K723" s="38"/>
      <c r="L723" s="41"/>
      <c r="M723" s="191"/>
      <c r="N723" s="192"/>
      <c r="O723" s="66"/>
      <c r="P723" s="66"/>
      <c r="Q723" s="66"/>
      <c r="R723" s="66"/>
      <c r="S723" s="66"/>
      <c r="T723" s="67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8" t="s">
        <v>148</v>
      </c>
      <c r="AU723" s="18" t="s">
        <v>21</v>
      </c>
    </row>
    <row r="724" spans="2:51" s="13" customFormat="1" ht="11.25">
      <c r="B724" s="193"/>
      <c r="C724" s="194"/>
      <c r="D724" s="195" t="s">
        <v>150</v>
      </c>
      <c r="E724" s="196" t="s">
        <v>82</v>
      </c>
      <c r="F724" s="197" t="s">
        <v>29</v>
      </c>
      <c r="G724" s="194"/>
      <c r="H724" s="198">
        <v>42</v>
      </c>
      <c r="I724" s="199"/>
      <c r="J724" s="194"/>
      <c r="K724" s="194"/>
      <c r="L724" s="200"/>
      <c r="M724" s="201"/>
      <c r="N724" s="202"/>
      <c r="O724" s="202"/>
      <c r="P724" s="202"/>
      <c r="Q724" s="202"/>
      <c r="R724" s="202"/>
      <c r="S724" s="202"/>
      <c r="T724" s="203"/>
      <c r="AT724" s="204" t="s">
        <v>150</v>
      </c>
      <c r="AU724" s="204" t="s">
        <v>21</v>
      </c>
      <c r="AV724" s="13" t="s">
        <v>21</v>
      </c>
      <c r="AW724" s="13" t="s">
        <v>42</v>
      </c>
      <c r="AX724" s="13" t="s">
        <v>84</v>
      </c>
      <c r="AY724" s="204" t="s">
        <v>139</v>
      </c>
    </row>
    <row r="725" spans="2:51" s="14" customFormat="1" ht="11.25">
      <c r="B725" s="205"/>
      <c r="C725" s="206"/>
      <c r="D725" s="195" t="s">
        <v>150</v>
      </c>
      <c r="E725" s="207" t="s">
        <v>82</v>
      </c>
      <c r="F725" s="208" t="s">
        <v>1011</v>
      </c>
      <c r="G725" s="206"/>
      <c r="H725" s="207" t="s">
        <v>82</v>
      </c>
      <c r="I725" s="209"/>
      <c r="J725" s="206"/>
      <c r="K725" s="206"/>
      <c r="L725" s="210"/>
      <c r="M725" s="211"/>
      <c r="N725" s="212"/>
      <c r="O725" s="212"/>
      <c r="P725" s="212"/>
      <c r="Q725" s="212"/>
      <c r="R725" s="212"/>
      <c r="S725" s="212"/>
      <c r="T725" s="213"/>
      <c r="AT725" s="214" t="s">
        <v>150</v>
      </c>
      <c r="AU725" s="214" t="s">
        <v>21</v>
      </c>
      <c r="AV725" s="14" t="s">
        <v>92</v>
      </c>
      <c r="AW725" s="14" t="s">
        <v>42</v>
      </c>
      <c r="AX725" s="14" t="s">
        <v>84</v>
      </c>
      <c r="AY725" s="214" t="s">
        <v>139</v>
      </c>
    </row>
    <row r="726" spans="2:51" s="15" customFormat="1" ht="11.25">
      <c r="B726" s="215"/>
      <c r="C726" s="216"/>
      <c r="D726" s="195" t="s">
        <v>150</v>
      </c>
      <c r="E726" s="217" t="s">
        <v>82</v>
      </c>
      <c r="F726" s="218" t="s">
        <v>153</v>
      </c>
      <c r="G726" s="216"/>
      <c r="H726" s="219">
        <v>42</v>
      </c>
      <c r="I726" s="220"/>
      <c r="J726" s="216"/>
      <c r="K726" s="216"/>
      <c r="L726" s="221"/>
      <c r="M726" s="222"/>
      <c r="N726" s="223"/>
      <c r="O726" s="223"/>
      <c r="P726" s="223"/>
      <c r="Q726" s="223"/>
      <c r="R726" s="223"/>
      <c r="S726" s="223"/>
      <c r="T726" s="224"/>
      <c r="AT726" s="225" t="s">
        <v>150</v>
      </c>
      <c r="AU726" s="225" t="s">
        <v>21</v>
      </c>
      <c r="AV726" s="15" t="s">
        <v>146</v>
      </c>
      <c r="AW726" s="15" t="s">
        <v>42</v>
      </c>
      <c r="AX726" s="15" t="s">
        <v>92</v>
      </c>
      <c r="AY726" s="225" t="s">
        <v>139</v>
      </c>
    </row>
    <row r="727" spans="1:65" s="2" customFormat="1" ht="16.5" customHeight="1">
      <c r="A727" s="36"/>
      <c r="B727" s="37"/>
      <c r="C727" s="226" t="s">
        <v>1012</v>
      </c>
      <c r="D727" s="226" t="s">
        <v>270</v>
      </c>
      <c r="E727" s="227" t="s">
        <v>1013</v>
      </c>
      <c r="F727" s="228" t="s">
        <v>1014</v>
      </c>
      <c r="G727" s="229" t="s">
        <v>198</v>
      </c>
      <c r="H727" s="230">
        <v>42</v>
      </c>
      <c r="I727" s="231"/>
      <c r="J727" s="232">
        <f>ROUND(I727*H727,2)</f>
        <v>0</v>
      </c>
      <c r="K727" s="228" t="s">
        <v>145</v>
      </c>
      <c r="L727" s="233"/>
      <c r="M727" s="234" t="s">
        <v>82</v>
      </c>
      <c r="N727" s="235" t="s">
        <v>54</v>
      </c>
      <c r="O727" s="66"/>
      <c r="P727" s="184">
        <f>O727*H727</f>
        <v>0</v>
      </c>
      <c r="Q727" s="184">
        <v>0.15</v>
      </c>
      <c r="R727" s="184">
        <f>Q727*H727</f>
        <v>6.3</v>
      </c>
      <c r="S727" s="184">
        <v>0</v>
      </c>
      <c r="T727" s="185">
        <f>S727*H727</f>
        <v>0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186" t="s">
        <v>189</v>
      </c>
      <c r="AT727" s="186" t="s">
        <v>270</v>
      </c>
      <c r="AU727" s="186" t="s">
        <v>21</v>
      </c>
      <c r="AY727" s="18" t="s">
        <v>139</v>
      </c>
      <c r="BE727" s="187">
        <f>IF(N727="základní",J727,0)</f>
        <v>0</v>
      </c>
      <c r="BF727" s="187">
        <f>IF(N727="snížená",J727,0)</f>
        <v>0</v>
      </c>
      <c r="BG727" s="187">
        <f>IF(N727="zákl. přenesená",J727,0)</f>
        <v>0</v>
      </c>
      <c r="BH727" s="187">
        <f>IF(N727="sníž. přenesená",J727,0)</f>
        <v>0</v>
      </c>
      <c r="BI727" s="187">
        <f>IF(N727="nulová",J727,0)</f>
        <v>0</v>
      </c>
      <c r="BJ727" s="18" t="s">
        <v>92</v>
      </c>
      <c r="BK727" s="187">
        <f>ROUND(I727*H727,2)</f>
        <v>0</v>
      </c>
      <c r="BL727" s="18" t="s">
        <v>146</v>
      </c>
      <c r="BM727" s="186" t="s">
        <v>1015</v>
      </c>
    </row>
    <row r="728" spans="1:65" s="2" customFormat="1" ht="16.5" customHeight="1">
      <c r="A728" s="36"/>
      <c r="B728" s="37"/>
      <c r="C728" s="175" t="s">
        <v>1016</v>
      </c>
      <c r="D728" s="175" t="s">
        <v>141</v>
      </c>
      <c r="E728" s="176" t="s">
        <v>1017</v>
      </c>
      <c r="F728" s="177" t="s">
        <v>1018</v>
      </c>
      <c r="G728" s="178" t="s">
        <v>198</v>
      </c>
      <c r="H728" s="179">
        <v>19</v>
      </c>
      <c r="I728" s="180"/>
      <c r="J728" s="181">
        <f>ROUND(I728*H728,2)</f>
        <v>0</v>
      </c>
      <c r="K728" s="177" t="s">
        <v>145</v>
      </c>
      <c r="L728" s="41"/>
      <c r="M728" s="182" t="s">
        <v>82</v>
      </c>
      <c r="N728" s="183" t="s">
        <v>54</v>
      </c>
      <c r="O728" s="66"/>
      <c r="P728" s="184">
        <f>O728*H728</f>
        <v>0</v>
      </c>
      <c r="Q728" s="184">
        <v>0.04125</v>
      </c>
      <c r="R728" s="184">
        <f>Q728*H728</f>
        <v>0.7837500000000001</v>
      </c>
      <c r="S728" s="184">
        <v>0</v>
      </c>
      <c r="T728" s="185">
        <f>S728*H728</f>
        <v>0</v>
      </c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R728" s="186" t="s">
        <v>146</v>
      </c>
      <c r="AT728" s="186" t="s">
        <v>141</v>
      </c>
      <c r="AU728" s="186" t="s">
        <v>21</v>
      </c>
      <c r="AY728" s="18" t="s">
        <v>139</v>
      </c>
      <c r="BE728" s="187">
        <f>IF(N728="základní",J728,0)</f>
        <v>0</v>
      </c>
      <c r="BF728" s="187">
        <f>IF(N728="snížená",J728,0)</f>
        <v>0</v>
      </c>
      <c r="BG728" s="187">
        <f>IF(N728="zákl. přenesená",J728,0)</f>
        <v>0</v>
      </c>
      <c r="BH728" s="187">
        <f>IF(N728="sníž. přenesená",J728,0)</f>
        <v>0</v>
      </c>
      <c r="BI728" s="187">
        <f>IF(N728="nulová",J728,0)</f>
        <v>0</v>
      </c>
      <c r="BJ728" s="18" t="s">
        <v>92</v>
      </c>
      <c r="BK728" s="187">
        <f>ROUND(I728*H728,2)</f>
        <v>0</v>
      </c>
      <c r="BL728" s="18" t="s">
        <v>146</v>
      </c>
      <c r="BM728" s="186" t="s">
        <v>1019</v>
      </c>
    </row>
    <row r="729" spans="1:47" s="2" customFormat="1" ht="11.25">
      <c r="A729" s="36"/>
      <c r="B729" s="37"/>
      <c r="C729" s="38"/>
      <c r="D729" s="188" t="s">
        <v>148</v>
      </c>
      <c r="E729" s="38"/>
      <c r="F729" s="189" t="s">
        <v>1020</v>
      </c>
      <c r="G729" s="38"/>
      <c r="H729" s="38"/>
      <c r="I729" s="190"/>
      <c r="J729" s="38"/>
      <c r="K729" s="38"/>
      <c r="L729" s="41"/>
      <c r="M729" s="191"/>
      <c r="N729" s="192"/>
      <c r="O729" s="66"/>
      <c r="P729" s="66"/>
      <c r="Q729" s="66"/>
      <c r="R729" s="66"/>
      <c r="S729" s="66"/>
      <c r="T729" s="67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T729" s="18" t="s">
        <v>148</v>
      </c>
      <c r="AU729" s="18" t="s">
        <v>21</v>
      </c>
    </row>
    <row r="730" spans="2:51" s="13" customFormat="1" ht="11.25">
      <c r="B730" s="193"/>
      <c r="C730" s="194"/>
      <c r="D730" s="195" t="s">
        <v>150</v>
      </c>
      <c r="E730" s="196" t="s">
        <v>82</v>
      </c>
      <c r="F730" s="197" t="s">
        <v>1021</v>
      </c>
      <c r="G730" s="194"/>
      <c r="H730" s="198">
        <v>19</v>
      </c>
      <c r="I730" s="199"/>
      <c r="J730" s="194"/>
      <c r="K730" s="194"/>
      <c r="L730" s="200"/>
      <c r="M730" s="201"/>
      <c r="N730" s="202"/>
      <c r="O730" s="202"/>
      <c r="P730" s="202"/>
      <c r="Q730" s="202"/>
      <c r="R730" s="202"/>
      <c r="S730" s="202"/>
      <c r="T730" s="203"/>
      <c r="AT730" s="204" t="s">
        <v>150</v>
      </c>
      <c r="AU730" s="204" t="s">
        <v>21</v>
      </c>
      <c r="AV730" s="13" t="s">
        <v>21</v>
      </c>
      <c r="AW730" s="13" t="s">
        <v>42</v>
      </c>
      <c r="AX730" s="13" t="s">
        <v>84</v>
      </c>
      <c r="AY730" s="204" t="s">
        <v>139</v>
      </c>
    </row>
    <row r="731" spans="2:51" s="14" customFormat="1" ht="11.25">
      <c r="B731" s="205"/>
      <c r="C731" s="206"/>
      <c r="D731" s="195" t="s">
        <v>150</v>
      </c>
      <c r="E731" s="207" t="s">
        <v>82</v>
      </c>
      <c r="F731" s="208" t="s">
        <v>152</v>
      </c>
      <c r="G731" s="206"/>
      <c r="H731" s="207" t="s">
        <v>82</v>
      </c>
      <c r="I731" s="209"/>
      <c r="J731" s="206"/>
      <c r="K731" s="206"/>
      <c r="L731" s="210"/>
      <c r="M731" s="211"/>
      <c r="N731" s="212"/>
      <c r="O731" s="212"/>
      <c r="P731" s="212"/>
      <c r="Q731" s="212"/>
      <c r="R731" s="212"/>
      <c r="S731" s="212"/>
      <c r="T731" s="213"/>
      <c r="AT731" s="214" t="s">
        <v>150</v>
      </c>
      <c r="AU731" s="214" t="s">
        <v>21</v>
      </c>
      <c r="AV731" s="14" t="s">
        <v>92</v>
      </c>
      <c r="AW731" s="14" t="s">
        <v>42</v>
      </c>
      <c r="AX731" s="14" t="s">
        <v>84</v>
      </c>
      <c r="AY731" s="214" t="s">
        <v>139</v>
      </c>
    </row>
    <row r="732" spans="2:51" s="15" customFormat="1" ht="11.25">
      <c r="B732" s="215"/>
      <c r="C732" s="216"/>
      <c r="D732" s="195" t="s">
        <v>150</v>
      </c>
      <c r="E732" s="217" t="s">
        <v>82</v>
      </c>
      <c r="F732" s="218" t="s">
        <v>153</v>
      </c>
      <c r="G732" s="216"/>
      <c r="H732" s="219">
        <v>19</v>
      </c>
      <c r="I732" s="220"/>
      <c r="J732" s="216"/>
      <c r="K732" s="216"/>
      <c r="L732" s="221"/>
      <c r="M732" s="222"/>
      <c r="N732" s="223"/>
      <c r="O732" s="223"/>
      <c r="P732" s="223"/>
      <c r="Q732" s="223"/>
      <c r="R732" s="223"/>
      <c r="S732" s="223"/>
      <c r="T732" s="224"/>
      <c r="AT732" s="225" t="s">
        <v>150</v>
      </c>
      <c r="AU732" s="225" t="s">
        <v>21</v>
      </c>
      <c r="AV732" s="15" t="s">
        <v>146</v>
      </c>
      <c r="AW732" s="15" t="s">
        <v>42</v>
      </c>
      <c r="AX732" s="15" t="s">
        <v>92</v>
      </c>
      <c r="AY732" s="225" t="s">
        <v>139</v>
      </c>
    </row>
    <row r="733" spans="1:65" s="2" customFormat="1" ht="16.5" customHeight="1">
      <c r="A733" s="36"/>
      <c r="B733" s="37"/>
      <c r="C733" s="226" t="s">
        <v>1022</v>
      </c>
      <c r="D733" s="226" t="s">
        <v>270</v>
      </c>
      <c r="E733" s="227" t="s">
        <v>1023</v>
      </c>
      <c r="F733" s="228" t="s">
        <v>1024</v>
      </c>
      <c r="G733" s="229" t="s">
        <v>198</v>
      </c>
      <c r="H733" s="230">
        <v>19</v>
      </c>
      <c r="I733" s="231"/>
      <c r="J733" s="232">
        <f>ROUND(I733*H733,2)</f>
        <v>0</v>
      </c>
      <c r="K733" s="228" t="s">
        <v>145</v>
      </c>
      <c r="L733" s="233"/>
      <c r="M733" s="234" t="s">
        <v>82</v>
      </c>
      <c r="N733" s="235" t="s">
        <v>54</v>
      </c>
      <c r="O733" s="66"/>
      <c r="P733" s="184">
        <f>O733*H733</f>
        <v>0</v>
      </c>
      <c r="Q733" s="184">
        <v>0.082</v>
      </c>
      <c r="R733" s="184">
        <f>Q733*H733</f>
        <v>1.558</v>
      </c>
      <c r="S733" s="184">
        <v>0</v>
      </c>
      <c r="T733" s="185">
        <f>S733*H733</f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86" t="s">
        <v>189</v>
      </c>
      <c r="AT733" s="186" t="s">
        <v>270</v>
      </c>
      <c r="AU733" s="186" t="s">
        <v>21</v>
      </c>
      <c r="AY733" s="18" t="s">
        <v>139</v>
      </c>
      <c r="BE733" s="187">
        <f>IF(N733="základní",J733,0)</f>
        <v>0</v>
      </c>
      <c r="BF733" s="187">
        <f>IF(N733="snížená",J733,0)</f>
        <v>0</v>
      </c>
      <c r="BG733" s="187">
        <f>IF(N733="zákl. přenesená",J733,0)</f>
        <v>0</v>
      </c>
      <c r="BH733" s="187">
        <f>IF(N733="sníž. přenesená",J733,0)</f>
        <v>0</v>
      </c>
      <c r="BI733" s="187">
        <f>IF(N733="nulová",J733,0)</f>
        <v>0</v>
      </c>
      <c r="BJ733" s="18" t="s">
        <v>92</v>
      </c>
      <c r="BK733" s="187">
        <f>ROUND(I733*H733,2)</f>
        <v>0</v>
      </c>
      <c r="BL733" s="18" t="s">
        <v>146</v>
      </c>
      <c r="BM733" s="186" t="s">
        <v>1025</v>
      </c>
    </row>
    <row r="734" spans="1:65" s="2" customFormat="1" ht="24.2" customHeight="1">
      <c r="A734" s="36"/>
      <c r="B734" s="37"/>
      <c r="C734" s="175" t="s">
        <v>1026</v>
      </c>
      <c r="D734" s="175" t="s">
        <v>141</v>
      </c>
      <c r="E734" s="176" t="s">
        <v>1027</v>
      </c>
      <c r="F734" s="177" t="s">
        <v>1028</v>
      </c>
      <c r="G734" s="178" t="s">
        <v>198</v>
      </c>
      <c r="H734" s="179">
        <v>51</v>
      </c>
      <c r="I734" s="180"/>
      <c r="J734" s="181">
        <f>ROUND(I734*H734,2)</f>
        <v>0</v>
      </c>
      <c r="K734" s="177" t="s">
        <v>145</v>
      </c>
      <c r="L734" s="41"/>
      <c r="M734" s="182" t="s">
        <v>82</v>
      </c>
      <c r="N734" s="183" t="s">
        <v>54</v>
      </c>
      <c r="O734" s="66"/>
      <c r="P734" s="184">
        <f>O734*H734</f>
        <v>0</v>
      </c>
      <c r="Q734" s="184">
        <v>0.10095</v>
      </c>
      <c r="R734" s="184">
        <f>Q734*H734</f>
        <v>5.1484499999999995</v>
      </c>
      <c r="S734" s="184">
        <v>0</v>
      </c>
      <c r="T734" s="185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186" t="s">
        <v>146</v>
      </c>
      <c r="AT734" s="186" t="s">
        <v>141</v>
      </c>
      <c r="AU734" s="186" t="s">
        <v>21</v>
      </c>
      <c r="AY734" s="18" t="s">
        <v>139</v>
      </c>
      <c r="BE734" s="187">
        <f>IF(N734="základní",J734,0)</f>
        <v>0</v>
      </c>
      <c r="BF734" s="187">
        <f>IF(N734="snížená",J734,0)</f>
        <v>0</v>
      </c>
      <c r="BG734" s="187">
        <f>IF(N734="zákl. přenesená",J734,0)</f>
        <v>0</v>
      </c>
      <c r="BH734" s="187">
        <f>IF(N734="sníž. přenesená",J734,0)</f>
        <v>0</v>
      </c>
      <c r="BI734" s="187">
        <f>IF(N734="nulová",J734,0)</f>
        <v>0</v>
      </c>
      <c r="BJ734" s="18" t="s">
        <v>92</v>
      </c>
      <c r="BK734" s="187">
        <f>ROUND(I734*H734,2)</f>
        <v>0</v>
      </c>
      <c r="BL734" s="18" t="s">
        <v>146</v>
      </c>
      <c r="BM734" s="186" t="s">
        <v>1029</v>
      </c>
    </row>
    <row r="735" spans="1:47" s="2" customFormat="1" ht="11.25">
      <c r="A735" s="36"/>
      <c r="B735" s="37"/>
      <c r="C735" s="38"/>
      <c r="D735" s="188" t="s">
        <v>148</v>
      </c>
      <c r="E735" s="38"/>
      <c r="F735" s="189" t="s">
        <v>1030</v>
      </c>
      <c r="G735" s="38"/>
      <c r="H735" s="38"/>
      <c r="I735" s="190"/>
      <c r="J735" s="38"/>
      <c r="K735" s="38"/>
      <c r="L735" s="41"/>
      <c r="M735" s="191"/>
      <c r="N735" s="192"/>
      <c r="O735" s="66"/>
      <c r="P735" s="66"/>
      <c r="Q735" s="66"/>
      <c r="R735" s="66"/>
      <c r="S735" s="66"/>
      <c r="T735" s="67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T735" s="18" t="s">
        <v>148</v>
      </c>
      <c r="AU735" s="18" t="s">
        <v>21</v>
      </c>
    </row>
    <row r="736" spans="2:51" s="13" customFormat="1" ht="11.25">
      <c r="B736" s="193"/>
      <c r="C736" s="194"/>
      <c r="D736" s="195" t="s">
        <v>150</v>
      </c>
      <c r="E736" s="196" t="s">
        <v>82</v>
      </c>
      <c r="F736" s="197" t="s">
        <v>443</v>
      </c>
      <c r="G736" s="194"/>
      <c r="H736" s="198">
        <v>51</v>
      </c>
      <c r="I736" s="199"/>
      <c r="J736" s="194"/>
      <c r="K736" s="194"/>
      <c r="L736" s="200"/>
      <c r="M736" s="201"/>
      <c r="N736" s="202"/>
      <c r="O736" s="202"/>
      <c r="P736" s="202"/>
      <c r="Q736" s="202"/>
      <c r="R736" s="202"/>
      <c r="S736" s="202"/>
      <c r="T736" s="203"/>
      <c r="AT736" s="204" t="s">
        <v>150</v>
      </c>
      <c r="AU736" s="204" t="s">
        <v>21</v>
      </c>
      <c r="AV736" s="13" t="s">
        <v>21</v>
      </c>
      <c r="AW736" s="13" t="s">
        <v>42</v>
      </c>
      <c r="AX736" s="13" t="s">
        <v>84</v>
      </c>
      <c r="AY736" s="204" t="s">
        <v>139</v>
      </c>
    </row>
    <row r="737" spans="2:51" s="14" customFormat="1" ht="11.25">
      <c r="B737" s="205"/>
      <c r="C737" s="206"/>
      <c r="D737" s="195" t="s">
        <v>150</v>
      </c>
      <c r="E737" s="207" t="s">
        <v>82</v>
      </c>
      <c r="F737" s="208" t="s">
        <v>152</v>
      </c>
      <c r="G737" s="206"/>
      <c r="H737" s="207" t="s">
        <v>82</v>
      </c>
      <c r="I737" s="209"/>
      <c r="J737" s="206"/>
      <c r="K737" s="206"/>
      <c r="L737" s="210"/>
      <c r="M737" s="211"/>
      <c r="N737" s="212"/>
      <c r="O737" s="212"/>
      <c r="P737" s="212"/>
      <c r="Q737" s="212"/>
      <c r="R737" s="212"/>
      <c r="S737" s="212"/>
      <c r="T737" s="213"/>
      <c r="AT737" s="214" t="s">
        <v>150</v>
      </c>
      <c r="AU737" s="214" t="s">
        <v>21</v>
      </c>
      <c r="AV737" s="14" t="s">
        <v>92</v>
      </c>
      <c r="AW737" s="14" t="s">
        <v>42</v>
      </c>
      <c r="AX737" s="14" t="s">
        <v>84</v>
      </c>
      <c r="AY737" s="214" t="s">
        <v>139</v>
      </c>
    </row>
    <row r="738" spans="2:51" s="15" customFormat="1" ht="11.25">
      <c r="B738" s="215"/>
      <c r="C738" s="216"/>
      <c r="D738" s="195" t="s">
        <v>150</v>
      </c>
      <c r="E738" s="217" t="s">
        <v>82</v>
      </c>
      <c r="F738" s="218" t="s">
        <v>153</v>
      </c>
      <c r="G738" s="216"/>
      <c r="H738" s="219">
        <v>51</v>
      </c>
      <c r="I738" s="220"/>
      <c r="J738" s="216"/>
      <c r="K738" s="216"/>
      <c r="L738" s="221"/>
      <c r="M738" s="222"/>
      <c r="N738" s="223"/>
      <c r="O738" s="223"/>
      <c r="P738" s="223"/>
      <c r="Q738" s="223"/>
      <c r="R738" s="223"/>
      <c r="S738" s="223"/>
      <c r="T738" s="224"/>
      <c r="AT738" s="225" t="s">
        <v>150</v>
      </c>
      <c r="AU738" s="225" t="s">
        <v>21</v>
      </c>
      <c r="AV738" s="15" t="s">
        <v>146</v>
      </c>
      <c r="AW738" s="15" t="s">
        <v>42</v>
      </c>
      <c r="AX738" s="15" t="s">
        <v>92</v>
      </c>
      <c r="AY738" s="225" t="s">
        <v>139</v>
      </c>
    </row>
    <row r="739" spans="1:65" s="2" customFormat="1" ht="16.5" customHeight="1">
      <c r="A739" s="36"/>
      <c r="B739" s="37"/>
      <c r="C739" s="226" t="s">
        <v>1031</v>
      </c>
      <c r="D739" s="226" t="s">
        <v>270</v>
      </c>
      <c r="E739" s="227" t="s">
        <v>1032</v>
      </c>
      <c r="F739" s="228" t="s">
        <v>1033</v>
      </c>
      <c r="G739" s="229" t="s">
        <v>198</v>
      </c>
      <c r="H739" s="230">
        <v>51.51</v>
      </c>
      <c r="I739" s="231"/>
      <c r="J739" s="232">
        <f>ROUND(I739*H739,2)</f>
        <v>0</v>
      </c>
      <c r="K739" s="228" t="s">
        <v>145</v>
      </c>
      <c r="L739" s="233"/>
      <c r="M739" s="234" t="s">
        <v>82</v>
      </c>
      <c r="N739" s="235" t="s">
        <v>54</v>
      </c>
      <c r="O739" s="66"/>
      <c r="P739" s="184">
        <f>O739*H739</f>
        <v>0</v>
      </c>
      <c r="Q739" s="184">
        <v>0.028</v>
      </c>
      <c r="R739" s="184">
        <f>Q739*H739</f>
        <v>1.44228</v>
      </c>
      <c r="S739" s="184">
        <v>0</v>
      </c>
      <c r="T739" s="185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6" t="s">
        <v>189</v>
      </c>
      <c r="AT739" s="186" t="s">
        <v>270</v>
      </c>
      <c r="AU739" s="186" t="s">
        <v>21</v>
      </c>
      <c r="AY739" s="18" t="s">
        <v>139</v>
      </c>
      <c r="BE739" s="187">
        <f>IF(N739="základní",J739,0)</f>
        <v>0</v>
      </c>
      <c r="BF739" s="187">
        <f>IF(N739="snížená",J739,0)</f>
        <v>0</v>
      </c>
      <c r="BG739" s="187">
        <f>IF(N739="zákl. přenesená",J739,0)</f>
        <v>0</v>
      </c>
      <c r="BH739" s="187">
        <f>IF(N739="sníž. přenesená",J739,0)</f>
        <v>0</v>
      </c>
      <c r="BI739" s="187">
        <f>IF(N739="nulová",J739,0)</f>
        <v>0</v>
      </c>
      <c r="BJ739" s="18" t="s">
        <v>92</v>
      </c>
      <c r="BK739" s="187">
        <f>ROUND(I739*H739,2)</f>
        <v>0</v>
      </c>
      <c r="BL739" s="18" t="s">
        <v>146</v>
      </c>
      <c r="BM739" s="186" t="s">
        <v>1034</v>
      </c>
    </row>
    <row r="740" spans="2:51" s="13" customFormat="1" ht="11.25">
      <c r="B740" s="193"/>
      <c r="C740" s="194"/>
      <c r="D740" s="195" t="s">
        <v>150</v>
      </c>
      <c r="E740" s="194"/>
      <c r="F740" s="197" t="s">
        <v>1035</v>
      </c>
      <c r="G740" s="194"/>
      <c r="H740" s="198">
        <v>51.51</v>
      </c>
      <c r="I740" s="199"/>
      <c r="J740" s="194"/>
      <c r="K740" s="194"/>
      <c r="L740" s="200"/>
      <c r="M740" s="201"/>
      <c r="N740" s="202"/>
      <c r="O740" s="202"/>
      <c r="P740" s="202"/>
      <c r="Q740" s="202"/>
      <c r="R740" s="202"/>
      <c r="S740" s="202"/>
      <c r="T740" s="203"/>
      <c r="AT740" s="204" t="s">
        <v>150</v>
      </c>
      <c r="AU740" s="204" t="s">
        <v>21</v>
      </c>
      <c r="AV740" s="13" t="s">
        <v>21</v>
      </c>
      <c r="AW740" s="13" t="s">
        <v>4</v>
      </c>
      <c r="AX740" s="13" t="s">
        <v>92</v>
      </c>
      <c r="AY740" s="204" t="s">
        <v>139</v>
      </c>
    </row>
    <row r="741" spans="1:65" s="2" customFormat="1" ht="16.5" customHeight="1">
      <c r="A741" s="36"/>
      <c r="B741" s="37"/>
      <c r="C741" s="175" t="s">
        <v>201</v>
      </c>
      <c r="D741" s="175" t="s">
        <v>141</v>
      </c>
      <c r="E741" s="176" t="s">
        <v>1036</v>
      </c>
      <c r="F741" s="177" t="s">
        <v>1037</v>
      </c>
      <c r="G741" s="178" t="s">
        <v>229</v>
      </c>
      <c r="H741" s="179">
        <v>4.44</v>
      </c>
      <c r="I741" s="180"/>
      <c r="J741" s="181">
        <f>ROUND(I741*H741,2)</f>
        <v>0</v>
      </c>
      <c r="K741" s="177" t="s">
        <v>145</v>
      </c>
      <c r="L741" s="41"/>
      <c r="M741" s="182" t="s">
        <v>82</v>
      </c>
      <c r="N741" s="183" t="s">
        <v>54</v>
      </c>
      <c r="O741" s="66"/>
      <c r="P741" s="184">
        <f>O741*H741</f>
        <v>0</v>
      </c>
      <c r="Q741" s="184">
        <v>2.25634</v>
      </c>
      <c r="R741" s="184">
        <f>Q741*H741</f>
        <v>10.0181496</v>
      </c>
      <c r="S741" s="184">
        <v>0</v>
      </c>
      <c r="T741" s="185">
        <f>S741*H741</f>
        <v>0</v>
      </c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R741" s="186" t="s">
        <v>146</v>
      </c>
      <c r="AT741" s="186" t="s">
        <v>141</v>
      </c>
      <c r="AU741" s="186" t="s">
        <v>21</v>
      </c>
      <c r="AY741" s="18" t="s">
        <v>139</v>
      </c>
      <c r="BE741" s="187">
        <f>IF(N741="základní",J741,0)</f>
        <v>0</v>
      </c>
      <c r="BF741" s="187">
        <f>IF(N741="snížená",J741,0)</f>
        <v>0</v>
      </c>
      <c r="BG741" s="187">
        <f>IF(N741="zákl. přenesená",J741,0)</f>
        <v>0</v>
      </c>
      <c r="BH741" s="187">
        <f>IF(N741="sníž. přenesená",J741,0)</f>
        <v>0</v>
      </c>
      <c r="BI741" s="187">
        <f>IF(N741="nulová",J741,0)</f>
        <v>0</v>
      </c>
      <c r="BJ741" s="18" t="s">
        <v>92</v>
      </c>
      <c r="BK741" s="187">
        <f>ROUND(I741*H741,2)</f>
        <v>0</v>
      </c>
      <c r="BL741" s="18" t="s">
        <v>146</v>
      </c>
      <c r="BM741" s="186" t="s">
        <v>1038</v>
      </c>
    </row>
    <row r="742" spans="1:47" s="2" customFormat="1" ht="11.25">
      <c r="A742" s="36"/>
      <c r="B742" s="37"/>
      <c r="C742" s="38"/>
      <c r="D742" s="188" t="s">
        <v>148</v>
      </c>
      <c r="E742" s="38"/>
      <c r="F742" s="189" t="s">
        <v>1039</v>
      </c>
      <c r="G742" s="38"/>
      <c r="H742" s="38"/>
      <c r="I742" s="190"/>
      <c r="J742" s="38"/>
      <c r="K742" s="38"/>
      <c r="L742" s="41"/>
      <c r="M742" s="191"/>
      <c r="N742" s="192"/>
      <c r="O742" s="66"/>
      <c r="P742" s="66"/>
      <c r="Q742" s="66"/>
      <c r="R742" s="66"/>
      <c r="S742" s="66"/>
      <c r="T742" s="67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T742" s="18" t="s">
        <v>148</v>
      </c>
      <c r="AU742" s="18" t="s">
        <v>21</v>
      </c>
    </row>
    <row r="743" spans="2:51" s="13" customFormat="1" ht="11.25">
      <c r="B743" s="193"/>
      <c r="C743" s="194"/>
      <c r="D743" s="195" t="s">
        <v>150</v>
      </c>
      <c r="E743" s="196" t="s">
        <v>82</v>
      </c>
      <c r="F743" s="197" t="s">
        <v>1040</v>
      </c>
      <c r="G743" s="194"/>
      <c r="H743" s="198">
        <v>4.44</v>
      </c>
      <c r="I743" s="199"/>
      <c r="J743" s="194"/>
      <c r="K743" s="194"/>
      <c r="L743" s="200"/>
      <c r="M743" s="201"/>
      <c r="N743" s="202"/>
      <c r="O743" s="202"/>
      <c r="P743" s="202"/>
      <c r="Q743" s="202"/>
      <c r="R743" s="202"/>
      <c r="S743" s="202"/>
      <c r="T743" s="203"/>
      <c r="AT743" s="204" t="s">
        <v>150</v>
      </c>
      <c r="AU743" s="204" t="s">
        <v>21</v>
      </c>
      <c r="AV743" s="13" t="s">
        <v>21</v>
      </c>
      <c r="AW743" s="13" t="s">
        <v>42</v>
      </c>
      <c r="AX743" s="13" t="s">
        <v>84</v>
      </c>
      <c r="AY743" s="204" t="s">
        <v>139</v>
      </c>
    </row>
    <row r="744" spans="2:51" s="15" customFormat="1" ht="11.25">
      <c r="B744" s="215"/>
      <c r="C744" s="216"/>
      <c r="D744" s="195" t="s">
        <v>150</v>
      </c>
      <c r="E744" s="217" t="s">
        <v>82</v>
      </c>
      <c r="F744" s="218" t="s">
        <v>153</v>
      </c>
      <c r="G744" s="216"/>
      <c r="H744" s="219">
        <v>4.44</v>
      </c>
      <c r="I744" s="220"/>
      <c r="J744" s="216"/>
      <c r="K744" s="216"/>
      <c r="L744" s="221"/>
      <c r="M744" s="222"/>
      <c r="N744" s="223"/>
      <c r="O744" s="223"/>
      <c r="P744" s="223"/>
      <c r="Q744" s="223"/>
      <c r="R744" s="223"/>
      <c r="S744" s="223"/>
      <c r="T744" s="224"/>
      <c r="AT744" s="225" t="s">
        <v>150</v>
      </c>
      <c r="AU744" s="225" t="s">
        <v>21</v>
      </c>
      <c r="AV744" s="15" t="s">
        <v>146</v>
      </c>
      <c r="AW744" s="15" t="s">
        <v>42</v>
      </c>
      <c r="AX744" s="15" t="s">
        <v>92</v>
      </c>
      <c r="AY744" s="225" t="s">
        <v>139</v>
      </c>
    </row>
    <row r="745" spans="1:65" s="2" customFormat="1" ht="16.5" customHeight="1">
      <c r="A745" s="36"/>
      <c r="B745" s="37"/>
      <c r="C745" s="175" t="s">
        <v>1041</v>
      </c>
      <c r="D745" s="175" t="s">
        <v>141</v>
      </c>
      <c r="E745" s="176" t="s">
        <v>1042</v>
      </c>
      <c r="F745" s="177" t="s">
        <v>1043</v>
      </c>
      <c r="G745" s="178" t="s">
        <v>198</v>
      </c>
      <c r="H745" s="179">
        <v>15</v>
      </c>
      <c r="I745" s="180"/>
      <c r="J745" s="181">
        <f>ROUND(I745*H745,2)</f>
        <v>0</v>
      </c>
      <c r="K745" s="177" t="s">
        <v>82</v>
      </c>
      <c r="L745" s="41"/>
      <c r="M745" s="182" t="s">
        <v>82</v>
      </c>
      <c r="N745" s="183" t="s">
        <v>54</v>
      </c>
      <c r="O745" s="66"/>
      <c r="P745" s="184">
        <f>O745*H745</f>
        <v>0</v>
      </c>
      <c r="Q745" s="184">
        <v>9E-05</v>
      </c>
      <c r="R745" s="184">
        <f>Q745*H745</f>
        <v>0.00135</v>
      </c>
      <c r="S745" s="184">
        <v>0</v>
      </c>
      <c r="T745" s="185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6" t="s">
        <v>146</v>
      </c>
      <c r="AT745" s="186" t="s">
        <v>141</v>
      </c>
      <c r="AU745" s="186" t="s">
        <v>21</v>
      </c>
      <c r="AY745" s="18" t="s">
        <v>139</v>
      </c>
      <c r="BE745" s="187">
        <f>IF(N745="základní",J745,0)</f>
        <v>0</v>
      </c>
      <c r="BF745" s="187">
        <f>IF(N745="snížená",J745,0)</f>
        <v>0</v>
      </c>
      <c r="BG745" s="187">
        <f>IF(N745="zákl. přenesená",J745,0)</f>
        <v>0</v>
      </c>
      <c r="BH745" s="187">
        <f>IF(N745="sníž. přenesená",J745,0)</f>
        <v>0</v>
      </c>
      <c r="BI745" s="187">
        <f>IF(N745="nulová",J745,0)</f>
        <v>0</v>
      </c>
      <c r="BJ745" s="18" t="s">
        <v>92</v>
      </c>
      <c r="BK745" s="187">
        <f>ROUND(I745*H745,2)</f>
        <v>0</v>
      </c>
      <c r="BL745" s="18" t="s">
        <v>146</v>
      </c>
      <c r="BM745" s="186" t="s">
        <v>1044</v>
      </c>
    </row>
    <row r="746" spans="2:51" s="13" customFormat="1" ht="11.25">
      <c r="B746" s="193"/>
      <c r="C746" s="194"/>
      <c r="D746" s="195" t="s">
        <v>150</v>
      </c>
      <c r="E746" s="196" t="s">
        <v>82</v>
      </c>
      <c r="F746" s="197" t="s">
        <v>1045</v>
      </c>
      <c r="G746" s="194"/>
      <c r="H746" s="198">
        <v>15</v>
      </c>
      <c r="I746" s="199"/>
      <c r="J746" s="194"/>
      <c r="K746" s="194"/>
      <c r="L746" s="200"/>
      <c r="M746" s="201"/>
      <c r="N746" s="202"/>
      <c r="O746" s="202"/>
      <c r="P746" s="202"/>
      <c r="Q746" s="202"/>
      <c r="R746" s="202"/>
      <c r="S746" s="202"/>
      <c r="T746" s="203"/>
      <c r="AT746" s="204" t="s">
        <v>150</v>
      </c>
      <c r="AU746" s="204" t="s">
        <v>21</v>
      </c>
      <c r="AV746" s="13" t="s">
        <v>21</v>
      </c>
      <c r="AW746" s="13" t="s">
        <v>42</v>
      </c>
      <c r="AX746" s="13" t="s">
        <v>84</v>
      </c>
      <c r="AY746" s="204" t="s">
        <v>139</v>
      </c>
    </row>
    <row r="747" spans="2:51" s="14" customFormat="1" ht="11.25">
      <c r="B747" s="205"/>
      <c r="C747" s="206"/>
      <c r="D747" s="195" t="s">
        <v>150</v>
      </c>
      <c r="E747" s="207" t="s">
        <v>82</v>
      </c>
      <c r="F747" s="208" t="s">
        <v>152</v>
      </c>
      <c r="G747" s="206"/>
      <c r="H747" s="207" t="s">
        <v>82</v>
      </c>
      <c r="I747" s="209"/>
      <c r="J747" s="206"/>
      <c r="K747" s="206"/>
      <c r="L747" s="210"/>
      <c r="M747" s="211"/>
      <c r="N747" s="212"/>
      <c r="O747" s="212"/>
      <c r="P747" s="212"/>
      <c r="Q747" s="212"/>
      <c r="R747" s="212"/>
      <c r="S747" s="212"/>
      <c r="T747" s="213"/>
      <c r="AT747" s="214" t="s">
        <v>150</v>
      </c>
      <c r="AU747" s="214" t="s">
        <v>21</v>
      </c>
      <c r="AV747" s="14" t="s">
        <v>92</v>
      </c>
      <c r="AW747" s="14" t="s">
        <v>42</v>
      </c>
      <c r="AX747" s="14" t="s">
        <v>84</v>
      </c>
      <c r="AY747" s="214" t="s">
        <v>139</v>
      </c>
    </row>
    <row r="748" spans="2:51" s="15" customFormat="1" ht="11.25">
      <c r="B748" s="215"/>
      <c r="C748" s="216"/>
      <c r="D748" s="195" t="s">
        <v>150</v>
      </c>
      <c r="E748" s="217" t="s">
        <v>82</v>
      </c>
      <c r="F748" s="218" t="s">
        <v>153</v>
      </c>
      <c r="G748" s="216"/>
      <c r="H748" s="219">
        <v>15</v>
      </c>
      <c r="I748" s="220"/>
      <c r="J748" s="216"/>
      <c r="K748" s="216"/>
      <c r="L748" s="221"/>
      <c r="M748" s="222"/>
      <c r="N748" s="223"/>
      <c r="O748" s="223"/>
      <c r="P748" s="223"/>
      <c r="Q748" s="223"/>
      <c r="R748" s="223"/>
      <c r="S748" s="223"/>
      <c r="T748" s="224"/>
      <c r="AT748" s="225" t="s">
        <v>150</v>
      </c>
      <c r="AU748" s="225" t="s">
        <v>21</v>
      </c>
      <c r="AV748" s="15" t="s">
        <v>146</v>
      </c>
      <c r="AW748" s="15" t="s">
        <v>42</v>
      </c>
      <c r="AX748" s="15" t="s">
        <v>92</v>
      </c>
      <c r="AY748" s="225" t="s">
        <v>139</v>
      </c>
    </row>
    <row r="749" spans="1:65" s="2" customFormat="1" ht="24.2" customHeight="1">
      <c r="A749" s="36"/>
      <c r="B749" s="37"/>
      <c r="C749" s="175" t="s">
        <v>1046</v>
      </c>
      <c r="D749" s="175" t="s">
        <v>141</v>
      </c>
      <c r="E749" s="176" t="s">
        <v>1047</v>
      </c>
      <c r="F749" s="177" t="s">
        <v>1048</v>
      </c>
      <c r="G749" s="178" t="s">
        <v>198</v>
      </c>
      <c r="H749" s="179">
        <v>199</v>
      </c>
      <c r="I749" s="180"/>
      <c r="J749" s="181">
        <f>ROUND(I749*H749,2)</f>
        <v>0</v>
      </c>
      <c r="K749" s="177" t="s">
        <v>145</v>
      </c>
      <c r="L749" s="41"/>
      <c r="M749" s="182" t="s">
        <v>82</v>
      </c>
      <c r="N749" s="183" t="s">
        <v>54</v>
      </c>
      <c r="O749" s="66"/>
      <c r="P749" s="184">
        <f>O749*H749</f>
        <v>0</v>
      </c>
      <c r="Q749" s="184">
        <v>0</v>
      </c>
      <c r="R749" s="184">
        <f>Q749*H749</f>
        <v>0</v>
      </c>
      <c r="S749" s="184">
        <v>0</v>
      </c>
      <c r="T749" s="185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6" t="s">
        <v>146</v>
      </c>
      <c r="AT749" s="186" t="s">
        <v>141</v>
      </c>
      <c r="AU749" s="186" t="s">
        <v>21</v>
      </c>
      <c r="AY749" s="18" t="s">
        <v>139</v>
      </c>
      <c r="BE749" s="187">
        <f>IF(N749="základní",J749,0)</f>
        <v>0</v>
      </c>
      <c r="BF749" s="187">
        <f>IF(N749="snížená",J749,0)</f>
        <v>0</v>
      </c>
      <c r="BG749" s="187">
        <f>IF(N749="zákl. přenesená",J749,0)</f>
        <v>0</v>
      </c>
      <c r="BH749" s="187">
        <f>IF(N749="sníž. přenesená",J749,0)</f>
        <v>0</v>
      </c>
      <c r="BI749" s="187">
        <f>IF(N749="nulová",J749,0)</f>
        <v>0</v>
      </c>
      <c r="BJ749" s="18" t="s">
        <v>92</v>
      </c>
      <c r="BK749" s="187">
        <f>ROUND(I749*H749,2)</f>
        <v>0</v>
      </c>
      <c r="BL749" s="18" t="s">
        <v>146</v>
      </c>
      <c r="BM749" s="186" t="s">
        <v>1049</v>
      </c>
    </row>
    <row r="750" spans="1:47" s="2" customFormat="1" ht="11.25">
      <c r="A750" s="36"/>
      <c r="B750" s="37"/>
      <c r="C750" s="38"/>
      <c r="D750" s="188" t="s">
        <v>148</v>
      </c>
      <c r="E750" s="38"/>
      <c r="F750" s="189" t="s">
        <v>1050</v>
      </c>
      <c r="G750" s="38"/>
      <c r="H750" s="38"/>
      <c r="I750" s="190"/>
      <c r="J750" s="38"/>
      <c r="K750" s="38"/>
      <c r="L750" s="41"/>
      <c r="M750" s="191"/>
      <c r="N750" s="192"/>
      <c r="O750" s="66"/>
      <c r="P750" s="66"/>
      <c r="Q750" s="66"/>
      <c r="R750" s="66"/>
      <c r="S750" s="66"/>
      <c r="T750" s="67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T750" s="18" t="s">
        <v>148</v>
      </c>
      <c r="AU750" s="18" t="s">
        <v>21</v>
      </c>
    </row>
    <row r="751" spans="2:51" s="13" customFormat="1" ht="11.25">
      <c r="B751" s="193"/>
      <c r="C751" s="194"/>
      <c r="D751" s="195" t="s">
        <v>150</v>
      </c>
      <c r="E751" s="196" t="s">
        <v>82</v>
      </c>
      <c r="F751" s="197" t="s">
        <v>1051</v>
      </c>
      <c r="G751" s="194"/>
      <c r="H751" s="198">
        <v>199</v>
      </c>
      <c r="I751" s="199"/>
      <c r="J751" s="194"/>
      <c r="K751" s="194"/>
      <c r="L751" s="200"/>
      <c r="M751" s="201"/>
      <c r="N751" s="202"/>
      <c r="O751" s="202"/>
      <c r="P751" s="202"/>
      <c r="Q751" s="202"/>
      <c r="R751" s="202"/>
      <c r="S751" s="202"/>
      <c r="T751" s="203"/>
      <c r="AT751" s="204" t="s">
        <v>150</v>
      </c>
      <c r="AU751" s="204" t="s">
        <v>21</v>
      </c>
      <c r="AV751" s="13" t="s">
        <v>21</v>
      </c>
      <c r="AW751" s="13" t="s">
        <v>42</v>
      </c>
      <c r="AX751" s="13" t="s">
        <v>84</v>
      </c>
      <c r="AY751" s="204" t="s">
        <v>139</v>
      </c>
    </row>
    <row r="752" spans="2:51" s="15" customFormat="1" ht="11.25">
      <c r="B752" s="215"/>
      <c r="C752" s="216"/>
      <c r="D752" s="195" t="s">
        <v>150</v>
      </c>
      <c r="E752" s="217" t="s">
        <v>82</v>
      </c>
      <c r="F752" s="218" t="s">
        <v>153</v>
      </c>
      <c r="G752" s="216"/>
      <c r="H752" s="219">
        <v>199</v>
      </c>
      <c r="I752" s="220"/>
      <c r="J752" s="216"/>
      <c r="K752" s="216"/>
      <c r="L752" s="221"/>
      <c r="M752" s="222"/>
      <c r="N752" s="223"/>
      <c r="O752" s="223"/>
      <c r="P752" s="223"/>
      <c r="Q752" s="223"/>
      <c r="R752" s="223"/>
      <c r="S752" s="223"/>
      <c r="T752" s="224"/>
      <c r="AT752" s="225" t="s">
        <v>150</v>
      </c>
      <c r="AU752" s="225" t="s">
        <v>21</v>
      </c>
      <c r="AV752" s="15" t="s">
        <v>146</v>
      </c>
      <c r="AW752" s="15" t="s">
        <v>42</v>
      </c>
      <c r="AX752" s="15" t="s">
        <v>92</v>
      </c>
      <c r="AY752" s="225" t="s">
        <v>139</v>
      </c>
    </row>
    <row r="753" spans="1:65" s="2" customFormat="1" ht="16.5" customHeight="1">
      <c r="A753" s="36"/>
      <c r="B753" s="37"/>
      <c r="C753" s="175" t="s">
        <v>1052</v>
      </c>
      <c r="D753" s="175" t="s">
        <v>141</v>
      </c>
      <c r="E753" s="176" t="s">
        <v>1053</v>
      </c>
      <c r="F753" s="177" t="s">
        <v>1054</v>
      </c>
      <c r="G753" s="178" t="s">
        <v>198</v>
      </c>
      <c r="H753" s="179">
        <v>199</v>
      </c>
      <c r="I753" s="180"/>
      <c r="J753" s="181">
        <f>ROUND(I753*H753,2)</f>
        <v>0</v>
      </c>
      <c r="K753" s="177" t="s">
        <v>145</v>
      </c>
      <c r="L753" s="41"/>
      <c r="M753" s="182" t="s">
        <v>82</v>
      </c>
      <c r="N753" s="183" t="s">
        <v>54</v>
      </c>
      <c r="O753" s="66"/>
      <c r="P753" s="184">
        <f>O753*H753</f>
        <v>0</v>
      </c>
      <c r="Q753" s="184">
        <v>0</v>
      </c>
      <c r="R753" s="184">
        <f>Q753*H753</f>
        <v>0</v>
      </c>
      <c r="S753" s="184">
        <v>0</v>
      </c>
      <c r="T753" s="185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186" t="s">
        <v>146</v>
      </c>
      <c r="AT753" s="186" t="s">
        <v>141</v>
      </c>
      <c r="AU753" s="186" t="s">
        <v>21</v>
      </c>
      <c r="AY753" s="18" t="s">
        <v>139</v>
      </c>
      <c r="BE753" s="187">
        <f>IF(N753="základní",J753,0)</f>
        <v>0</v>
      </c>
      <c r="BF753" s="187">
        <f>IF(N753="snížená",J753,0)</f>
        <v>0</v>
      </c>
      <c r="BG753" s="187">
        <f>IF(N753="zákl. přenesená",J753,0)</f>
        <v>0</v>
      </c>
      <c r="BH753" s="187">
        <f>IF(N753="sníž. přenesená",J753,0)</f>
        <v>0</v>
      </c>
      <c r="BI753" s="187">
        <f>IF(N753="nulová",J753,0)</f>
        <v>0</v>
      </c>
      <c r="BJ753" s="18" t="s">
        <v>92</v>
      </c>
      <c r="BK753" s="187">
        <f>ROUND(I753*H753,2)</f>
        <v>0</v>
      </c>
      <c r="BL753" s="18" t="s">
        <v>146</v>
      </c>
      <c r="BM753" s="186" t="s">
        <v>1055</v>
      </c>
    </row>
    <row r="754" spans="1:47" s="2" customFormat="1" ht="11.25">
      <c r="A754" s="36"/>
      <c r="B754" s="37"/>
      <c r="C754" s="38"/>
      <c r="D754" s="188" t="s">
        <v>148</v>
      </c>
      <c r="E754" s="38"/>
      <c r="F754" s="189" t="s">
        <v>1056</v>
      </c>
      <c r="G754" s="38"/>
      <c r="H754" s="38"/>
      <c r="I754" s="190"/>
      <c r="J754" s="38"/>
      <c r="K754" s="38"/>
      <c r="L754" s="41"/>
      <c r="M754" s="191"/>
      <c r="N754" s="192"/>
      <c r="O754" s="66"/>
      <c r="P754" s="66"/>
      <c r="Q754" s="66"/>
      <c r="R754" s="66"/>
      <c r="S754" s="66"/>
      <c r="T754" s="67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T754" s="18" t="s">
        <v>148</v>
      </c>
      <c r="AU754" s="18" t="s">
        <v>21</v>
      </c>
    </row>
    <row r="755" spans="2:51" s="13" customFormat="1" ht="11.25">
      <c r="B755" s="193"/>
      <c r="C755" s="194"/>
      <c r="D755" s="195" t="s">
        <v>150</v>
      </c>
      <c r="E755" s="196" t="s">
        <v>82</v>
      </c>
      <c r="F755" s="197" t="s">
        <v>1057</v>
      </c>
      <c r="G755" s="194"/>
      <c r="H755" s="198">
        <v>199</v>
      </c>
      <c r="I755" s="199"/>
      <c r="J755" s="194"/>
      <c r="K755" s="194"/>
      <c r="L755" s="200"/>
      <c r="M755" s="201"/>
      <c r="N755" s="202"/>
      <c r="O755" s="202"/>
      <c r="P755" s="202"/>
      <c r="Q755" s="202"/>
      <c r="R755" s="202"/>
      <c r="S755" s="202"/>
      <c r="T755" s="203"/>
      <c r="AT755" s="204" t="s">
        <v>150</v>
      </c>
      <c r="AU755" s="204" t="s">
        <v>21</v>
      </c>
      <c r="AV755" s="13" t="s">
        <v>21</v>
      </c>
      <c r="AW755" s="13" t="s">
        <v>42</v>
      </c>
      <c r="AX755" s="13" t="s">
        <v>84</v>
      </c>
      <c r="AY755" s="204" t="s">
        <v>139</v>
      </c>
    </row>
    <row r="756" spans="2:51" s="14" customFormat="1" ht="11.25">
      <c r="B756" s="205"/>
      <c r="C756" s="206"/>
      <c r="D756" s="195" t="s">
        <v>150</v>
      </c>
      <c r="E756" s="207" t="s">
        <v>82</v>
      </c>
      <c r="F756" s="208" t="s">
        <v>152</v>
      </c>
      <c r="G756" s="206"/>
      <c r="H756" s="207" t="s">
        <v>82</v>
      </c>
      <c r="I756" s="209"/>
      <c r="J756" s="206"/>
      <c r="K756" s="206"/>
      <c r="L756" s="210"/>
      <c r="M756" s="211"/>
      <c r="N756" s="212"/>
      <c r="O756" s="212"/>
      <c r="P756" s="212"/>
      <c r="Q756" s="212"/>
      <c r="R756" s="212"/>
      <c r="S756" s="212"/>
      <c r="T756" s="213"/>
      <c r="AT756" s="214" t="s">
        <v>150</v>
      </c>
      <c r="AU756" s="214" t="s">
        <v>21</v>
      </c>
      <c r="AV756" s="14" t="s">
        <v>92</v>
      </c>
      <c r="AW756" s="14" t="s">
        <v>42</v>
      </c>
      <c r="AX756" s="14" t="s">
        <v>84</v>
      </c>
      <c r="AY756" s="214" t="s">
        <v>139</v>
      </c>
    </row>
    <row r="757" spans="2:51" s="15" customFormat="1" ht="11.25">
      <c r="B757" s="215"/>
      <c r="C757" s="216"/>
      <c r="D757" s="195" t="s">
        <v>150</v>
      </c>
      <c r="E757" s="217" t="s">
        <v>82</v>
      </c>
      <c r="F757" s="218" t="s">
        <v>153</v>
      </c>
      <c r="G757" s="216"/>
      <c r="H757" s="219">
        <v>199</v>
      </c>
      <c r="I757" s="220"/>
      <c r="J757" s="216"/>
      <c r="K757" s="216"/>
      <c r="L757" s="221"/>
      <c r="M757" s="222"/>
      <c r="N757" s="223"/>
      <c r="O757" s="223"/>
      <c r="P757" s="223"/>
      <c r="Q757" s="223"/>
      <c r="R757" s="223"/>
      <c r="S757" s="223"/>
      <c r="T757" s="224"/>
      <c r="AT757" s="225" t="s">
        <v>150</v>
      </c>
      <c r="AU757" s="225" t="s">
        <v>21</v>
      </c>
      <c r="AV757" s="15" t="s">
        <v>146</v>
      </c>
      <c r="AW757" s="15" t="s">
        <v>42</v>
      </c>
      <c r="AX757" s="15" t="s">
        <v>92</v>
      </c>
      <c r="AY757" s="225" t="s">
        <v>139</v>
      </c>
    </row>
    <row r="758" spans="1:65" s="2" customFormat="1" ht="21.75" customHeight="1">
      <c r="A758" s="36"/>
      <c r="B758" s="37"/>
      <c r="C758" s="175" t="s">
        <v>1058</v>
      </c>
      <c r="D758" s="175" t="s">
        <v>141</v>
      </c>
      <c r="E758" s="176" t="s">
        <v>1059</v>
      </c>
      <c r="F758" s="177" t="s">
        <v>1060</v>
      </c>
      <c r="G758" s="178" t="s">
        <v>198</v>
      </c>
      <c r="H758" s="179">
        <v>78</v>
      </c>
      <c r="I758" s="180"/>
      <c r="J758" s="181">
        <f>ROUND(I758*H758,2)</f>
        <v>0</v>
      </c>
      <c r="K758" s="177" t="s">
        <v>145</v>
      </c>
      <c r="L758" s="41"/>
      <c r="M758" s="182" t="s">
        <v>82</v>
      </c>
      <c r="N758" s="183" t="s">
        <v>54</v>
      </c>
      <c r="O758" s="66"/>
      <c r="P758" s="184">
        <f>O758*H758</f>
        <v>0</v>
      </c>
      <c r="Q758" s="184">
        <v>0.00017</v>
      </c>
      <c r="R758" s="184">
        <f>Q758*H758</f>
        <v>0.013260000000000001</v>
      </c>
      <c r="S758" s="184">
        <v>0</v>
      </c>
      <c r="T758" s="185">
        <f>S758*H758</f>
        <v>0</v>
      </c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R758" s="186" t="s">
        <v>146</v>
      </c>
      <c r="AT758" s="186" t="s">
        <v>141</v>
      </c>
      <c r="AU758" s="186" t="s">
        <v>21</v>
      </c>
      <c r="AY758" s="18" t="s">
        <v>139</v>
      </c>
      <c r="BE758" s="187">
        <f>IF(N758="základní",J758,0)</f>
        <v>0</v>
      </c>
      <c r="BF758" s="187">
        <f>IF(N758="snížená",J758,0)</f>
        <v>0</v>
      </c>
      <c r="BG758" s="187">
        <f>IF(N758="zákl. přenesená",J758,0)</f>
        <v>0</v>
      </c>
      <c r="BH758" s="187">
        <f>IF(N758="sníž. přenesená",J758,0)</f>
        <v>0</v>
      </c>
      <c r="BI758" s="187">
        <f>IF(N758="nulová",J758,0)</f>
        <v>0</v>
      </c>
      <c r="BJ758" s="18" t="s">
        <v>92</v>
      </c>
      <c r="BK758" s="187">
        <f>ROUND(I758*H758,2)</f>
        <v>0</v>
      </c>
      <c r="BL758" s="18" t="s">
        <v>146</v>
      </c>
      <c r="BM758" s="186" t="s">
        <v>1061</v>
      </c>
    </row>
    <row r="759" spans="1:47" s="2" customFormat="1" ht="11.25">
      <c r="A759" s="36"/>
      <c r="B759" s="37"/>
      <c r="C759" s="38"/>
      <c r="D759" s="188" t="s">
        <v>148</v>
      </c>
      <c r="E759" s="38"/>
      <c r="F759" s="189" t="s">
        <v>1062</v>
      </c>
      <c r="G759" s="38"/>
      <c r="H759" s="38"/>
      <c r="I759" s="190"/>
      <c r="J759" s="38"/>
      <c r="K759" s="38"/>
      <c r="L759" s="41"/>
      <c r="M759" s="191"/>
      <c r="N759" s="192"/>
      <c r="O759" s="66"/>
      <c r="P759" s="66"/>
      <c r="Q759" s="66"/>
      <c r="R759" s="66"/>
      <c r="S759" s="66"/>
      <c r="T759" s="67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T759" s="18" t="s">
        <v>148</v>
      </c>
      <c r="AU759" s="18" t="s">
        <v>21</v>
      </c>
    </row>
    <row r="760" spans="2:51" s="13" customFormat="1" ht="11.25">
      <c r="B760" s="193"/>
      <c r="C760" s="194"/>
      <c r="D760" s="195" t="s">
        <v>150</v>
      </c>
      <c r="E760" s="196" t="s">
        <v>82</v>
      </c>
      <c r="F760" s="197" t="s">
        <v>1063</v>
      </c>
      <c r="G760" s="194"/>
      <c r="H760" s="198">
        <v>78</v>
      </c>
      <c r="I760" s="199"/>
      <c r="J760" s="194"/>
      <c r="K760" s="194"/>
      <c r="L760" s="200"/>
      <c r="M760" s="201"/>
      <c r="N760" s="202"/>
      <c r="O760" s="202"/>
      <c r="P760" s="202"/>
      <c r="Q760" s="202"/>
      <c r="R760" s="202"/>
      <c r="S760" s="202"/>
      <c r="T760" s="203"/>
      <c r="AT760" s="204" t="s">
        <v>150</v>
      </c>
      <c r="AU760" s="204" t="s">
        <v>21</v>
      </c>
      <c r="AV760" s="13" t="s">
        <v>21</v>
      </c>
      <c r="AW760" s="13" t="s">
        <v>42</v>
      </c>
      <c r="AX760" s="13" t="s">
        <v>84</v>
      </c>
      <c r="AY760" s="204" t="s">
        <v>139</v>
      </c>
    </row>
    <row r="761" spans="2:51" s="14" customFormat="1" ht="11.25">
      <c r="B761" s="205"/>
      <c r="C761" s="206"/>
      <c r="D761" s="195" t="s">
        <v>150</v>
      </c>
      <c r="E761" s="207" t="s">
        <v>82</v>
      </c>
      <c r="F761" s="208" t="s">
        <v>152</v>
      </c>
      <c r="G761" s="206"/>
      <c r="H761" s="207" t="s">
        <v>82</v>
      </c>
      <c r="I761" s="209"/>
      <c r="J761" s="206"/>
      <c r="K761" s="206"/>
      <c r="L761" s="210"/>
      <c r="M761" s="211"/>
      <c r="N761" s="212"/>
      <c r="O761" s="212"/>
      <c r="P761" s="212"/>
      <c r="Q761" s="212"/>
      <c r="R761" s="212"/>
      <c r="S761" s="212"/>
      <c r="T761" s="213"/>
      <c r="AT761" s="214" t="s">
        <v>150</v>
      </c>
      <c r="AU761" s="214" t="s">
        <v>21</v>
      </c>
      <c r="AV761" s="14" t="s">
        <v>92</v>
      </c>
      <c r="AW761" s="14" t="s">
        <v>42</v>
      </c>
      <c r="AX761" s="14" t="s">
        <v>84</v>
      </c>
      <c r="AY761" s="214" t="s">
        <v>139</v>
      </c>
    </row>
    <row r="762" spans="2:51" s="15" customFormat="1" ht="11.25">
      <c r="B762" s="215"/>
      <c r="C762" s="216"/>
      <c r="D762" s="195" t="s">
        <v>150</v>
      </c>
      <c r="E762" s="217" t="s">
        <v>82</v>
      </c>
      <c r="F762" s="218" t="s">
        <v>153</v>
      </c>
      <c r="G762" s="216"/>
      <c r="H762" s="219">
        <v>78</v>
      </c>
      <c r="I762" s="220"/>
      <c r="J762" s="216"/>
      <c r="K762" s="216"/>
      <c r="L762" s="221"/>
      <c r="M762" s="222"/>
      <c r="N762" s="223"/>
      <c r="O762" s="223"/>
      <c r="P762" s="223"/>
      <c r="Q762" s="223"/>
      <c r="R762" s="223"/>
      <c r="S762" s="223"/>
      <c r="T762" s="224"/>
      <c r="AT762" s="225" t="s">
        <v>150</v>
      </c>
      <c r="AU762" s="225" t="s">
        <v>21</v>
      </c>
      <c r="AV762" s="15" t="s">
        <v>146</v>
      </c>
      <c r="AW762" s="15" t="s">
        <v>42</v>
      </c>
      <c r="AX762" s="15" t="s">
        <v>92</v>
      </c>
      <c r="AY762" s="225" t="s">
        <v>139</v>
      </c>
    </row>
    <row r="763" spans="1:65" s="2" customFormat="1" ht="16.5" customHeight="1">
      <c r="A763" s="36"/>
      <c r="B763" s="37"/>
      <c r="C763" s="175" t="s">
        <v>1064</v>
      </c>
      <c r="D763" s="175" t="s">
        <v>141</v>
      </c>
      <c r="E763" s="176" t="s">
        <v>1065</v>
      </c>
      <c r="F763" s="177" t="s">
        <v>1066</v>
      </c>
      <c r="G763" s="178" t="s">
        <v>533</v>
      </c>
      <c r="H763" s="179">
        <v>2</v>
      </c>
      <c r="I763" s="180"/>
      <c r="J763" s="181">
        <f>ROUND(I763*H763,2)</f>
        <v>0</v>
      </c>
      <c r="K763" s="177" t="s">
        <v>145</v>
      </c>
      <c r="L763" s="41"/>
      <c r="M763" s="182" t="s">
        <v>82</v>
      </c>
      <c r="N763" s="183" t="s">
        <v>54</v>
      </c>
      <c r="O763" s="66"/>
      <c r="P763" s="184">
        <f>O763*H763</f>
        <v>0</v>
      </c>
      <c r="Q763" s="184">
        <v>0.00024</v>
      </c>
      <c r="R763" s="184">
        <f>Q763*H763</f>
        <v>0.00048</v>
      </c>
      <c r="S763" s="184">
        <v>0</v>
      </c>
      <c r="T763" s="185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6" t="s">
        <v>146</v>
      </c>
      <c r="AT763" s="186" t="s">
        <v>141</v>
      </c>
      <c r="AU763" s="186" t="s">
        <v>21</v>
      </c>
      <c r="AY763" s="18" t="s">
        <v>139</v>
      </c>
      <c r="BE763" s="187">
        <f>IF(N763="základní",J763,0)</f>
        <v>0</v>
      </c>
      <c r="BF763" s="187">
        <f>IF(N763="snížená",J763,0)</f>
        <v>0</v>
      </c>
      <c r="BG763" s="187">
        <f>IF(N763="zákl. přenesená",J763,0)</f>
        <v>0</v>
      </c>
      <c r="BH763" s="187">
        <f>IF(N763="sníž. přenesená",J763,0)</f>
        <v>0</v>
      </c>
      <c r="BI763" s="187">
        <f>IF(N763="nulová",J763,0)</f>
        <v>0</v>
      </c>
      <c r="BJ763" s="18" t="s">
        <v>92</v>
      </c>
      <c r="BK763" s="187">
        <f>ROUND(I763*H763,2)</f>
        <v>0</v>
      </c>
      <c r="BL763" s="18" t="s">
        <v>146</v>
      </c>
      <c r="BM763" s="186" t="s">
        <v>1067</v>
      </c>
    </row>
    <row r="764" spans="1:47" s="2" customFormat="1" ht="11.25">
      <c r="A764" s="36"/>
      <c r="B764" s="37"/>
      <c r="C764" s="38"/>
      <c r="D764" s="188" t="s">
        <v>148</v>
      </c>
      <c r="E764" s="38"/>
      <c r="F764" s="189" t="s">
        <v>1068</v>
      </c>
      <c r="G764" s="38"/>
      <c r="H764" s="38"/>
      <c r="I764" s="190"/>
      <c r="J764" s="38"/>
      <c r="K764" s="38"/>
      <c r="L764" s="41"/>
      <c r="M764" s="191"/>
      <c r="N764" s="192"/>
      <c r="O764" s="66"/>
      <c r="P764" s="66"/>
      <c r="Q764" s="66"/>
      <c r="R764" s="66"/>
      <c r="S764" s="66"/>
      <c r="T764" s="67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T764" s="18" t="s">
        <v>148</v>
      </c>
      <c r="AU764" s="18" t="s">
        <v>21</v>
      </c>
    </row>
    <row r="765" spans="2:51" s="13" customFormat="1" ht="11.25">
      <c r="B765" s="193"/>
      <c r="C765" s="194"/>
      <c r="D765" s="195" t="s">
        <v>150</v>
      </c>
      <c r="E765" s="196" t="s">
        <v>82</v>
      </c>
      <c r="F765" s="197" t="s">
        <v>21</v>
      </c>
      <c r="G765" s="194"/>
      <c r="H765" s="198">
        <v>2</v>
      </c>
      <c r="I765" s="199"/>
      <c r="J765" s="194"/>
      <c r="K765" s="194"/>
      <c r="L765" s="200"/>
      <c r="M765" s="201"/>
      <c r="N765" s="202"/>
      <c r="O765" s="202"/>
      <c r="P765" s="202"/>
      <c r="Q765" s="202"/>
      <c r="R765" s="202"/>
      <c r="S765" s="202"/>
      <c r="T765" s="203"/>
      <c r="AT765" s="204" t="s">
        <v>150</v>
      </c>
      <c r="AU765" s="204" t="s">
        <v>21</v>
      </c>
      <c r="AV765" s="13" t="s">
        <v>21</v>
      </c>
      <c r="AW765" s="13" t="s">
        <v>42</v>
      </c>
      <c r="AX765" s="13" t="s">
        <v>84</v>
      </c>
      <c r="AY765" s="204" t="s">
        <v>139</v>
      </c>
    </row>
    <row r="766" spans="2:51" s="14" customFormat="1" ht="11.25">
      <c r="B766" s="205"/>
      <c r="C766" s="206"/>
      <c r="D766" s="195" t="s">
        <v>150</v>
      </c>
      <c r="E766" s="207" t="s">
        <v>82</v>
      </c>
      <c r="F766" s="208" t="s">
        <v>152</v>
      </c>
      <c r="G766" s="206"/>
      <c r="H766" s="207" t="s">
        <v>82</v>
      </c>
      <c r="I766" s="209"/>
      <c r="J766" s="206"/>
      <c r="K766" s="206"/>
      <c r="L766" s="210"/>
      <c r="M766" s="211"/>
      <c r="N766" s="212"/>
      <c r="O766" s="212"/>
      <c r="P766" s="212"/>
      <c r="Q766" s="212"/>
      <c r="R766" s="212"/>
      <c r="S766" s="212"/>
      <c r="T766" s="213"/>
      <c r="AT766" s="214" t="s">
        <v>150</v>
      </c>
      <c r="AU766" s="214" t="s">
        <v>21</v>
      </c>
      <c r="AV766" s="14" t="s">
        <v>92</v>
      </c>
      <c r="AW766" s="14" t="s">
        <v>42</v>
      </c>
      <c r="AX766" s="14" t="s">
        <v>84</v>
      </c>
      <c r="AY766" s="214" t="s">
        <v>139</v>
      </c>
    </row>
    <row r="767" spans="2:51" s="15" customFormat="1" ht="11.25">
      <c r="B767" s="215"/>
      <c r="C767" s="216"/>
      <c r="D767" s="195" t="s">
        <v>150</v>
      </c>
      <c r="E767" s="217" t="s">
        <v>82</v>
      </c>
      <c r="F767" s="218" t="s">
        <v>153</v>
      </c>
      <c r="G767" s="216"/>
      <c r="H767" s="219">
        <v>2</v>
      </c>
      <c r="I767" s="220"/>
      <c r="J767" s="216"/>
      <c r="K767" s="216"/>
      <c r="L767" s="221"/>
      <c r="M767" s="222"/>
      <c r="N767" s="223"/>
      <c r="O767" s="223"/>
      <c r="P767" s="223"/>
      <c r="Q767" s="223"/>
      <c r="R767" s="223"/>
      <c r="S767" s="223"/>
      <c r="T767" s="224"/>
      <c r="AT767" s="225" t="s">
        <v>150</v>
      </c>
      <c r="AU767" s="225" t="s">
        <v>21</v>
      </c>
      <c r="AV767" s="15" t="s">
        <v>146</v>
      </c>
      <c r="AW767" s="15" t="s">
        <v>42</v>
      </c>
      <c r="AX767" s="15" t="s">
        <v>92</v>
      </c>
      <c r="AY767" s="225" t="s">
        <v>139</v>
      </c>
    </row>
    <row r="768" spans="1:65" s="2" customFormat="1" ht="16.5" customHeight="1">
      <c r="A768" s="36"/>
      <c r="B768" s="37"/>
      <c r="C768" s="175" t="s">
        <v>1069</v>
      </c>
      <c r="D768" s="175" t="s">
        <v>141</v>
      </c>
      <c r="E768" s="176" t="s">
        <v>1070</v>
      </c>
      <c r="F768" s="177" t="s">
        <v>1071</v>
      </c>
      <c r="G768" s="178" t="s">
        <v>533</v>
      </c>
      <c r="H768" s="179">
        <v>2</v>
      </c>
      <c r="I768" s="180"/>
      <c r="J768" s="181">
        <f>ROUND(I768*H768,2)</f>
        <v>0</v>
      </c>
      <c r="K768" s="177" t="s">
        <v>145</v>
      </c>
      <c r="L768" s="41"/>
      <c r="M768" s="182" t="s">
        <v>82</v>
      </c>
      <c r="N768" s="183" t="s">
        <v>54</v>
      </c>
      <c r="O768" s="66"/>
      <c r="P768" s="184">
        <f>O768*H768</f>
        <v>0</v>
      </c>
      <c r="Q768" s="184">
        <v>0.00187</v>
      </c>
      <c r="R768" s="184">
        <f>Q768*H768</f>
        <v>0.00374</v>
      </c>
      <c r="S768" s="184">
        <v>0</v>
      </c>
      <c r="T768" s="185">
        <f>S768*H768</f>
        <v>0</v>
      </c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R768" s="186" t="s">
        <v>146</v>
      </c>
      <c r="AT768" s="186" t="s">
        <v>141</v>
      </c>
      <c r="AU768" s="186" t="s">
        <v>21</v>
      </c>
      <c r="AY768" s="18" t="s">
        <v>139</v>
      </c>
      <c r="BE768" s="187">
        <f>IF(N768="základní",J768,0)</f>
        <v>0</v>
      </c>
      <c r="BF768" s="187">
        <f>IF(N768="snížená",J768,0)</f>
        <v>0</v>
      </c>
      <c r="BG768" s="187">
        <f>IF(N768="zákl. přenesená",J768,0)</f>
        <v>0</v>
      </c>
      <c r="BH768" s="187">
        <f>IF(N768="sníž. přenesená",J768,0)</f>
        <v>0</v>
      </c>
      <c r="BI768" s="187">
        <f>IF(N768="nulová",J768,0)</f>
        <v>0</v>
      </c>
      <c r="BJ768" s="18" t="s">
        <v>92</v>
      </c>
      <c r="BK768" s="187">
        <f>ROUND(I768*H768,2)</f>
        <v>0</v>
      </c>
      <c r="BL768" s="18" t="s">
        <v>146</v>
      </c>
      <c r="BM768" s="186" t="s">
        <v>1072</v>
      </c>
    </row>
    <row r="769" spans="1:47" s="2" customFormat="1" ht="11.25">
      <c r="A769" s="36"/>
      <c r="B769" s="37"/>
      <c r="C769" s="38"/>
      <c r="D769" s="188" t="s">
        <v>148</v>
      </c>
      <c r="E769" s="38"/>
      <c r="F769" s="189" t="s">
        <v>1073</v>
      </c>
      <c r="G769" s="38"/>
      <c r="H769" s="38"/>
      <c r="I769" s="190"/>
      <c r="J769" s="38"/>
      <c r="K769" s="38"/>
      <c r="L769" s="41"/>
      <c r="M769" s="191"/>
      <c r="N769" s="192"/>
      <c r="O769" s="66"/>
      <c r="P769" s="66"/>
      <c r="Q769" s="66"/>
      <c r="R769" s="66"/>
      <c r="S769" s="66"/>
      <c r="T769" s="67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T769" s="18" t="s">
        <v>148</v>
      </c>
      <c r="AU769" s="18" t="s">
        <v>21</v>
      </c>
    </row>
    <row r="770" spans="2:51" s="13" customFormat="1" ht="11.25">
      <c r="B770" s="193"/>
      <c r="C770" s="194"/>
      <c r="D770" s="195" t="s">
        <v>150</v>
      </c>
      <c r="E770" s="196" t="s">
        <v>82</v>
      </c>
      <c r="F770" s="197" t="s">
        <v>21</v>
      </c>
      <c r="G770" s="194"/>
      <c r="H770" s="198">
        <v>2</v>
      </c>
      <c r="I770" s="199"/>
      <c r="J770" s="194"/>
      <c r="K770" s="194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150</v>
      </c>
      <c r="AU770" s="204" t="s">
        <v>21</v>
      </c>
      <c r="AV770" s="13" t="s">
        <v>21</v>
      </c>
      <c r="AW770" s="13" t="s">
        <v>42</v>
      </c>
      <c r="AX770" s="13" t="s">
        <v>84</v>
      </c>
      <c r="AY770" s="204" t="s">
        <v>139</v>
      </c>
    </row>
    <row r="771" spans="2:51" s="14" customFormat="1" ht="11.25">
      <c r="B771" s="205"/>
      <c r="C771" s="206"/>
      <c r="D771" s="195" t="s">
        <v>150</v>
      </c>
      <c r="E771" s="207" t="s">
        <v>82</v>
      </c>
      <c r="F771" s="208" t="s">
        <v>152</v>
      </c>
      <c r="G771" s="206"/>
      <c r="H771" s="207" t="s">
        <v>82</v>
      </c>
      <c r="I771" s="209"/>
      <c r="J771" s="206"/>
      <c r="K771" s="206"/>
      <c r="L771" s="210"/>
      <c r="M771" s="211"/>
      <c r="N771" s="212"/>
      <c r="O771" s="212"/>
      <c r="P771" s="212"/>
      <c r="Q771" s="212"/>
      <c r="R771" s="212"/>
      <c r="S771" s="212"/>
      <c r="T771" s="213"/>
      <c r="AT771" s="214" t="s">
        <v>150</v>
      </c>
      <c r="AU771" s="214" t="s">
        <v>21</v>
      </c>
      <c r="AV771" s="14" t="s">
        <v>92</v>
      </c>
      <c r="AW771" s="14" t="s">
        <v>42</v>
      </c>
      <c r="AX771" s="14" t="s">
        <v>84</v>
      </c>
      <c r="AY771" s="214" t="s">
        <v>139</v>
      </c>
    </row>
    <row r="772" spans="2:51" s="15" customFormat="1" ht="11.25">
      <c r="B772" s="215"/>
      <c r="C772" s="216"/>
      <c r="D772" s="195" t="s">
        <v>150</v>
      </c>
      <c r="E772" s="217" t="s">
        <v>82</v>
      </c>
      <c r="F772" s="218" t="s">
        <v>153</v>
      </c>
      <c r="G772" s="216"/>
      <c r="H772" s="219">
        <v>2</v>
      </c>
      <c r="I772" s="220"/>
      <c r="J772" s="216"/>
      <c r="K772" s="216"/>
      <c r="L772" s="221"/>
      <c r="M772" s="222"/>
      <c r="N772" s="223"/>
      <c r="O772" s="223"/>
      <c r="P772" s="223"/>
      <c r="Q772" s="223"/>
      <c r="R772" s="223"/>
      <c r="S772" s="223"/>
      <c r="T772" s="224"/>
      <c r="AT772" s="225" t="s">
        <v>150</v>
      </c>
      <c r="AU772" s="225" t="s">
        <v>21</v>
      </c>
      <c r="AV772" s="15" t="s">
        <v>146</v>
      </c>
      <c r="AW772" s="15" t="s">
        <v>42</v>
      </c>
      <c r="AX772" s="15" t="s">
        <v>92</v>
      </c>
      <c r="AY772" s="225" t="s">
        <v>139</v>
      </c>
    </row>
    <row r="773" spans="1:65" s="2" customFormat="1" ht="16.5" customHeight="1">
      <c r="A773" s="36"/>
      <c r="B773" s="37"/>
      <c r="C773" s="226" t="s">
        <v>1074</v>
      </c>
      <c r="D773" s="226" t="s">
        <v>270</v>
      </c>
      <c r="E773" s="227" t="s">
        <v>1075</v>
      </c>
      <c r="F773" s="228" t="s">
        <v>1076</v>
      </c>
      <c r="G773" s="229" t="s">
        <v>198</v>
      </c>
      <c r="H773" s="230">
        <v>2</v>
      </c>
      <c r="I773" s="231"/>
      <c r="J773" s="232">
        <f>ROUND(I773*H773,2)</f>
        <v>0</v>
      </c>
      <c r="K773" s="228" t="s">
        <v>145</v>
      </c>
      <c r="L773" s="233"/>
      <c r="M773" s="234" t="s">
        <v>82</v>
      </c>
      <c r="N773" s="235" t="s">
        <v>54</v>
      </c>
      <c r="O773" s="66"/>
      <c r="P773" s="184">
        <f>O773*H773</f>
        <v>0</v>
      </c>
      <c r="Q773" s="184">
        <v>0.0021</v>
      </c>
      <c r="R773" s="184">
        <f>Q773*H773</f>
        <v>0.0042</v>
      </c>
      <c r="S773" s="184">
        <v>0</v>
      </c>
      <c r="T773" s="185">
        <f>S773*H773</f>
        <v>0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186" t="s">
        <v>189</v>
      </c>
      <c r="AT773" s="186" t="s">
        <v>270</v>
      </c>
      <c r="AU773" s="186" t="s">
        <v>21</v>
      </c>
      <c r="AY773" s="18" t="s">
        <v>139</v>
      </c>
      <c r="BE773" s="187">
        <f>IF(N773="základní",J773,0)</f>
        <v>0</v>
      </c>
      <c r="BF773" s="187">
        <f>IF(N773="snížená",J773,0)</f>
        <v>0</v>
      </c>
      <c r="BG773" s="187">
        <f>IF(N773="zákl. přenesená",J773,0)</f>
        <v>0</v>
      </c>
      <c r="BH773" s="187">
        <f>IF(N773="sníž. přenesená",J773,0)</f>
        <v>0</v>
      </c>
      <c r="BI773" s="187">
        <f>IF(N773="nulová",J773,0)</f>
        <v>0</v>
      </c>
      <c r="BJ773" s="18" t="s">
        <v>92</v>
      </c>
      <c r="BK773" s="187">
        <f>ROUND(I773*H773,2)</f>
        <v>0</v>
      </c>
      <c r="BL773" s="18" t="s">
        <v>146</v>
      </c>
      <c r="BM773" s="186" t="s">
        <v>1077</v>
      </c>
    </row>
    <row r="774" spans="1:65" s="2" customFormat="1" ht="16.5" customHeight="1">
      <c r="A774" s="36"/>
      <c r="B774" s="37"/>
      <c r="C774" s="175" t="s">
        <v>1078</v>
      </c>
      <c r="D774" s="175" t="s">
        <v>141</v>
      </c>
      <c r="E774" s="176" t="s">
        <v>1079</v>
      </c>
      <c r="F774" s="177" t="s">
        <v>1080</v>
      </c>
      <c r="G774" s="178" t="s">
        <v>198</v>
      </c>
      <c r="H774" s="179">
        <v>2</v>
      </c>
      <c r="I774" s="180"/>
      <c r="J774" s="181">
        <f>ROUND(I774*H774,2)</f>
        <v>0</v>
      </c>
      <c r="K774" s="177" t="s">
        <v>145</v>
      </c>
      <c r="L774" s="41"/>
      <c r="M774" s="182" t="s">
        <v>82</v>
      </c>
      <c r="N774" s="183" t="s">
        <v>54</v>
      </c>
      <c r="O774" s="66"/>
      <c r="P774" s="184">
        <f>O774*H774</f>
        <v>0</v>
      </c>
      <c r="Q774" s="184">
        <v>0.00139</v>
      </c>
      <c r="R774" s="184">
        <f>Q774*H774</f>
        <v>0.00278</v>
      </c>
      <c r="S774" s="184">
        <v>0</v>
      </c>
      <c r="T774" s="185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86" t="s">
        <v>146</v>
      </c>
      <c r="AT774" s="186" t="s">
        <v>141</v>
      </c>
      <c r="AU774" s="186" t="s">
        <v>21</v>
      </c>
      <c r="AY774" s="18" t="s">
        <v>139</v>
      </c>
      <c r="BE774" s="187">
        <f>IF(N774="základní",J774,0)</f>
        <v>0</v>
      </c>
      <c r="BF774" s="187">
        <f>IF(N774="snížená",J774,0)</f>
        <v>0</v>
      </c>
      <c r="BG774" s="187">
        <f>IF(N774="zákl. přenesená",J774,0)</f>
        <v>0</v>
      </c>
      <c r="BH774" s="187">
        <f>IF(N774="sníž. přenesená",J774,0)</f>
        <v>0</v>
      </c>
      <c r="BI774" s="187">
        <f>IF(N774="nulová",J774,0)</f>
        <v>0</v>
      </c>
      <c r="BJ774" s="18" t="s">
        <v>92</v>
      </c>
      <c r="BK774" s="187">
        <f>ROUND(I774*H774,2)</f>
        <v>0</v>
      </c>
      <c r="BL774" s="18" t="s">
        <v>146</v>
      </c>
      <c r="BM774" s="186" t="s">
        <v>1081</v>
      </c>
    </row>
    <row r="775" spans="1:47" s="2" customFormat="1" ht="11.25">
      <c r="A775" s="36"/>
      <c r="B775" s="37"/>
      <c r="C775" s="38"/>
      <c r="D775" s="188" t="s">
        <v>148</v>
      </c>
      <c r="E775" s="38"/>
      <c r="F775" s="189" t="s">
        <v>1082</v>
      </c>
      <c r="G775" s="38"/>
      <c r="H775" s="38"/>
      <c r="I775" s="190"/>
      <c r="J775" s="38"/>
      <c r="K775" s="38"/>
      <c r="L775" s="41"/>
      <c r="M775" s="191"/>
      <c r="N775" s="192"/>
      <c r="O775" s="66"/>
      <c r="P775" s="66"/>
      <c r="Q775" s="66"/>
      <c r="R775" s="66"/>
      <c r="S775" s="66"/>
      <c r="T775" s="67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T775" s="18" t="s">
        <v>148</v>
      </c>
      <c r="AU775" s="18" t="s">
        <v>21</v>
      </c>
    </row>
    <row r="776" spans="1:65" s="2" customFormat="1" ht="16.5" customHeight="1">
      <c r="A776" s="36"/>
      <c r="B776" s="37"/>
      <c r="C776" s="175" t="s">
        <v>1083</v>
      </c>
      <c r="D776" s="175" t="s">
        <v>141</v>
      </c>
      <c r="E776" s="176" t="s">
        <v>1084</v>
      </c>
      <c r="F776" s="177" t="s">
        <v>1085</v>
      </c>
      <c r="G776" s="178" t="s">
        <v>144</v>
      </c>
      <c r="H776" s="179">
        <v>85.1</v>
      </c>
      <c r="I776" s="180"/>
      <c r="J776" s="181">
        <f>ROUND(I776*H776,2)</f>
        <v>0</v>
      </c>
      <c r="K776" s="177" t="s">
        <v>145</v>
      </c>
      <c r="L776" s="41"/>
      <c r="M776" s="182" t="s">
        <v>82</v>
      </c>
      <c r="N776" s="183" t="s">
        <v>54</v>
      </c>
      <c r="O776" s="66"/>
      <c r="P776" s="184">
        <f>O776*H776</f>
        <v>0</v>
      </c>
      <c r="Q776" s="184">
        <v>0</v>
      </c>
      <c r="R776" s="184">
        <f>Q776*H776</f>
        <v>0</v>
      </c>
      <c r="S776" s="184">
        <v>0</v>
      </c>
      <c r="T776" s="185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86" t="s">
        <v>146</v>
      </c>
      <c r="AT776" s="186" t="s">
        <v>141</v>
      </c>
      <c r="AU776" s="186" t="s">
        <v>21</v>
      </c>
      <c r="AY776" s="18" t="s">
        <v>139</v>
      </c>
      <c r="BE776" s="187">
        <f>IF(N776="základní",J776,0)</f>
        <v>0</v>
      </c>
      <c r="BF776" s="187">
        <f>IF(N776="snížená",J776,0)</f>
        <v>0</v>
      </c>
      <c r="BG776" s="187">
        <f>IF(N776="zákl. přenesená",J776,0)</f>
        <v>0</v>
      </c>
      <c r="BH776" s="187">
        <f>IF(N776="sníž. přenesená",J776,0)</f>
        <v>0</v>
      </c>
      <c r="BI776" s="187">
        <f>IF(N776="nulová",J776,0)</f>
        <v>0</v>
      </c>
      <c r="BJ776" s="18" t="s">
        <v>92</v>
      </c>
      <c r="BK776" s="187">
        <f>ROUND(I776*H776,2)</f>
        <v>0</v>
      </c>
      <c r="BL776" s="18" t="s">
        <v>146</v>
      </c>
      <c r="BM776" s="186" t="s">
        <v>1086</v>
      </c>
    </row>
    <row r="777" spans="1:47" s="2" customFormat="1" ht="11.25">
      <c r="A777" s="36"/>
      <c r="B777" s="37"/>
      <c r="C777" s="38"/>
      <c r="D777" s="188" t="s">
        <v>148</v>
      </c>
      <c r="E777" s="38"/>
      <c r="F777" s="189" t="s">
        <v>1087</v>
      </c>
      <c r="G777" s="38"/>
      <c r="H777" s="38"/>
      <c r="I777" s="190"/>
      <c r="J777" s="38"/>
      <c r="K777" s="38"/>
      <c r="L777" s="41"/>
      <c r="M777" s="191"/>
      <c r="N777" s="192"/>
      <c r="O777" s="66"/>
      <c r="P777" s="66"/>
      <c r="Q777" s="66"/>
      <c r="R777" s="66"/>
      <c r="S777" s="66"/>
      <c r="T777" s="67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T777" s="18" t="s">
        <v>148</v>
      </c>
      <c r="AU777" s="18" t="s">
        <v>21</v>
      </c>
    </row>
    <row r="778" spans="2:51" s="13" customFormat="1" ht="11.25">
      <c r="B778" s="193"/>
      <c r="C778" s="194"/>
      <c r="D778" s="195" t="s">
        <v>150</v>
      </c>
      <c r="E778" s="196" t="s">
        <v>82</v>
      </c>
      <c r="F778" s="197" t="s">
        <v>1088</v>
      </c>
      <c r="G778" s="194"/>
      <c r="H778" s="198">
        <v>85.1</v>
      </c>
      <c r="I778" s="199"/>
      <c r="J778" s="194"/>
      <c r="K778" s="194"/>
      <c r="L778" s="200"/>
      <c r="M778" s="201"/>
      <c r="N778" s="202"/>
      <c r="O778" s="202"/>
      <c r="P778" s="202"/>
      <c r="Q778" s="202"/>
      <c r="R778" s="202"/>
      <c r="S778" s="202"/>
      <c r="T778" s="203"/>
      <c r="AT778" s="204" t="s">
        <v>150</v>
      </c>
      <c r="AU778" s="204" t="s">
        <v>21</v>
      </c>
      <c r="AV778" s="13" t="s">
        <v>21</v>
      </c>
      <c r="AW778" s="13" t="s">
        <v>42</v>
      </c>
      <c r="AX778" s="13" t="s">
        <v>84</v>
      </c>
      <c r="AY778" s="204" t="s">
        <v>139</v>
      </c>
    </row>
    <row r="779" spans="2:51" s="14" customFormat="1" ht="11.25">
      <c r="B779" s="205"/>
      <c r="C779" s="206"/>
      <c r="D779" s="195" t="s">
        <v>150</v>
      </c>
      <c r="E779" s="207" t="s">
        <v>82</v>
      </c>
      <c r="F779" s="208" t="s">
        <v>152</v>
      </c>
      <c r="G779" s="206"/>
      <c r="H779" s="207" t="s">
        <v>82</v>
      </c>
      <c r="I779" s="209"/>
      <c r="J779" s="206"/>
      <c r="K779" s="206"/>
      <c r="L779" s="210"/>
      <c r="M779" s="211"/>
      <c r="N779" s="212"/>
      <c r="O779" s="212"/>
      <c r="P779" s="212"/>
      <c r="Q779" s="212"/>
      <c r="R779" s="212"/>
      <c r="S779" s="212"/>
      <c r="T779" s="213"/>
      <c r="AT779" s="214" t="s">
        <v>150</v>
      </c>
      <c r="AU779" s="214" t="s">
        <v>21</v>
      </c>
      <c r="AV779" s="14" t="s">
        <v>92</v>
      </c>
      <c r="AW779" s="14" t="s">
        <v>42</v>
      </c>
      <c r="AX779" s="14" t="s">
        <v>84</v>
      </c>
      <c r="AY779" s="214" t="s">
        <v>139</v>
      </c>
    </row>
    <row r="780" spans="2:51" s="15" customFormat="1" ht="11.25">
      <c r="B780" s="215"/>
      <c r="C780" s="216"/>
      <c r="D780" s="195" t="s">
        <v>150</v>
      </c>
      <c r="E780" s="217" t="s">
        <v>82</v>
      </c>
      <c r="F780" s="218" t="s">
        <v>153</v>
      </c>
      <c r="G780" s="216"/>
      <c r="H780" s="219">
        <v>85.1</v>
      </c>
      <c r="I780" s="220"/>
      <c r="J780" s="216"/>
      <c r="K780" s="216"/>
      <c r="L780" s="221"/>
      <c r="M780" s="222"/>
      <c r="N780" s="223"/>
      <c r="O780" s="223"/>
      <c r="P780" s="223"/>
      <c r="Q780" s="223"/>
      <c r="R780" s="223"/>
      <c r="S780" s="223"/>
      <c r="T780" s="224"/>
      <c r="AT780" s="225" t="s">
        <v>150</v>
      </c>
      <c r="AU780" s="225" t="s">
        <v>21</v>
      </c>
      <c r="AV780" s="15" t="s">
        <v>146</v>
      </c>
      <c r="AW780" s="15" t="s">
        <v>42</v>
      </c>
      <c r="AX780" s="15" t="s">
        <v>92</v>
      </c>
      <c r="AY780" s="225" t="s">
        <v>139</v>
      </c>
    </row>
    <row r="781" spans="1:65" s="2" customFormat="1" ht="16.5" customHeight="1">
      <c r="A781" s="36"/>
      <c r="B781" s="37"/>
      <c r="C781" s="175" t="s">
        <v>1089</v>
      </c>
      <c r="D781" s="175" t="s">
        <v>141</v>
      </c>
      <c r="E781" s="176" t="s">
        <v>1090</v>
      </c>
      <c r="F781" s="177" t="s">
        <v>1091</v>
      </c>
      <c r="G781" s="178" t="s">
        <v>229</v>
      </c>
      <c r="H781" s="179">
        <v>33.6</v>
      </c>
      <c r="I781" s="180"/>
      <c r="J781" s="181">
        <f>ROUND(I781*H781,2)</f>
        <v>0</v>
      </c>
      <c r="K781" s="177" t="s">
        <v>145</v>
      </c>
      <c r="L781" s="41"/>
      <c r="M781" s="182" t="s">
        <v>82</v>
      </c>
      <c r="N781" s="183" t="s">
        <v>54</v>
      </c>
      <c r="O781" s="66"/>
      <c r="P781" s="184">
        <f>O781*H781</f>
        <v>0</v>
      </c>
      <c r="Q781" s="184">
        <v>0.12</v>
      </c>
      <c r="R781" s="184">
        <f>Q781*H781</f>
        <v>4.032</v>
      </c>
      <c r="S781" s="184">
        <v>2.2</v>
      </c>
      <c r="T781" s="185">
        <f>S781*H781</f>
        <v>73.92000000000002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186" t="s">
        <v>146</v>
      </c>
      <c r="AT781" s="186" t="s">
        <v>141</v>
      </c>
      <c r="AU781" s="186" t="s">
        <v>21</v>
      </c>
      <c r="AY781" s="18" t="s">
        <v>139</v>
      </c>
      <c r="BE781" s="187">
        <f>IF(N781="základní",J781,0)</f>
        <v>0</v>
      </c>
      <c r="BF781" s="187">
        <f>IF(N781="snížená",J781,0)</f>
        <v>0</v>
      </c>
      <c r="BG781" s="187">
        <f>IF(N781="zákl. přenesená",J781,0)</f>
        <v>0</v>
      </c>
      <c r="BH781" s="187">
        <f>IF(N781="sníž. přenesená",J781,0)</f>
        <v>0</v>
      </c>
      <c r="BI781" s="187">
        <f>IF(N781="nulová",J781,0)</f>
        <v>0</v>
      </c>
      <c r="BJ781" s="18" t="s">
        <v>92</v>
      </c>
      <c r="BK781" s="187">
        <f>ROUND(I781*H781,2)</f>
        <v>0</v>
      </c>
      <c r="BL781" s="18" t="s">
        <v>146</v>
      </c>
      <c r="BM781" s="186" t="s">
        <v>1092</v>
      </c>
    </row>
    <row r="782" spans="1:47" s="2" customFormat="1" ht="11.25">
      <c r="A782" s="36"/>
      <c r="B782" s="37"/>
      <c r="C782" s="38"/>
      <c r="D782" s="188" t="s">
        <v>148</v>
      </c>
      <c r="E782" s="38"/>
      <c r="F782" s="189" t="s">
        <v>1093</v>
      </c>
      <c r="G782" s="38"/>
      <c r="H782" s="38"/>
      <c r="I782" s="190"/>
      <c r="J782" s="38"/>
      <c r="K782" s="38"/>
      <c r="L782" s="41"/>
      <c r="M782" s="191"/>
      <c r="N782" s="192"/>
      <c r="O782" s="66"/>
      <c r="P782" s="66"/>
      <c r="Q782" s="66"/>
      <c r="R782" s="66"/>
      <c r="S782" s="66"/>
      <c r="T782" s="67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T782" s="18" t="s">
        <v>148</v>
      </c>
      <c r="AU782" s="18" t="s">
        <v>21</v>
      </c>
    </row>
    <row r="783" spans="2:51" s="13" customFormat="1" ht="11.25">
      <c r="B783" s="193"/>
      <c r="C783" s="194"/>
      <c r="D783" s="195" t="s">
        <v>150</v>
      </c>
      <c r="E783" s="196" t="s">
        <v>82</v>
      </c>
      <c r="F783" s="197" t="s">
        <v>1094</v>
      </c>
      <c r="G783" s="194"/>
      <c r="H783" s="198">
        <v>33.6</v>
      </c>
      <c r="I783" s="199"/>
      <c r="J783" s="194"/>
      <c r="K783" s="194"/>
      <c r="L783" s="200"/>
      <c r="M783" s="201"/>
      <c r="N783" s="202"/>
      <c r="O783" s="202"/>
      <c r="P783" s="202"/>
      <c r="Q783" s="202"/>
      <c r="R783" s="202"/>
      <c r="S783" s="202"/>
      <c r="T783" s="203"/>
      <c r="AT783" s="204" t="s">
        <v>150</v>
      </c>
      <c r="AU783" s="204" t="s">
        <v>21</v>
      </c>
      <c r="AV783" s="13" t="s">
        <v>21</v>
      </c>
      <c r="AW783" s="13" t="s">
        <v>42</v>
      </c>
      <c r="AX783" s="13" t="s">
        <v>84</v>
      </c>
      <c r="AY783" s="204" t="s">
        <v>139</v>
      </c>
    </row>
    <row r="784" spans="2:51" s="14" customFormat="1" ht="11.25">
      <c r="B784" s="205"/>
      <c r="C784" s="206"/>
      <c r="D784" s="195" t="s">
        <v>150</v>
      </c>
      <c r="E784" s="207" t="s">
        <v>82</v>
      </c>
      <c r="F784" s="208" t="s">
        <v>152</v>
      </c>
      <c r="G784" s="206"/>
      <c r="H784" s="207" t="s">
        <v>82</v>
      </c>
      <c r="I784" s="209"/>
      <c r="J784" s="206"/>
      <c r="K784" s="206"/>
      <c r="L784" s="210"/>
      <c r="M784" s="211"/>
      <c r="N784" s="212"/>
      <c r="O784" s="212"/>
      <c r="P784" s="212"/>
      <c r="Q784" s="212"/>
      <c r="R784" s="212"/>
      <c r="S784" s="212"/>
      <c r="T784" s="213"/>
      <c r="AT784" s="214" t="s">
        <v>150</v>
      </c>
      <c r="AU784" s="214" t="s">
        <v>21</v>
      </c>
      <c r="AV784" s="14" t="s">
        <v>92</v>
      </c>
      <c r="AW784" s="14" t="s">
        <v>42</v>
      </c>
      <c r="AX784" s="14" t="s">
        <v>84</v>
      </c>
      <c r="AY784" s="214" t="s">
        <v>139</v>
      </c>
    </row>
    <row r="785" spans="2:51" s="15" customFormat="1" ht="11.25">
      <c r="B785" s="215"/>
      <c r="C785" s="216"/>
      <c r="D785" s="195" t="s">
        <v>150</v>
      </c>
      <c r="E785" s="217" t="s">
        <v>82</v>
      </c>
      <c r="F785" s="218" t="s">
        <v>153</v>
      </c>
      <c r="G785" s="216"/>
      <c r="H785" s="219">
        <v>33.6</v>
      </c>
      <c r="I785" s="220"/>
      <c r="J785" s="216"/>
      <c r="K785" s="216"/>
      <c r="L785" s="221"/>
      <c r="M785" s="222"/>
      <c r="N785" s="223"/>
      <c r="O785" s="223"/>
      <c r="P785" s="223"/>
      <c r="Q785" s="223"/>
      <c r="R785" s="223"/>
      <c r="S785" s="223"/>
      <c r="T785" s="224"/>
      <c r="AT785" s="225" t="s">
        <v>150</v>
      </c>
      <c r="AU785" s="225" t="s">
        <v>21</v>
      </c>
      <c r="AV785" s="15" t="s">
        <v>146</v>
      </c>
      <c r="AW785" s="15" t="s">
        <v>42</v>
      </c>
      <c r="AX785" s="15" t="s">
        <v>92</v>
      </c>
      <c r="AY785" s="225" t="s">
        <v>139</v>
      </c>
    </row>
    <row r="786" spans="1:65" s="2" customFormat="1" ht="16.5" customHeight="1">
      <c r="A786" s="36"/>
      <c r="B786" s="37"/>
      <c r="C786" s="175" t="s">
        <v>1095</v>
      </c>
      <c r="D786" s="175" t="s">
        <v>141</v>
      </c>
      <c r="E786" s="176" t="s">
        <v>1096</v>
      </c>
      <c r="F786" s="177" t="s">
        <v>1097</v>
      </c>
      <c r="G786" s="178" t="s">
        <v>229</v>
      </c>
      <c r="H786" s="179">
        <v>137.2</v>
      </c>
      <c r="I786" s="180"/>
      <c r="J786" s="181">
        <f>ROUND(I786*H786,2)</f>
        <v>0</v>
      </c>
      <c r="K786" s="177" t="s">
        <v>145</v>
      </c>
      <c r="L786" s="41"/>
      <c r="M786" s="182" t="s">
        <v>82</v>
      </c>
      <c r="N786" s="183" t="s">
        <v>54</v>
      </c>
      <c r="O786" s="66"/>
      <c r="P786" s="184">
        <f>O786*H786</f>
        <v>0</v>
      </c>
      <c r="Q786" s="184">
        <v>0.12171</v>
      </c>
      <c r="R786" s="184">
        <f>Q786*H786</f>
        <v>16.698611999999997</v>
      </c>
      <c r="S786" s="184">
        <v>2.4</v>
      </c>
      <c r="T786" s="185">
        <f>S786*H786</f>
        <v>329.28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186" t="s">
        <v>146</v>
      </c>
      <c r="AT786" s="186" t="s">
        <v>141</v>
      </c>
      <c r="AU786" s="186" t="s">
        <v>21</v>
      </c>
      <c r="AY786" s="18" t="s">
        <v>139</v>
      </c>
      <c r="BE786" s="187">
        <f>IF(N786="základní",J786,0)</f>
        <v>0</v>
      </c>
      <c r="BF786" s="187">
        <f>IF(N786="snížená",J786,0)</f>
        <v>0</v>
      </c>
      <c r="BG786" s="187">
        <f>IF(N786="zákl. přenesená",J786,0)</f>
        <v>0</v>
      </c>
      <c r="BH786" s="187">
        <f>IF(N786="sníž. přenesená",J786,0)</f>
        <v>0</v>
      </c>
      <c r="BI786" s="187">
        <f>IF(N786="nulová",J786,0)</f>
        <v>0</v>
      </c>
      <c r="BJ786" s="18" t="s">
        <v>92</v>
      </c>
      <c r="BK786" s="187">
        <f>ROUND(I786*H786,2)</f>
        <v>0</v>
      </c>
      <c r="BL786" s="18" t="s">
        <v>146</v>
      </c>
      <c r="BM786" s="186" t="s">
        <v>1098</v>
      </c>
    </row>
    <row r="787" spans="1:47" s="2" customFormat="1" ht="11.25">
      <c r="A787" s="36"/>
      <c r="B787" s="37"/>
      <c r="C787" s="38"/>
      <c r="D787" s="188" t="s">
        <v>148</v>
      </c>
      <c r="E787" s="38"/>
      <c r="F787" s="189" t="s">
        <v>1099</v>
      </c>
      <c r="G787" s="38"/>
      <c r="H787" s="38"/>
      <c r="I787" s="190"/>
      <c r="J787" s="38"/>
      <c r="K787" s="38"/>
      <c r="L787" s="41"/>
      <c r="M787" s="191"/>
      <c r="N787" s="192"/>
      <c r="O787" s="66"/>
      <c r="P787" s="66"/>
      <c r="Q787" s="66"/>
      <c r="R787" s="66"/>
      <c r="S787" s="66"/>
      <c r="T787" s="67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T787" s="18" t="s">
        <v>148</v>
      </c>
      <c r="AU787" s="18" t="s">
        <v>21</v>
      </c>
    </row>
    <row r="788" spans="2:51" s="13" customFormat="1" ht="11.25">
      <c r="B788" s="193"/>
      <c r="C788" s="194"/>
      <c r="D788" s="195" t="s">
        <v>150</v>
      </c>
      <c r="E788" s="196" t="s">
        <v>82</v>
      </c>
      <c r="F788" s="197" t="s">
        <v>1100</v>
      </c>
      <c r="G788" s="194"/>
      <c r="H788" s="198">
        <v>58.8</v>
      </c>
      <c r="I788" s="199"/>
      <c r="J788" s="194"/>
      <c r="K788" s="194"/>
      <c r="L788" s="200"/>
      <c r="M788" s="201"/>
      <c r="N788" s="202"/>
      <c r="O788" s="202"/>
      <c r="P788" s="202"/>
      <c r="Q788" s="202"/>
      <c r="R788" s="202"/>
      <c r="S788" s="202"/>
      <c r="T788" s="203"/>
      <c r="AT788" s="204" t="s">
        <v>150</v>
      </c>
      <c r="AU788" s="204" t="s">
        <v>21</v>
      </c>
      <c r="AV788" s="13" t="s">
        <v>21</v>
      </c>
      <c r="AW788" s="13" t="s">
        <v>42</v>
      </c>
      <c r="AX788" s="13" t="s">
        <v>84</v>
      </c>
      <c r="AY788" s="204" t="s">
        <v>139</v>
      </c>
    </row>
    <row r="789" spans="2:51" s="13" customFormat="1" ht="11.25">
      <c r="B789" s="193"/>
      <c r="C789" s="194"/>
      <c r="D789" s="195" t="s">
        <v>150</v>
      </c>
      <c r="E789" s="196" t="s">
        <v>82</v>
      </c>
      <c r="F789" s="197" t="s">
        <v>1101</v>
      </c>
      <c r="G789" s="194"/>
      <c r="H789" s="198">
        <v>78.4</v>
      </c>
      <c r="I789" s="199"/>
      <c r="J789" s="194"/>
      <c r="K789" s="194"/>
      <c r="L789" s="200"/>
      <c r="M789" s="201"/>
      <c r="N789" s="202"/>
      <c r="O789" s="202"/>
      <c r="P789" s="202"/>
      <c r="Q789" s="202"/>
      <c r="R789" s="202"/>
      <c r="S789" s="202"/>
      <c r="T789" s="203"/>
      <c r="AT789" s="204" t="s">
        <v>150</v>
      </c>
      <c r="AU789" s="204" t="s">
        <v>21</v>
      </c>
      <c r="AV789" s="13" t="s">
        <v>21</v>
      </c>
      <c r="AW789" s="13" t="s">
        <v>42</v>
      </c>
      <c r="AX789" s="13" t="s">
        <v>84</v>
      </c>
      <c r="AY789" s="204" t="s">
        <v>139</v>
      </c>
    </row>
    <row r="790" spans="2:51" s="14" customFormat="1" ht="11.25">
      <c r="B790" s="205"/>
      <c r="C790" s="206"/>
      <c r="D790" s="195" t="s">
        <v>150</v>
      </c>
      <c r="E790" s="207" t="s">
        <v>82</v>
      </c>
      <c r="F790" s="208" t="s">
        <v>1102</v>
      </c>
      <c r="G790" s="206"/>
      <c r="H790" s="207" t="s">
        <v>82</v>
      </c>
      <c r="I790" s="209"/>
      <c r="J790" s="206"/>
      <c r="K790" s="206"/>
      <c r="L790" s="210"/>
      <c r="M790" s="211"/>
      <c r="N790" s="212"/>
      <c r="O790" s="212"/>
      <c r="P790" s="212"/>
      <c r="Q790" s="212"/>
      <c r="R790" s="212"/>
      <c r="S790" s="212"/>
      <c r="T790" s="213"/>
      <c r="AT790" s="214" t="s">
        <v>150</v>
      </c>
      <c r="AU790" s="214" t="s">
        <v>21</v>
      </c>
      <c r="AV790" s="14" t="s">
        <v>92</v>
      </c>
      <c r="AW790" s="14" t="s">
        <v>42</v>
      </c>
      <c r="AX790" s="14" t="s">
        <v>84</v>
      </c>
      <c r="AY790" s="214" t="s">
        <v>139</v>
      </c>
    </row>
    <row r="791" spans="2:51" s="15" customFormat="1" ht="11.25">
      <c r="B791" s="215"/>
      <c r="C791" s="216"/>
      <c r="D791" s="195" t="s">
        <v>150</v>
      </c>
      <c r="E791" s="217" t="s">
        <v>82</v>
      </c>
      <c r="F791" s="218" t="s">
        <v>153</v>
      </c>
      <c r="G791" s="216"/>
      <c r="H791" s="219">
        <v>137.2</v>
      </c>
      <c r="I791" s="220"/>
      <c r="J791" s="216"/>
      <c r="K791" s="216"/>
      <c r="L791" s="221"/>
      <c r="M791" s="222"/>
      <c r="N791" s="223"/>
      <c r="O791" s="223"/>
      <c r="P791" s="223"/>
      <c r="Q791" s="223"/>
      <c r="R791" s="223"/>
      <c r="S791" s="223"/>
      <c r="T791" s="224"/>
      <c r="AT791" s="225" t="s">
        <v>150</v>
      </c>
      <c r="AU791" s="225" t="s">
        <v>21</v>
      </c>
      <c r="AV791" s="15" t="s">
        <v>146</v>
      </c>
      <c r="AW791" s="15" t="s">
        <v>42</v>
      </c>
      <c r="AX791" s="15" t="s">
        <v>92</v>
      </c>
      <c r="AY791" s="225" t="s">
        <v>139</v>
      </c>
    </row>
    <row r="792" spans="1:65" s="2" customFormat="1" ht="16.5" customHeight="1">
      <c r="A792" s="36"/>
      <c r="B792" s="37"/>
      <c r="C792" s="175" t="s">
        <v>1103</v>
      </c>
      <c r="D792" s="175" t="s">
        <v>141</v>
      </c>
      <c r="E792" s="176" t="s">
        <v>1104</v>
      </c>
      <c r="F792" s="177" t="s">
        <v>1105</v>
      </c>
      <c r="G792" s="178" t="s">
        <v>229</v>
      </c>
      <c r="H792" s="179">
        <v>92.8</v>
      </c>
      <c r="I792" s="180"/>
      <c r="J792" s="181">
        <f>ROUND(I792*H792,2)</f>
        <v>0</v>
      </c>
      <c r="K792" s="177" t="s">
        <v>145</v>
      </c>
      <c r="L792" s="41"/>
      <c r="M792" s="182" t="s">
        <v>82</v>
      </c>
      <c r="N792" s="183" t="s">
        <v>54</v>
      </c>
      <c r="O792" s="66"/>
      <c r="P792" s="184">
        <f>O792*H792</f>
        <v>0</v>
      </c>
      <c r="Q792" s="184">
        <v>0.12</v>
      </c>
      <c r="R792" s="184">
        <f>Q792*H792</f>
        <v>11.136</v>
      </c>
      <c r="S792" s="184">
        <v>2.49</v>
      </c>
      <c r="T792" s="185">
        <f>S792*H792</f>
        <v>231.072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186" t="s">
        <v>146</v>
      </c>
      <c r="AT792" s="186" t="s">
        <v>141</v>
      </c>
      <c r="AU792" s="186" t="s">
        <v>21</v>
      </c>
      <c r="AY792" s="18" t="s">
        <v>139</v>
      </c>
      <c r="BE792" s="187">
        <f>IF(N792="základní",J792,0)</f>
        <v>0</v>
      </c>
      <c r="BF792" s="187">
        <f>IF(N792="snížená",J792,0)</f>
        <v>0</v>
      </c>
      <c r="BG792" s="187">
        <f>IF(N792="zákl. přenesená",J792,0)</f>
        <v>0</v>
      </c>
      <c r="BH792" s="187">
        <f>IF(N792="sníž. přenesená",J792,0)</f>
        <v>0</v>
      </c>
      <c r="BI792" s="187">
        <f>IF(N792="nulová",J792,0)</f>
        <v>0</v>
      </c>
      <c r="BJ792" s="18" t="s">
        <v>92</v>
      </c>
      <c r="BK792" s="187">
        <f>ROUND(I792*H792,2)</f>
        <v>0</v>
      </c>
      <c r="BL792" s="18" t="s">
        <v>146</v>
      </c>
      <c r="BM792" s="186" t="s">
        <v>1106</v>
      </c>
    </row>
    <row r="793" spans="1:47" s="2" customFormat="1" ht="11.25">
      <c r="A793" s="36"/>
      <c r="B793" s="37"/>
      <c r="C793" s="38"/>
      <c r="D793" s="188" t="s">
        <v>148</v>
      </c>
      <c r="E793" s="38"/>
      <c r="F793" s="189" t="s">
        <v>1107</v>
      </c>
      <c r="G793" s="38"/>
      <c r="H793" s="38"/>
      <c r="I793" s="190"/>
      <c r="J793" s="38"/>
      <c r="K793" s="38"/>
      <c r="L793" s="41"/>
      <c r="M793" s="191"/>
      <c r="N793" s="192"/>
      <c r="O793" s="66"/>
      <c r="P793" s="66"/>
      <c r="Q793" s="66"/>
      <c r="R793" s="66"/>
      <c r="S793" s="66"/>
      <c r="T793" s="67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T793" s="18" t="s">
        <v>148</v>
      </c>
      <c r="AU793" s="18" t="s">
        <v>21</v>
      </c>
    </row>
    <row r="794" spans="2:51" s="13" customFormat="1" ht="11.25">
      <c r="B794" s="193"/>
      <c r="C794" s="194"/>
      <c r="D794" s="195" t="s">
        <v>150</v>
      </c>
      <c r="E794" s="196" t="s">
        <v>82</v>
      </c>
      <c r="F794" s="197" t="s">
        <v>1108</v>
      </c>
      <c r="G794" s="194"/>
      <c r="H794" s="198">
        <v>92.8</v>
      </c>
      <c r="I794" s="199"/>
      <c r="J794" s="194"/>
      <c r="K794" s="194"/>
      <c r="L794" s="200"/>
      <c r="M794" s="201"/>
      <c r="N794" s="202"/>
      <c r="O794" s="202"/>
      <c r="P794" s="202"/>
      <c r="Q794" s="202"/>
      <c r="R794" s="202"/>
      <c r="S794" s="202"/>
      <c r="T794" s="203"/>
      <c r="AT794" s="204" t="s">
        <v>150</v>
      </c>
      <c r="AU794" s="204" t="s">
        <v>21</v>
      </c>
      <c r="AV794" s="13" t="s">
        <v>21</v>
      </c>
      <c r="AW794" s="13" t="s">
        <v>42</v>
      </c>
      <c r="AX794" s="13" t="s">
        <v>84</v>
      </c>
      <c r="AY794" s="204" t="s">
        <v>139</v>
      </c>
    </row>
    <row r="795" spans="2:51" s="15" customFormat="1" ht="11.25">
      <c r="B795" s="215"/>
      <c r="C795" s="216"/>
      <c r="D795" s="195" t="s">
        <v>150</v>
      </c>
      <c r="E795" s="217" t="s">
        <v>82</v>
      </c>
      <c r="F795" s="218" t="s">
        <v>153</v>
      </c>
      <c r="G795" s="216"/>
      <c r="H795" s="219">
        <v>92.8</v>
      </c>
      <c r="I795" s="220"/>
      <c r="J795" s="216"/>
      <c r="K795" s="216"/>
      <c r="L795" s="221"/>
      <c r="M795" s="222"/>
      <c r="N795" s="223"/>
      <c r="O795" s="223"/>
      <c r="P795" s="223"/>
      <c r="Q795" s="223"/>
      <c r="R795" s="223"/>
      <c r="S795" s="223"/>
      <c r="T795" s="224"/>
      <c r="AT795" s="225" t="s">
        <v>150</v>
      </c>
      <c r="AU795" s="225" t="s">
        <v>21</v>
      </c>
      <c r="AV795" s="15" t="s">
        <v>146</v>
      </c>
      <c r="AW795" s="15" t="s">
        <v>42</v>
      </c>
      <c r="AX795" s="15" t="s">
        <v>92</v>
      </c>
      <c r="AY795" s="225" t="s">
        <v>139</v>
      </c>
    </row>
    <row r="796" spans="1:65" s="2" customFormat="1" ht="16.5" customHeight="1">
      <c r="A796" s="36"/>
      <c r="B796" s="37"/>
      <c r="C796" s="175" t="s">
        <v>1109</v>
      </c>
      <c r="D796" s="175" t="s">
        <v>141</v>
      </c>
      <c r="E796" s="176" t="s">
        <v>1110</v>
      </c>
      <c r="F796" s="177" t="s">
        <v>1111</v>
      </c>
      <c r="G796" s="178" t="s">
        <v>229</v>
      </c>
      <c r="H796" s="179">
        <v>6.3</v>
      </c>
      <c r="I796" s="180"/>
      <c r="J796" s="181">
        <f>ROUND(I796*H796,2)</f>
        <v>0</v>
      </c>
      <c r="K796" s="177" t="s">
        <v>145</v>
      </c>
      <c r="L796" s="41"/>
      <c r="M796" s="182" t="s">
        <v>82</v>
      </c>
      <c r="N796" s="183" t="s">
        <v>54</v>
      </c>
      <c r="O796" s="66"/>
      <c r="P796" s="184">
        <f>O796*H796</f>
        <v>0</v>
      </c>
      <c r="Q796" s="184">
        <v>0.12171</v>
      </c>
      <c r="R796" s="184">
        <f>Q796*H796</f>
        <v>0.7667729999999999</v>
      </c>
      <c r="S796" s="184">
        <v>2.4</v>
      </c>
      <c r="T796" s="185">
        <f>S796*H796</f>
        <v>15.12</v>
      </c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R796" s="186" t="s">
        <v>146</v>
      </c>
      <c r="AT796" s="186" t="s">
        <v>141</v>
      </c>
      <c r="AU796" s="186" t="s">
        <v>21</v>
      </c>
      <c r="AY796" s="18" t="s">
        <v>139</v>
      </c>
      <c r="BE796" s="187">
        <f>IF(N796="základní",J796,0)</f>
        <v>0</v>
      </c>
      <c r="BF796" s="187">
        <f>IF(N796="snížená",J796,0)</f>
        <v>0</v>
      </c>
      <c r="BG796" s="187">
        <f>IF(N796="zákl. přenesená",J796,0)</f>
        <v>0</v>
      </c>
      <c r="BH796" s="187">
        <f>IF(N796="sníž. přenesená",J796,0)</f>
        <v>0</v>
      </c>
      <c r="BI796" s="187">
        <f>IF(N796="nulová",J796,0)</f>
        <v>0</v>
      </c>
      <c r="BJ796" s="18" t="s">
        <v>92</v>
      </c>
      <c r="BK796" s="187">
        <f>ROUND(I796*H796,2)</f>
        <v>0</v>
      </c>
      <c r="BL796" s="18" t="s">
        <v>146</v>
      </c>
      <c r="BM796" s="186" t="s">
        <v>1112</v>
      </c>
    </row>
    <row r="797" spans="1:47" s="2" customFormat="1" ht="11.25">
      <c r="A797" s="36"/>
      <c r="B797" s="37"/>
      <c r="C797" s="38"/>
      <c r="D797" s="188" t="s">
        <v>148</v>
      </c>
      <c r="E797" s="38"/>
      <c r="F797" s="189" t="s">
        <v>1113</v>
      </c>
      <c r="G797" s="38"/>
      <c r="H797" s="38"/>
      <c r="I797" s="190"/>
      <c r="J797" s="38"/>
      <c r="K797" s="38"/>
      <c r="L797" s="41"/>
      <c r="M797" s="191"/>
      <c r="N797" s="192"/>
      <c r="O797" s="66"/>
      <c r="P797" s="66"/>
      <c r="Q797" s="66"/>
      <c r="R797" s="66"/>
      <c r="S797" s="66"/>
      <c r="T797" s="67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T797" s="18" t="s">
        <v>148</v>
      </c>
      <c r="AU797" s="18" t="s">
        <v>21</v>
      </c>
    </row>
    <row r="798" spans="2:51" s="13" customFormat="1" ht="11.25">
      <c r="B798" s="193"/>
      <c r="C798" s="194"/>
      <c r="D798" s="195" t="s">
        <v>150</v>
      </c>
      <c r="E798" s="196" t="s">
        <v>82</v>
      </c>
      <c r="F798" s="197" t="s">
        <v>1114</v>
      </c>
      <c r="G798" s="194"/>
      <c r="H798" s="198">
        <v>6.3</v>
      </c>
      <c r="I798" s="199"/>
      <c r="J798" s="194"/>
      <c r="K798" s="194"/>
      <c r="L798" s="200"/>
      <c r="M798" s="201"/>
      <c r="N798" s="202"/>
      <c r="O798" s="202"/>
      <c r="P798" s="202"/>
      <c r="Q798" s="202"/>
      <c r="R798" s="202"/>
      <c r="S798" s="202"/>
      <c r="T798" s="203"/>
      <c r="AT798" s="204" t="s">
        <v>150</v>
      </c>
      <c r="AU798" s="204" t="s">
        <v>21</v>
      </c>
      <c r="AV798" s="13" t="s">
        <v>21</v>
      </c>
      <c r="AW798" s="13" t="s">
        <v>42</v>
      </c>
      <c r="AX798" s="13" t="s">
        <v>84</v>
      </c>
      <c r="AY798" s="204" t="s">
        <v>139</v>
      </c>
    </row>
    <row r="799" spans="2:51" s="14" customFormat="1" ht="11.25">
      <c r="B799" s="205"/>
      <c r="C799" s="206"/>
      <c r="D799" s="195" t="s">
        <v>150</v>
      </c>
      <c r="E799" s="207" t="s">
        <v>82</v>
      </c>
      <c r="F799" s="208" t="s">
        <v>1115</v>
      </c>
      <c r="G799" s="206"/>
      <c r="H799" s="207" t="s">
        <v>82</v>
      </c>
      <c r="I799" s="209"/>
      <c r="J799" s="206"/>
      <c r="K799" s="206"/>
      <c r="L799" s="210"/>
      <c r="M799" s="211"/>
      <c r="N799" s="212"/>
      <c r="O799" s="212"/>
      <c r="P799" s="212"/>
      <c r="Q799" s="212"/>
      <c r="R799" s="212"/>
      <c r="S799" s="212"/>
      <c r="T799" s="213"/>
      <c r="AT799" s="214" t="s">
        <v>150</v>
      </c>
      <c r="AU799" s="214" t="s">
        <v>21</v>
      </c>
      <c r="AV799" s="14" t="s">
        <v>92</v>
      </c>
      <c r="AW799" s="14" t="s">
        <v>42</v>
      </c>
      <c r="AX799" s="14" t="s">
        <v>84</v>
      </c>
      <c r="AY799" s="214" t="s">
        <v>139</v>
      </c>
    </row>
    <row r="800" spans="2:51" s="14" customFormat="1" ht="11.25">
      <c r="B800" s="205"/>
      <c r="C800" s="206"/>
      <c r="D800" s="195" t="s">
        <v>150</v>
      </c>
      <c r="E800" s="207" t="s">
        <v>82</v>
      </c>
      <c r="F800" s="208" t="s">
        <v>152</v>
      </c>
      <c r="G800" s="206"/>
      <c r="H800" s="207" t="s">
        <v>82</v>
      </c>
      <c r="I800" s="209"/>
      <c r="J800" s="206"/>
      <c r="K800" s="206"/>
      <c r="L800" s="210"/>
      <c r="M800" s="211"/>
      <c r="N800" s="212"/>
      <c r="O800" s="212"/>
      <c r="P800" s="212"/>
      <c r="Q800" s="212"/>
      <c r="R800" s="212"/>
      <c r="S800" s="212"/>
      <c r="T800" s="213"/>
      <c r="AT800" s="214" t="s">
        <v>150</v>
      </c>
      <c r="AU800" s="214" t="s">
        <v>21</v>
      </c>
      <c r="AV800" s="14" t="s">
        <v>92</v>
      </c>
      <c r="AW800" s="14" t="s">
        <v>42</v>
      </c>
      <c r="AX800" s="14" t="s">
        <v>84</v>
      </c>
      <c r="AY800" s="214" t="s">
        <v>139</v>
      </c>
    </row>
    <row r="801" spans="2:51" s="15" customFormat="1" ht="11.25">
      <c r="B801" s="215"/>
      <c r="C801" s="216"/>
      <c r="D801" s="195" t="s">
        <v>150</v>
      </c>
      <c r="E801" s="217" t="s">
        <v>82</v>
      </c>
      <c r="F801" s="218" t="s">
        <v>153</v>
      </c>
      <c r="G801" s="216"/>
      <c r="H801" s="219">
        <v>6.3</v>
      </c>
      <c r="I801" s="220"/>
      <c r="J801" s="216"/>
      <c r="K801" s="216"/>
      <c r="L801" s="221"/>
      <c r="M801" s="222"/>
      <c r="N801" s="223"/>
      <c r="O801" s="223"/>
      <c r="P801" s="223"/>
      <c r="Q801" s="223"/>
      <c r="R801" s="223"/>
      <c r="S801" s="223"/>
      <c r="T801" s="224"/>
      <c r="AT801" s="225" t="s">
        <v>150</v>
      </c>
      <c r="AU801" s="225" t="s">
        <v>21</v>
      </c>
      <c r="AV801" s="15" t="s">
        <v>146</v>
      </c>
      <c r="AW801" s="15" t="s">
        <v>42</v>
      </c>
      <c r="AX801" s="15" t="s">
        <v>92</v>
      </c>
      <c r="AY801" s="225" t="s">
        <v>139</v>
      </c>
    </row>
    <row r="802" spans="1:65" s="2" customFormat="1" ht="16.5" customHeight="1">
      <c r="A802" s="36"/>
      <c r="B802" s="37"/>
      <c r="C802" s="175" t="s">
        <v>1116</v>
      </c>
      <c r="D802" s="175" t="s">
        <v>141</v>
      </c>
      <c r="E802" s="176" t="s">
        <v>1117</v>
      </c>
      <c r="F802" s="177" t="s">
        <v>1118</v>
      </c>
      <c r="G802" s="178" t="s">
        <v>198</v>
      </c>
      <c r="H802" s="179">
        <v>49</v>
      </c>
      <c r="I802" s="180"/>
      <c r="J802" s="181">
        <f>ROUND(I802*H802,2)</f>
        <v>0</v>
      </c>
      <c r="K802" s="177" t="s">
        <v>145</v>
      </c>
      <c r="L802" s="41"/>
      <c r="M802" s="182" t="s">
        <v>82</v>
      </c>
      <c r="N802" s="183" t="s">
        <v>54</v>
      </c>
      <c r="O802" s="66"/>
      <c r="P802" s="184">
        <f>O802*H802</f>
        <v>0</v>
      </c>
      <c r="Q802" s="184">
        <v>8E-05</v>
      </c>
      <c r="R802" s="184">
        <f>Q802*H802</f>
        <v>0.003920000000000001</v>
      </c>
      <c r="S802" s="184">
        <v>0.018</v>
      </c>
      <c r="T802" s="185">
        <f>S802*H802</f>
        <v>0.8819999999999999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186" t="s">
        <v>146</v>
      </c>
      <c r="AT802" s="186" t="s">
        <v>141</v>
      </c>
      <c r="AU802" s="186" t="s">
        <v>21</v>
      </c>
      <c r="AY802" s="18" t="s">
        <v>139</v>
      </c>
      <c r="BE802" s="187">
        <f>IF(N802="základní",J802,0)</f>
        <v>0</v>
      </c>
      <c r="BF802" s="187">
        <f>IF(N802="snížená",J802,0)</f>
        <v>0</v>
      </c>
      <c r="BG802" s="187">
        <f>IF(N802="zákl. přenesená",J802,0)</f>
        <v>0</v>
      </c>
      <c r="BH802" s="187">
        <f>IF(N802="sníž. přenesená",J802,0)</f>
        <v>0</v>
      </c>
      <c r="BI802" s="187">
        <f>IF(N802="nulová",J802,0)</f>
        <v>0</v>
      </c>
      <c r="BJ802" s="18" t="s">
        <v>92</v>
      </c>
      <c r="BK802" s="187">
        <f>ROUND(I802*H802,2)</f>
        <v>0</v>
      </c>
      <c r="BL802" s="18" t="s">
        <v>146</v>
      </c>
      <c r="BM802" s="186" t="s">
        <v>1119</v>
      </c>
    </row>
    <row r="803" spans="1:47" s="2" customFormat="1" ht="11.25">
      <c r="A803" s="36"/>
      <c r="B803" s="37"/>
      <c r="C803" s="38"/>
      <c r="D803" s="188" t="s">
        <v>148</v>
      </c>
      <c r="E803" s="38"/>
      <c r="F803" s="189" t="s">
        <v>1120</v>
      </c>
      <c r="G803" s="38"/>
      <c r="H803" s="38"/>
      <c r="I803" s="190"/>
      <c r="J803" s="38"/>
      <c r="K803" s="38"/>
      <c r="L803" s="41"/>
      <c r="M803" s="191"/>
      <c r="N803" s="192"/>
      <c r="O803" s="66"/>
      <c r="P803" s="66"/>
      <c r="Q803" s="66"/>
      <c r="R803" s="66"/>
      <c r="S803" s="66"/>
      <c r="T803" s="67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8" t="s">
        <v>148</v>
      </c>
      <c r="AU803" s="18" t="s">
        <v>21</v>
      </c>
    </row>
    <row r="804" spans="2:51" s="13" customFormat="1" ht="11.25">
      <c r="B804" s="193"/>
      <c r="C804" s="194"/>
      <c r="D804" s="195" t="s">
        <v>150</v>
      </c>
      <c r="E804" s="196" t="s">
        <v>82</v>
      </c>
      <c r="F804" s="197" t="s">
        <v>1121</v>
      </c>
      <c r="G804" s="194"/>
      <c r="H804" s="198">
        <v>49</v>
      </c>
      <c r="I804" s="199"/>
      <c r="J804" s="194"/>
      <c r="K804" s="194"/>
      <c r="L804" s="200"/>
      <c r="M804" s="201"/>
      <c r="N804" s="202"/>
      <c r="O804" s="202"/>
      <c r="P804" s="202"/>
      <c r="Q804" s="202"/>
      <c r="R804" s="202"/>
      <c r="S804" s="202"/>
      <c r="T804" s="203"/>
      <c r="AT804" s="204" t="s">
        <v>150</v>
      </c>
      <c r="AU804" s="204" t="s">
        <v>21</v>
      </c>
      <c r="AV804" s="13" t="s">
        <v>21</v>
      </c>
      <c r="AW804" s="13" t="s">
        <v>42</v>
      </c>
      <c r="AX804" s="13" t="s">
        <v>84</v>
      </c>
      <c r="AY804" s="204" t="s">
        <v>139</v>
      </c>
    </row>
    <row r="805" spans="2:51" s="14" customFormat="1" ht="11.25">
      <c r="B805" s="205"/>
      <c r="C805" s="206"/>
      <c r="D805" s="195" t="s">
        <v>150</v>
      </c>
      <c r="E805" s="207" t="s">
        <v>82</v>
      </c>
      <c r="F805" s="208" t="s">
        <v>152</v>
      </c>
      <c r="G805" s="206"/>
      <c r="H805" s="207" t="s">
        <v>82</v>
      </c>
      <c r="I805" s="209"/>
      <c r="J805" s="206"/>
      <c r="K805" s="206"/>
      <c r="L805" s="210"/>
      <c r="M805" s="211"/>
      <c r="N805" s="212"/>
      <c r="O805" s="212"/>
      <c r="P805" s="212"/>
      <c r="Q805" s="212"/>
      <c r="R805" s="212"/>
      <c r="S805" s="212"/>
      <c r="T805" s="213"/>
      <c r="AT805" s="214" t="s">
        <v>150</v>
      </c>
      <c r="AU805" s="214" t="s">
        <v>21</v>
      </c>
      <c r="AV805" s="14" t="s">
        <v>92</v>
      </c>
      <c r="AW805" s="14" t="s">
        <v>42</v>
      </c>
      <c r="AX805" s="14" t="s">
        <v>84</v>
      </c>
      <c r="AY805" s="214" t="s">
        <v>139</v>
      </c>
    </row>
    <row r="806" spans="2:51" s="15" customFormat="1" ht="11.25">
      <c r="B806" s="215"/>
      <c r="C806" s="216"/>
      <c r="D806" s="195" t="s">
        <v>150</v>
      </c>
      <c r="E806" s="217" t="s">
        <v>82</v>
      </c>
      <c r="F806" s="218" t="s">
        <v>153</v>
      </c>
      <c r="G806" s="216"/>
      <c r="H806" s="219">
        <v>49</v>
      </c>
      <c r="I806" s="220"/>
      <c r="J806" s="216"/>
      <c r="K806" s="216"/>
      <c r="L806" s="221"/>
      <c r="M806" s="222"/>
      <c r="N806" s="223"/>
      <c r="O806" s="223"/>
      <c r="P806" s="223"/>
      <c r="Q806" s="223"/>
      <c r="R806" s="223"/>
      <c r="S806" s="223"/>
      <c r="T806" s="224"/>
      <c r="AT806" s="225" t="s">
        <v>150</v>
      </c>
      <c r="AU806" s="225" t="s">
        <v>21</v>
      </c>
      <c r="AV806" s="15" t="s">
        <v>146</v>
      </c>
      <c r="AW806" s="15" t="s">
        <v>42</v>
      </c>
      <c r="AX806" s="15" t="s">
        <v>92</v>
      </c>
      <c r="AY806" s="225" t="s">
        <v>139</v>
      </c>
    </row>
    <row r="807" spans="2:63" s="12" customFormat="1" ht="22.9" customHeight="1">
      <c r="B807" s="159"/>
      <c r="C807" s="160"/>
      <c r="D807" s="161" t="s">
        <v>83</v>
      </c>
      <c r="E807" s="173" t="s">
        <v>1122</v>
      </c>
      <c r="F807" s="173" t="s">
        <v>1123</v>
      </c>
      <c r="G807" s="160"/>
      <c r="H807" s="160"/>
      <c r="I807" s="163"/>
      <c r="J807" s="174">
        <f>BK807</f>
        <v>0</v>
      </c>
      <c r="K807" s="160"/>
      <c r="L807" s="165"/>
      <c r="M807" s="166"/>
      <c r="N807" s="167"/>
      <c r="O807" s="167"/>
      <c r="P807" s="168">
        <f>SUM(P808:P894)</f>
        <v>0</v>
      </c>
      <c r="Q807" s="167"/>
      <c r="R807" s="168">
        <f>SUM(R808:R894)</f>
        <v>0</v>
      </c>
      <c r="S807" s="167"/>
      <c r="T807" s="169">
        <f>SUM(T808:T894)</f>
        <v>0</v>
      </c>
      <c r="AR807" s="170" t="s">
        <v>92</v>
      </c>
      <c r="AT807" s="171" t="s">
        <v>83</v>
      </c>
      <c r="AU807" s="171" t="s">
        <v>92</v>
      </c>
      <c r="AY807" s="170" t="s">
        <v>139</v>
      </c>
      <c r="BK807" s="172">
        <f>SUM(BK808:BK894)</f>
        <v>0</v>
      </c>
    </row>
    <row r="808" spans="1:65" s="2" customFormat="1" ht="24.2" customHeight="1">
      <c r="A808" s="36"/>
      <c r="B808" s="37"/>
      <c r="C808" s="175" t="s">
        <v>1124</v>
      </c>
      <c r="D808" s="175" t="s">
        <v>141</v>
      </c>
      <c r="E808" s="176" t="s">
        <v>1125</v>
      </c>
      <c r="F808" s="177" t="s">
        <v>1126</v>
      </c>
      <c r="G808" s="178" t="s">
        <v>336</v>
      </c>
      <c r="H808" s="179">
        <v>0.336</v>
      </c>
      <c r="I808" s="180"/>
      <c r="J808" s="181">
        <f>ROUND(I808*H808,2)</f>
        <v>0</v>
      </c>
      <c r="K808" s="177" t="s">
        <v>145</v>
      </c>
      <c r="L808" s="41"/>
      <c r="M808" s="182" t="s">
        <v>82</v>
      </c>
      <c r="N808" s="183" t="s">
        <v>54</v>
      </c>
      <c r="O808" s="66"/>
      <c r="P808" s="184">
        <f>O808*H808</f>
        <v>0</v>
      </c>
      <c r="Q808" s="184">
        <v>0</v>
      </c>
      <c r="R808" s="184">
        <f>Q808*H808</f>
        <v>0</v>
      </c>
      <c r="S808" s="184">
        <v>0</v>
      </c>
      <c r="T808" s="185">
        <f>S808*H808</f>
        <v>0</v>
      </c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R808" s="186" t="s">
        <v>146</v>
      </c>
      <c r="AT808" s="186" t="s">
        <v>141</v>
      </c>
      <c r="AU808" s="186" t="s">
        <v>21</v>
      </c>
      <c r="AY808" s="18" t="s">
        <v>139</v>
      </c>
      <c r="BE808" s="187">
        <f>IF(N808="základní",J808,0)</f>
        <v>0</v>
      </c>
      <c r="BF808" s="187">
        <f>IF(N808="snížená",J808,0)</f>
        <v>0</v>
      </c>
      <c r="BG808" s="187">
        <f>IF(N808="zákl. přenesená",J808,0)</f>
        <v>0</v>
      </c>
      <c r="BH808" s="187">
        <f>IF(N808="sníž. přenesená",J808,0)</f>
        <v>0</v>
      </c>
      <c r="BI808" s="187">
        <f>IF(N808="nulová",J808,0)</f>
        <v>0</v>
      </c>
      <c r="BJ808" s="18" t="s">
        <v>92</v>
      </c>
      <c r="BK808" s="187">
        <f>ROUND(I808*H808,2)</f>
        <v>0</v>
      </c>
      <c r="BL808" s="18" t="s">
        <v>146</v>
      </c>
      <c r="BM808" s="186" t="s">
        <v>1127</v>
      </c>
    </row>
    <row r="809" spans="1:47" s="2" customFormat="1" ht="11.25">
      <c r="A809" s="36"/>
      <c r="B809" s="37"/>
      <c r="C809" s="38"/>
      <c r="D809" s="188" t="s">
        <v>148</v>
      </c>
      <c r="E809" s="38"/>
      <c r="F809" s="189" t="s">
        <v>1128</v>
      </c>
      <c r="G809" s="38"/>
      <c r="H809" s="38"/>
      <c r="I809" s="190"/>
      <c r="J809" s="38"/>
      <c r="K809" s="38"/>
      <c r="L809" s="41"/>
      <c r="M809" s="191"/>
      <c r="N809" s="192"/>
      <c r="O809" s="66"/>
      <c r="P809" s="66"/>
      <c r="Q809" s="66"/>
      <c r="R809" s="66"/>
      <c r="S809" s="66"/>
      <c r="T809" s="67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T809" s="18" t="s">
        <v>148</v>
      </c>
      <c r="AU809" s="18" t="s">
        <v>21</v>
      </c>
    </row>
    <row r="810" spans="2:51" s="13" customFormat="1" ht="11.25">
      <c r="B810" s="193"/>
      <c r="C810" s="194"/>
      <c r="D810" s="195" t="s">
        <v>150</v>
      </c>
      <c r="E810" s="196" t="s">
        <v>82</v>
      </c>
      <c r="F810" s="197" t="s">
        <v>1129</v>
      </c>
      <c r="G810" s="194"/>
      <c r="H810" s="198">
        <v>0.336</v>
      </c>
      <c r="I810" s="199"/>
      <c r="J810" s="194"/>
      <c r="K810" s="194"/>
      <c r="L810" s="200"/>
      <c r="M810" s="201"/>
      <c r="N810" s="202"/>
      <c r="O810" s="202"/>
      <c r="P810" s="202"/>
      <c r="Q810" s="202"/>
      <c r="R810" s="202"/>
      <c r="S810" s="202"/>
      <c r="T810" s="203"/>
      <c r="AT810" s="204" t="s">
        <v>150</v>
      </c>
      <c r="AU810" s="204" t="s">
        <v>21</v>
      </c>
      <c r="AV810" s="13" t="s">
        <v>21</v>
      </c>
      <c r="AW810" s="13" t="s">
        <v>42</v>
      </c>
      <c r="AX810" s="13" t="s">
        <v>84</v>
      </c>
      <c r="AY810" s="204" t="s">
        <v>139</v>
      </c>
    </row>
    <row r="811" spans="2:51" s="15" customFormat="1" ht="11.25">
      <c r="B811" s="215"/>
      <c r="C811" s="216"/>
      <c r="D811" s="195" t="s">
        <v>150</v>
      </c>
      <c r="E811" s="217" t="s">
        <v>82</v>
      </c>
      <c r="F811" s="218" t="s">
        <v>153</v>
      </c>
      <c r="G811" s="216"/>
      <c r="H811" s="219">
        <v>0.336</v>
      </c>
      <c r="I811" s="220"/>
      <c r="J811" s="216"/>
      <c r="K811" s="216"/>
      <c r="L811" s="221"/>
      <c r="M811" s="222"/>
      <c r="N811" s="223"/>
      <c r="O811" s="223"/>
      <c r="P811" s="223"/>
      <c r="Q811" s="223"/>
      <c r="R811" s="223"/>
      <c r="S811" s="223"/>
      <c r="T811" s="224"/>
      <c r="AT811" s="225" t="s">
        <v>150</v>
      </c>
      <c r="AU811" s="225" t="s">
        <v>21</v>
      </c>
      <c r="AV811" s="15" t="s">
        <v>146</v>
      </c>
      <c r="AW811" s="15" t="s">
        <v>42</v>
      </c>
      <c r="AX811" s="15" t="s">
        <v>92</v>
      </c>
      <c r="AY811" s="225" t="s">
        <v>139</v>
      </c>
    </row>
    <row r="812" spans="1:65" s="2" customFormat="1" ht="24.2" customHeight="1">
      <c r="A812" s="36"/>
      <c r="B812" s="37"/>
      <c r="C812" s="175" t="s">
        <v>1130</v>
      </c>
      <c r="D812" s="175" t="s">
        <v>141</v>
      </c>
      <c r="E812" s="176" t="s">
        <v>1131</v>
      </c>
      <c r="F812" s="177" t="s">
        <v>1132</v>
      </c>
      <c r="G812" s="178" t="s">
        <v>336</v>
      </c>
      <c r="H812" s="179">
        <v>73.92</v>
      </c>
      <c r="I812" s="180"/>
      <c r="J812" s="181">
        <f>ROUND(I812*H812,2)</f>
        <v>0</v>
      </c>
      <c r="K812" s="177" t="s">
        <v>145</v>
      </c>
      <c r="L812" s="41"/>
      <c r="M812" s="182" t="s">
        <v>82</v>
      </c>
      <c r="N812" s="183" t="s">
        <v>54</v>
      </c>
      <c r="O812" s="66"/>
      <c r="P812" s="184">
        <f>O812*H812</f>
        <v>0</v>
      </c>
      <c r="Q812" s="184">
        <v>0</v>
      </c>
      <c r="R812" s="184">
        <f>Q812*H812</f>
        <v>0</v>
      </c>
      <c r="S812" s="184">
        <v>0</v>
      </c>
      <c r="T812" s="185">
        <f>S812*H812</f>
        <v>0</v>
      </c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R812" s="186" t="s">
        <v>146</v>
      </c>
      <c r="AT812" s="186" t="s">
        <v>141</v>
      </c>
      <c r="AU812" s="186" t="s">
        <v>21</v>
      </c>
      <c r="AY812" s="18" t="s">
        <v>139</v>
      </c>
      <c r="BE812" s="187">
        <f>IF(N812="základní",J812,0)</f>
        <v>0</v>
      </c>
      <c r="BF812" s="187">
        <f>IF(N812="snížená",J812,0)</f>
        <v>0</v>
      </c>
      <c r="BG812" s="187">
        <f>IF(N812="zákl. přenesená",J812,0)</f>
        <v>0</v>
      </c>
      <c r="BH812" s="187">
        <f>IF(N812="sníž. přenesená",J812,0)</f>
        <v>0</v>
      </c>
      <c r="BI812" s="187">
        <f>IF(N812="nulová",J812,0)</f>
        <v>0</v>
      </c>
      <c r="BJ812" s="18" t="s">
        <v>92</v>
      </c>
      <c r="BK812" s="187">
        <f>ROUND(I812*H812,2)</f>
        <v>0</v>
      </c>
      <c r="BL812" s="18" t="s">
        <v>146</v>
      </c>
      <c r="BM812" s="186" t="s">
        <v>1133</v>
      </c>
    </row>
    <row r="813" spans="1:47" s="2" customFormat="1" ht="11.25">
      <c r="A813" s="36"/>
      <c r="B813" s="37"/>
      <c r="C813" s="38"/>
      <c r="D813" s="188" t="s">
        <v>148</v>
      </c>
      <c r="E813" s="38"/>
      <c r="F813" s="189" t="s">
        <v>1134</v>
      </c>
      <c r="G813" s="38"/>
      <c r="H813" s="38"/>
      <c r="I813" s="190"/>
      <c r="J813" s="38"/>
      <c r="K813" s="38"/>
      <c r="L813" s="41"/>
      <c r="M813" s="191"/>
      <c r="N813" s="192"/>
      <c r="O813" s="66"/>
      <c r="P813" s="66"/>
      <c r="Q813" s="66"/>
      <c r="R813" s="66"/>
      <c r="S813" s="66"/>
      <c r="T813" s="67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T813" s="18" t="s">
        <v>148</v>
      </c>
      <c r="AU813" s="18" t="s">
        <v>21</v>
      </c>
    </row>
    <row r="814" spans="2:51" s="13" customFormat="1" ht="11.25">
      <c r="B814" s="193"/>
      <c r="C814" s="194"/>
      <c r="D814" s="195" t="s">
        <v>150</v>
      </c>
      <c r="E814" s="196" t="s">
        <v>82</v>
      </c>
      <c r="F814" s="197" t="s">
        <v>1135</v>
      </c>
      <c r="G814" s="194"/>
      <c r="H814" s="198">
        <v>73.92</v>
      </c>
      <c r="I814" s="199"/>
      <c r="J814" s="194"/>
      <c r="K814" s="194"/>
      <c r="L814" s="200"/>
      <c r="M814" s="201"/>
      <c r="N814" s="202"/>
      <c r="O814" s="202"/>
      <c r="P814" s="202"/>
      <c r="Q814" s="202"/>
      <c r="R814" s="202"/>
      <c r="S814" s="202"/>
      <c r="T814" s="203"/>
      <c r="AT814" s="204" t="s">
        <v>150</v>
      </c>
      <c r="AU814" s="204" t="s">
        <v>21</v>
      </c>
      <c r="AV814" s="13" t="s">
        <v>21</v>
      </c>
      <c r="AW814" s="13" t="s">
        <v>42</v>
      </c>
      <c r="AX814" s="13" t="s">
        <v>84</v>
      </c>
      <c r="AY814" s="204" t="s">
        <v>139</v>
      </c>
    </row>
    <row r="815" spans="2:51" s="14" customFormat="1" ht="11.25">
      <c r="B815" s="205"/>
      <c r="C815" s="206"/>
      <c r="D815" s="195" t="s">
        <v>150</v>
      </c>
      <c r="E815" s="207" t="s">
        <v>82</v>
      </c>
      <c r="F815" s="208" t="s">
        <v>1136</v>
      </c>
      <c r="G815" s="206"/>
      <c r="H815" s="207" t="s">
        <v>82</v>
      </c>
      <c r="I815" s="209"/>
      <c r="J815" s="206"/>
      <c r="K815" s="206"/>
      <c r="L815" s="210"/>
      <c r="M815" s="211"/>
      <c r="N815" s="212"/>
      <c r="O815" s="212"/>
      <c r="P815" s="212"/>
      <c r="Q815" s="212"/>
      <c r="R815" s="212"/>
      <c r="S815" s="212"/>
      <c r="T815" s="213"/>
      <c r="AT815" s="214" t="s">
        <v>150</v>
      </c>
      <c r="AU815" s="214" t="s">
        <v>21</v>
      </c>
      <c r="AV815" s="14" t="s">
        <v>92</v>
      </c>
      <c r="AW815" s="14" t="s">
        <v>42</v>
      </c>
      <c r="AX815" s="14" t="s">
        <v>84</v>
      </c>
      <c r="AY815" s="214" t="s">
        <v>139</v>
      </c>
    </row>
    <row r="816" spans="2:51" s="15" customFormat="1" ht="11.25">
      <c r="B816" s="215"/>
      <c r="C816" s="216"/>
      <c r="D816" s="195" t="s">
        <v>150</v>
      </c>
      <c r="E816" s="217" t="s">
        <v>82</v>
      </c>
      <c r="F816" s="218" t="s">
        <v>153</v>
      </c>
      <c r="G816" s="216"/>
      <c r="H816" s="219">
        <v>73.92</v>
      </c>
      <c r="I816" s="220"/>
      <c r="J816" s="216"/>
      <c r="K816" s="216"/>
      <c r="L816" s="221"/>
      <c r="M816" s="222"/>
      <c r="N816" s="223"/>
      <c r="O816" s="223"/>
      <c r="P816" s="223"/>
      <c r="Q816" s="223"/>
      <c r="R816" s="223"/>
      <c r="S816" s="223"/>
      <c r="T816" s="224"/>
      <c r="AT816" s="225" t="s">
        <v>150</v>
      </c>
      <c r="AU816" s="225" t="s">
        <v>21</v>
      </c>
      <c r="AV816" s="15" t="s">
        <v>146</v>
      </c>
      <c r="AW816" s="15" t="s">
        <v>42</v>
      </c>
      <c r="AX816" s="15" t="s">
        <v>92</v>
      </c>
      <c r="AY816" s="225" t="s">
        <v>139</v>
      </c>
    </row>
    <row r="817" spans="1:65" s="2" customFormat="1" ht="24.2" customHeight="1">
      <c r="A817" s="36"/>
      <c r="B817" s="37"/>
      <c r="C817" s="175" t="s">
        <v>1137</v>
      </c>
      <c r="D817" s="175" t="s">
        <v>141</v>
      </c>
      <c r="E817" s="176" t="s">
        <v>1138</v>
      </c>
      <c r="F817" s="177" t="s">
        <v>1139</v>
      </c>
      <c r="G817" s="178" t="s">
        <v>336</v>
      </c>
      <c r="H817" s="179">
        <v>344.4</v>
      </c>
      <c r="I817" s="180"/>
      <c r="J817" s="181">
        <f>ROUND(I817*H817,2)</f>
        <v>0</v>
      </c>
      <c r="K817" s="177" t="s">
        <v>145</v>
      </c>
      <c r="L817" s="41"/>
      <c r="M817" s="182" t="s">
        <v>82</v>
      </c>
      <c r="N817" s="183" t="s">
        <v>54</v>
      </c>
      <c r="O817" s="66"/>
      <c r="P817" s="184">
        <f>O817*H817</f>
        <v>0</v>
      </c>
      <c r="Q817" s="184">
        <v>0</v>
      </c>
      <c r="R817" s="184">
        <f>Q817*H817</f>
        <v>0</v>
      </c>
      <c r="S817" s="184">
        <v>0</v>
      </c>
      <c r="T817" s="185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86" t="s">
        <v>146</v>
      </c>
      <c r="AT817" s="186" t="s">
        <v>141</v>
      </c>
      <c r="AU817" s="186" t="s">
        <v>21</v>
      </c>
      <c r="AY817" s="18" t="s">
        <v>139</v>
      </c>
      <c r="BE817" s="187">
        <f>IF(N817="základní",J817,0)</f>
        <v>0</v>
      </c>
      <c r="BF817" s="187">
        <f>IF(N817="snížená",J817,0)</f>
        <v>0</v>
      </c>
      <c r="BG817" s="187">
        <f>IF(N817="zákl. přenesená",J817,0)</f>
        <v>0</v>
      </c>
      <c r="BH817" s="187">
        <f>IF(N817="sníž. přenesená",J817,0)</f>
        <v>0</v>
      </c>
      <c r="BI817" s="187">
        <f>IF(N817="nulová",J817,0)</f>
        <v>0</v>
      </c>
      <c r="BJ817" s="18" t="s">
        <v>92</v>
      </c>
      <c r="BK817" s="187">
        <f>ROUND(I817*H817,2)</f>
        <v>0</v>
      </c>
      <c r="BL817" s="18" t="s">
        <v>146</v>
      </c>
      <c r="BM817" s="186" t="s">
        <v>1140</v>
      </c>
    </row>
    <row r="818" spans="1:47" s="2" customFormat="1" ht="11.25">
      <c r="A818" s="36"/>
      <c r="B818" s="37"/>
      <c r="C818" s="38"/>
      <c r="D818" s="188" t="s">
        <v>148</v>
      </c>
      <c r="E818" s="38"/>
      <c r="F818" s="189" t="s">
        <v>1141</v>
      </c>
      <c r="G818" s="38"/>
      <c r="H818" s="38"/>
      <c r="I818" s="190"/>
      <c r="J818" s="38"/>
      <c r="K818" s="38"/>
      <c r="L818" s="41"/>
      <c r="M818" s="191"/>
      <c r="N818" s="192"/>
      <c r="O818" s="66"/>
      <c r="P818" s="66"/>
      <c r="Q818" s="66"/>
      <c r="R818" s="66"/>
      <c r="S818" s="66"/>
      <c r="T818" s="67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T818" s="18" t="s">
        <v>148</v>
      </c>
      <c r="AU818" s="18" t="s">
        <v>21</v>
      </c>
    </row>
    <row r="819" spans="2:51" s="13" customFormat="1" ht="11.25">
      <c r="B819" s="193"/>
      <c r="C819" s="194"/>
      <c r="D819" s="195" t="s">
        <v>150</v>
      </c>
      <c r="E819" s="196" t="s">
        <v>82</v>
      </c>
      <c r="F819" s="197" t="s">
        <v>1142</v>
      </c>
      <c r="G819" s="194"/>
      <c r="H819" s="198">
        <v>344.4</v>
      </c>
      <c r="I819" s="199"/>
      <c r="J819" s="194"/>
      <c r="K819" s="194"/>
      <c r="L819" s="200"/>
      <c r="M819" s="201"/>
      <c r="N819" s="202"/>
      <c r="O819" s="202"/>
      <c r="P819" s="202"/>
      <c r="Q819" s="202"/>
      <c r="R819" s="202"/>
      <c r="S819" s="202"/>
      <c r="T819" s="203"/>
      <c r="AT819" s="204" t="s">
        <v>150</v>
      </c>
      <c r="AU819" s="204" t="s">
        <v>21</v>
      </c>
      <c r="AV819" s="13" t="s">
        <v>21</v>
      </c>
      <c r="AW819" s="13" t="s">
        <v>42</v>
      </c>
      <c r="AX819" s="13" t="s">
        <v>84</v>
      </c>
      <c r="AY819" s="204" t="s">
        <v>139</v>
      </c>
    </row>
    <row r="820" spans="2:51" s="14" customFormat="1" ht="11.25">
      <c r="B820" s="205"/>
      <c r="C820" s="206"/>
      <c r="D820" s="195" t="s">
        <v>150</v>
      </c>
      <c r="E820" s="207" t="s">
        <v>82</v>
      </c>
      <c r="F820" s="208" t="s">
        <v>1143</v>
      </c>
      <c r="G820" s="206"/>
      <c r="H820" s="207" t="s">
        <v>82</v>
      </c>
      <c r="I820" s="209"/>
      <c r="J820" s="206"/>
      <c r="K820" s="206"/>
      <c r="L820" s="210"/>
      <c r="M820" s="211"/>
      <c r="N820" s="212"/>
      <c r="O820" s="212"/>
      <c r="P820" s="212"/>
      <c r="Q820" s="212"/>
      <c r="R820" s="212"/>
      <c r="S820" s="212"/>
      <c r="T820" s="213"/>
      <c r="AT820" s="214" t="s">
        <v>150</v>
      </c>
      <c r="AU820" s="214" t="s">
        <v>21</v>
      </c>
      <c r="AV820" s="14" t="s">
        <v>92</v>
      </c>
      <c r="AW820" s="14" t="s">
        <v>42</v>
      </c>
      <c r="AX820" s="14" t="s">
        <v>84</v>
      </c>
      <c r="AY820" s="214" t="s">
        <v>139</v>
      </c>
    </row>
    <row r="821" spans="2:51" s="15" customFormat="1" ht="11.25">
      <c r="B821" s="215"/>
      <c r="C821" s="216"/>
      <c r="D821" s="195" t="s">
        <v>150</v>
      </c>
      <c r="E821" s="217" t="s">
        <v>82</v>
      </c>
      <c r="F821" s="218" t="s">
        <v>153</v>
      </c>
      <c r="G821" s="216"/>
      <c r="H821" s="219">
        <v>344.4</v>
      </c>
      <c r="I821" s="220"/>
      <c r="J821" s="216"/>
      <c r="K821" s="216"/>
      <c r="L821" s="221"/>
      <c r="M821" s="222"/>
      <c r="N821" s="223"/>
      <c r="O821" s="223"/>
      <c r="P821" s="223"/>
      <c r="Q821" s="223"/>
      <c r="R821" s="223"/>
      <c r="S821" s="223"/>
      <c r="T821" s="224"/>
      <c r="AT821" s="225" t="s">
        <v>150</v>
      </c>
      <c r="AU821" s="225" t="s">
        <v>21</v>
      </c>
      <c r="AV821" s="15" t="s">
        <v>146</v>
      </c>
      <c r="AW821" s="15" t="s">
        <v>42</v>
      </c>
      <c r="AX821" s="15" t="s">
        <v>92</v>
      </c>
      <c r="AY821" s="225" t="s">
        <v>139</v>
      </c>
    </row>
    <row r="822" spans="1:65" s="2" customFormat="1" ht="24.2" customHeight="1">
      <c r="A822" s="36"/>
      <c r="B822" s="37"/>
      <c r="C822" s="175" t="s">
        <v>1144</v>
      </c>
      <c r="D822" s="175" t="s">
        <v>141</v>
      </c>
      <c r="E822" s="176" t="s">
        <v>1145</v>
      </c>
      <c r="F822" s="177" t="s">
        <v>335</v>
      </c>
      <c r="G822" s="178" t="s">
        <v>336</v>
      </c>
      <c r="H822" s="179">
        <v>231.072</v>
      </c>
      <c r="I822" s="180"/>
      <c r="J822" s="181">
        <f>ROUND(I822*H822,2)</f>
        <v>0</v>
      </c>
      <c r="K822" s="177" t="s">
        <v>82</v>
      </c>
      <c r="L822" s="41"/>
      <c r="M822" s="182" t="s">
        <v>82</v>
      </c>
      <c r="N822" s="183" t="s">
        <v>54</v>
      </c>
      <c r="O822" s="66"/>
      <c r="P822" s="184">
        <f>O822*H822</f>
        <v>0</v>
      </c>
      <c r="Q822" s="184">
        <v>0</v>
      </c>
      <c r="R822" s="184">
        <f>Q822*H822</f>
        <v>0</v>
      </c>
      <c r="S822" s="184">
        <v>0</v>
      </c>
      <c r="T822" s="185">
        <f>S822*H822</f>
        <v>0</v>
      </c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R822" s="186" t="s">
        <v>146</v>
      </c>
      <c r="AT822" s="186" t="s">
        <v>141</v>
      </c>
      <c r="AU822" s="186" t="s">
        <v>21</v>
      </c>
      <c r="AY822" s="18" t="s">
        <v>139</v>
      </c>
      <c r="BE822" s="187">
        <f>IF(N822="základní",J822,0)</f>
        <v>0</v>
      </c>
      <c r="BF822" s="187">
        <f>IF(N822="snížená",J822,0)</f>
        <v>0</v>
      </c>
      <c r="BG822" s="187">
        <f>IF(N822="zákl. přenesená",J822,0)</f>
        <v>0</v>
      </c>
      <c r="BH822" s="187">
        <f>IF(N822="sníž. přenesená",J822,0)</f>
        <v>0</v>
      </c>
      <c r="BI822" s="187">
        <f>IF(N822="nulová",J822,0)</f>
        <v>0</v>
      </c>
      <c r="BJ822" s="18" t="s">
        <v>92</v>
      </c>
      <c r="BK822" s="187">
        <f>ROUND(I822*H822,2)</f>
        <v>0</v>
      </c>
      <c r="BL822" s="18" t="s">
        <v>146</v>
      </c>
      <c r="BM822" s="186" t="s">
        <v>1146</v>
      </c>
    </row>
    <row r="823" spans="2:51" s="13" customFormat="1" ht="11.25">
      <c r="B823" s="193"/>
      <c r="C823" s="194"/>
      <c r="D823" s="195" t="s">
        <v>150</v>
      </c>
      <c r="E823" s="196" t="s">
        <v>82</v>
      </c>
      <c r="F823" s="197" t="s">
        <v>1147</v>
      </c>
      <c r="G823" s="194"/>
      <c r="H823" s="198">
        <v>231.072</v>
      </c>
      <c r="I823" s="199"/>
      <c r="J823" s="194"/>
      <c r="K823" s="194"/>
      <c r="L823" s="200"/>
      <c r="M823" s="201"/>
      <c r="N823" s="202"/>
      <c r="O823" s="202"/>
      <c r="P823" s="202"/>
      <c r="Q823" s="202"/>
      <c r="R823" s="202"/>
      <c r="S823" s="202"/>
      <c r="T823" s="203"/>
      <c r="AT823" s="204" t="s">
        <v>150</v>
      </c>
      <c r="AU823" s="204" t="s">
        <v>21</v>
      </c>
      <c r="AV823" s="13" t="s">
        <v>21</v>
      </c>
      <c r="AW823" s="13" t="s">
        <v>42</v>
      </c>
      <c r="AX823" s="13" t="s">
        <v>84</v>
      </c>
      <c r="AY823" s="204" t="s">
        <v>139</v>
      </c>
    </row>
    <row r="824" spans="2:51" s="14" customFormat="1" ht="11.25">
      <c r="B824" s="205"/>
      <c r="C824" s="206"/>
      <c r="D824" s="195" t="s">
        <v>150</v>
      </c>
      <c r="E824" s="207" t="s">
        <v>82</v>
      </c>
      <c r="F824" s="208" t="s">
        <v>1148</v>
      </c>
      <c r="G824" s="206"/>
      <c r="H824" s="207" t="s">
        <v>82</v>
      </c>
      <c r="I824" s="209"/>
      <c r="J824" s="206"/>
      <c r="K824" s="206"/>
      <c r="L824" s="210"/>
      <c r="M824" s="211"/>
      <c r="N824" s="212"/>
      <c r="O824" s="212"/>
      <c r="P824" s="212"/>
      <c r="Q824" s="212"/>
      <c r="R824" s="212"/>
      <c r="S824" s="212"/>
      <c r="T824" s="213"/>
      <c r="AT824" s="214" t="s">
        <v>150</v>
      </c>
      <c r="AU824" s="214" t="s">
        <v>21</v>
      </c>
      <c r="AV824" s="14" t="s">
        <v>92</v>
      </c>
      <c r="AW824" s="14" t="s">
        <v>42</v>
      </c>
      <c r="AX824" s="14" t="s">
        <v>84</v>
      </c>
      <c r="AY824" s="214" t="s">
        <v>139</v>
      </c>
    </row>
    <row r="825" spans="2:51" s="15" customFormat="1" ht="11.25">
      <c r="B825" s="215"/>
      <c r="C825" s="216"/>
      <c r="D825" s="195" t="s">
        <v>150</v>
      </c>
      <c r="E825" s="217" t="s">
        <v>82</v>
      </c>
      <c r="F825" s="218" t="s">
        <v>153</v>
      </c>
      <c r="G825" s="216"/>
      <c r="H825" s="219">
        <v>231.072</v>
      </c>
      <c r="I825" s="220"/>
      <c r="J825" s="216"/>
      <c r="K825" s="216"/>
      <c r="L825" s="221"/>
      <c r="M825" s="222"/>
      <c r="N825" s="223"/>
      <c r="O825" s="223"/>
      <c r="P825" s="223"/>
      <c r="Q825" s="223"/>
      <c r="R825" s="223"/>
      <c r="S825" s="223"/>
      <c r="T825" s="224"/>
      <c r="AT825" s="225" t="s">
        <v>150</v>
      </c>
      <c r="AU825" s="225" t="s">
        <v>21</v>
      </c>
      <c r="AV825" s="15" t="s">
        <v>146</v>
      </c>
      <c r="AW825" s="15" t="s">
        <v>42</v>
      </c>
      <c r="AX825" s="15" t="s">
        <v>92</v>
      </c>
      <c r="AY825" s="225" t="s">
        <v>139</v>
      </c>
    </row>
    <row r="826" spans="1:65" s="2" customFormat="1" ht="33" customHeight="1">
      <c r="A826" s="36"/>
      <c r="B826" s="37"/>
      <c r="C826" s="175" t="s">
        <v>1149</v>
      </c>
      <c r="D826" s="175" t="s">
        <v>141</v>
      </c>
      <c r="E826" s="176" t="s">
        <v>1150</v>
      </c>
      <c r="F826" s="177" t="s">
        <v>1151</v>
      </c>
      <c r="G826" s="178" t="s">
        <v>336</v>
      </c>
      <c r="H826" s="179">
        <v>649.728</v>
      </c>
      <c r="I826" s="180"/>
      <c r="J826" s="181">
        <f>ROUND(I826*H826,2)</f>
        <v>0</v>
      </c>
      <c r="K826" s="177" t="s">
        <v>145</v>
      </c>
      <c r="L826" s="41"/>
      <c r="M826" s="182" t="s">
        <v>82</v>
      </c>
      <c r="N826" s="183" t="s">
        <v>54</v>
      </c>
      <c r="O826" s="66"/>
      <c r="P826" s="184">
        <f>O826*H826</f>
        <v>0</v>
      </c>
      <c r="Q826" s="184">
        <v>0</v>
      </c>
      <c r="R826" s="184">
        <f>Q826*H826</f>
        <v>0</v>
      </c>
      <c r="S826" s="184">
        <v>0</v>
      </c>
      <c r="T826" s="185">
        <f>S826*H826</f>
        <v>0</v>
      </c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R826" s="186" t="s">
        <v>146</v>
      </c>
      <c r="AT826" s="186" t="s">
        <v>141</v>
      </c>
      <c r="AU826" s="186" t="s">
        <v>21</v>
      </c>
      <c r="AY826" s="18" t="s">
        <v>139</v>
      </c>
      <c r="BE826" s="187">
        <f>IF(N826="základní",J826,0)</f>
        <v>0</v>
      </c>
      <c r="BF826" s="187">
        <f>IF(N826="snížená",J826,0)</f>
        <v>0</v>
      </c>
      <c r="BG826" s="187">
        <f>IF(N826="zákl. přenesená",J826,0)</f>
        <v>0</v>
      </c>
      <c r="BH826" s="187">
        <f>IF(N826="sníž. přenesená",J826,0)</f>
        <v>0</v>
      </c>
      <c r="BI826" s="187">
        <f>IF(N826="nulová",J826,0)</f>
        <v>0</v>
      </c>
      <c r="BJ826" s="18" t="s">
        <v>92</v>
      </c>
      <c r="BK826" s="187">
        <f>ROUND(I826*H826,2)</f>
        <v>0</v>
      </c>
      <c r="BL826" s="18" t="s">
        <v>146</v>
      </c>
      <c r="BM826" s="186" t="s">
        <v>1152</v>
      </c>
    </row>
    <row r="827" spans="1:47" s="2" customFormat="1" ht="11.25">
      <c r="A827" s="36"/>
      <c r="B827" s="37"/>
      <c r="C827" s="38"/>
      <c r="D827" s="188" t="s">
        <v>148</v>
      </c>
      <c r="E827" s="38"/>
      <c r="F827" s="189" t="s">
        <v>1153</v>
      </c>
      <c r="G827" s="38"/>
      <c r="H827" s="38"/>
      <c r="I827" s="190"/>
      <c r="J827" s="38"/>
      <c r="K827" s="38"/>
      <c r="L827" s="41"/>
      <c r="M827" s="191"/>
      <c r="N827" s="192"/>
      <c r="O827" s="66"/>
      <c r="P827" s="66"/>
      <c r="Q827" s="66"/>
      <c r="R827" s="66"/>
      <c r="S827" s="66"/>
      <c r="T827" s="67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T827" s="18" t="s">
        <v>148</v>
      </c>
      <c r="AU827" s="18" t="s">
        <v>21</v>
      </c>
    </row>
    <row r="828" spans="2:51" s="13" customFormat="1" ht="11.25">
      <c r="B828" s="193"/>
      <c r="C828" s="194"/>
      <c r="D828" s="195" t="s">
        <v>150</v>
      </c>
      <c r="E828" s="196" t="s">
        <v>82</v>
      </c>
      <c r="F828" s="197" t="s">
        <v>1147</v>
      </c>
      <c r="G828" s="194"/>
      <c r="H828" s="198">
        <v>231.072</v>
      </c>
      <c r="I828" s="199"/>
      <c r="J828" s="194"/>
      <c r="K828" s="194"/>
      <c r="L828" s="200"/>
      <c r="M828" s="201"/>
      <c r="N828" s="202"/>
      <c r="O828" s="202"/>
      <c r="P828" s="202"/>
      <c r="Q828" s="202"/>
      <c r="R828" s="202"/>
      <c r="S828" s="202"/>
      <c r="T828" s="203"/>
      <c r="AT828" s="204" t="s">
        <v>150</v>
      </c>
      <c r="AU828" s="204" t="s">
        <v>21</v>
      </c>
      <c r="AV828" s="13" t="s">
        <v>21</v>
      </c>
      <c r="AW828" s="13" t="s">
        <v>42</v>
      </c>
      <c r="AX828" s="13" t="s">
        <v>84</v>
      </c>
      <c r="AY828" s="204" t="s">
        <v>139</v>
      </c>
    </row>
    <row r="829" spans="2:51" s="14" customFormat="1" ht="11.25">
      <c r="B829" s="205"/>
      <c r="C829" s="206"/>
      <c r="D829" s="195" t="s">
        <v>150</v>
      </c>
      <c r="E829" s="207" t="s">
        <v>82</v>
      </c>
      <c r="F829" s="208" t="s">
        <v>1154</v>
      </c>
      <c r="G829" s="206"/>
      <c r="H829" s="207" t="s">
        <v>82</v>
      </c>
      <c r="I829" s="209"/>
      <c r="J829" s="206"/>
      <c r="K829" s="206"/>
      <c r="L829" s="210"/>
      <c r="M829" s="211"/>
      <c r="N829" s="212"/>
      <c r="O829" s="212"/>
      <c r="P829" s="212"/>
      <c r="Q829" s="212"/>
      <c r="R829" s="212"/>
      <c r="S829" s="212"/>
      <c r="T829" s="213"/>
      <c r="AT829" s="214" t="s">
        <v>150</v>
      </c>
      <c r="AU829" s="214" t="s">
        <v>21</v>
      </c>
      <c r="AV829" s="14" t="s">
        <v>92</v>
      </c>
      <c r="AW829" s="14" t="s">
        <v>42</v>
      </c>
      <c r="AX829" s="14" t="s">
        <v>84</v>
      </c>
      <c r="AY829" s="214" t="s">
        <v>139</v>
      </c>
    </row>
    <row r="830" spans="2:51" s="13" customFormat="1" ht="11.25">
      <c r="B830" s="193"/>
      <c r="C830" s="194"/>
      <c r="D830" s="195" t="s">
        <v>150</v>
      </c>
      <c r="E830" s="196" t="s">
        <v>82</v>
      </c>
      <c r="F830" s="197" t="s">
        <v>1135</v>
      </c>
      <c r="G830" s="194"/>
      <c r="H830" s="198">
        <v>73.92</v>
      </c>
      <c r="I830" s="199"/>
      <c r="J830" s="194"/>
      <c r="K830" s="194"/>
      <c r="L830" s="200"/>
      <c r="M830" s="201"/>
      <c r="N830" s="202"/>
      <c r="O830" s="202"/>
      <c r="P830" s="202"/>
      <c r="Q830" s="202"/>
      <c r="R830" s="202"/>
      <c r="S830" s="202"/>
      <c r="T830" s="203"/>
      <c r="AT830" s="204" t="s">
        <v>150</v>
      </c>
      <c r="AU830" s="204" t="s">
        <v>21</v>
      </c>
      <c r="AV830" s="13" t="s">
        <v>21</v>
      </c>
      <c r="AW830" s="13" t="s">
        <v>42</v>
      </c>
      <c r="AX830" s="13" t="s">
        <v>84</v>
      </c>
      <c r="AY830" s="204" t="s">
        <v>139</v>
      </c>
    </row>
    <row r="831" spans="2:51" s="14" customFormat="1" ht="11.25">
      <c r="B831" s="205"/>
      <c r="C831" s="206"/>
      <c r="D831" s="195" t="s">
        <v>150</v>
      </c>
      <c r="E831" s="207" t="s">
        <v>82</v>
      </c>
      <c r="F831" s="208" t="s">
        <v>1155</v>
      </c>
      <c r="G831" s="206"/>
      <c r="H831" s="207" t="s">
        <v>82</v>
      </c>
      <c r="I831" s="209"/>
      <c r="J831" s="206"/>
      <c r="K831" s="206"/>
      <c r="L831" s="210"/>
      <c r="M831" s="211"/>
      <c r="N831" s="212"/>
      <c r="O831" s="212"/>
      <c r="P831" s="212"/>
      <c r="Q831" s="212"/>
      <c r="R831" s="212"/>
      <c r="S831" s="212"/>
      <c r="T831" s="213"/>
      <c r="AT831" s="214" t="s">
        <v>150</v>
      </c>
      <c r="AU831" s="214" t="s">
        <v>21</v>
      </c>
      <c r="AV831" s="14" t="s">
        <v>92</v>
      </c>
      <c r="AW831" s="14" t="s">
        <v>42</v>
      </c>
      <c r="AX831" s="14" t="s">
        <v>84</v>
      </c>
      <c r="AY831" s="214" t="s">
        <v>139</v>
      </c>
    </row>
    <row r="832" spans="2:51" s="13" customFormat="1" ht="11.25">
      <c r="B832" s="193"/>
      <c r="C832" s="194"/>
      <c r="D832" s="195" t="s">
        <v>150</v>
      </c>
      <c r="E832" s="196" t="s">
        <v>82</v>
      </c>
      <c r="F832" s="197" t="s">
        <v>1156</v>
      </c>
      <c r="G832" s="194"/>
      <c r="H832" s="198">
        <v>344.4</v>
      </c>
      <c r="I832" s="199"/>
      <c r="J832" s="194"/>
      <c r="K832" s="194"/>
      <c r="L832" s="200"/>
      <c r="M832" s="201"/>
      <c r="N832" s="202"/>
      <c r="O832" s="202"/>
      <c r="P832" s="202"/>
      <c r="Q832" s="202"/>
      <c r="R832" s="202"/>
      <c r="S832" s="202"/>
      <c r="T832" s="203"/>
      <c r="AT832" s="204" t="s">
        <v>150</v>
      </c>
      <c r="AU832" s="204" t="s">
        <v>21</v>
      </c>
      <c r="AV832" s="13" t="s">
        <v>21</v>
      </c>
      <c r="AW832" s="13" t="s">
        <v>42</v>
      </c>
      <c r="AX832" s="13" t="s">
        <v>84</v>
      </c>
      <c r="AY832" s="204" t="s">
        <v>139</v>
      </c>
    </row>
    <row r="833" spans="2:51" s="14" customFormat="1" ht="11.25">
      <c r="B833" s="205"/>
      <c r="C833" s="206"/>
      <c r="D833" s="195" t="s">
        <v>150</v>
      </c>
      <c r="E833" s="207" t="s">
        <v>82</v>
      </c>
      <c r="F833" s="208" t="s">
        <v>1157</v>
      </c>
      <c r="G833" s="206"/>
      <c r="H833" s="207" t="s">
        <v>82</v>
      </c>
      <c r="I833" s="209"/>
      <c r="J833" s="206"/>
      <c r="K833" s="206"/>
      <c r="L833" s="210"/>
      <c r="M833" s="211"/>
      <c r="N833" s="212"/>
      <c r="O833" s="212"/>
      <c r="P833" s="212"/>
      <c r="Q833" s="212"/>
      <c r="R833" s="212"/>
      <c r="S833" s="212"/>
      <c r="T833" s="213"/>
      <c r="AT833" s="214" t="s">
        <v>150</v>
      </c>
      <c r="AU833" s="214" t="s">
        <v>21</v>
      </c>
      <c r="AV833" s="14" t="s">
        <v>92</v>
      </c>
      <c r="AW833" s="14" t="s">
        <v>42</v>
      </c>
      <c r="AX833" s="14" t="s">
        <v>84</v>
      </c>
      <c r="AY833" s="214" t="s">
        <v>139</v>
      </c>
    </row>
    <row r="834" spans="2:51" s="13" customFormat="1" ht="11.25">
      <c r="B834" s="193"/>
      <c r="C834" s="194"/>
      <c r="D834" s="195" t="s">
        <v>150</v>
      </c>
      <c r="E834" s="196" t="s">
        <v>82</v>
      </c>
      <c r="F834" s="197" t="s">
        <v>1129</v>
      </c>
      <c r="G834" s="194"/>
      <c r="H834" s="198">
        <v>0.336</v>
      </c>
      <c r="I834" s="199"/>
      <c r="J834" s="194"/>
      <c r="K834" s="194"/>
      <c r="L834" s="200"/>
      <c r="M834" s="201"/>
      <c r="N834" s="202"/>
      <c r="O834" s="202"/>
      <c r="P834" s="202"/>
      <c r="Q834" s="202"/>
      <c r="R834" s="202"/>
      <c r="S834" s="202"/>
      <c r="T834" s="203"/>
      <c r="AT834" s="204" t="s">
        <v>150</v>
      </c>
      <c r="AU834" s="204" t="s">
        <v>21</v>
      </c>
      <c r="AV834" s="13" t="s">
        <v>21</v>
      </c>
      <c r="AW834" s="13" t="s">
        <v>42</v>
      </c>
      <c r="AX834" s="13" t="s">
        <v>84</v>
      </c>
      <c r="AY834" s="204" t="s">
        <v>139</v>
      </c>
    </row>
    <row r="835" spans="2:51" s="14" customFormat="1" ht="11.25">
      <c r="B835" s="205"/>
      <c r="C835" s="206"/>
      <c r="D835" s="195" t="s">
        <v>150</v>
      </c>
      <c r="E835" s="207" t="s">
        <v>82</v>
      </c>
      <c r="F835" s="208" t="s">
        <v>1158</v>
      </c>
      <c r="G835" s="206"/>
      <c r="H835" s="207" t="s">
        <v>82</v>
      </c>
      <c r="I835" s="209"/>
      <c r="J835" s="206"/>
      <c r="K835" s="206"/>
      <c r="L835" s="210"/>
      <c r="M835" s="211"/>
      <c r="N835" s="212"/>
      <c r="O835" s="212"/>
      <c r="P835" s="212"/>
      <c r="Q835" s="212"/>
      <c r="R835" s="212"/>
      <c r="S835" s="212"/>
      <c r="T835" s="213"/>
      <c r="AT835" s="214" t="s">
        <v>150</v>
      </c>
      <c r="AU835" s="214" t="s">
        <v>21</v>
      </c>
      <c r="AV835" s="14" t="s">
        <v>92</v>
      </c>
      <c r="AW835" s="14" t="s">
        <v>42</v>
      </c>
      <c r="AX835" s="14" t="s">
        <v>84</v>
      </c>
      <c r="AY835" s="214" t="s">
        <v>139</v>
      </c>
    </row>
    <row r="836" spans="2:51" s="15" customFormat="1" ht="11.25">
      <c r="B836" s="215"/>
      <c r="C836" s="216"/>
      <c r="D836" s="195" t="s">
        <v>150</v>
      </c>
      <c r="E836" s="217" t="s">
        <v>82</v>
      </c>
      <c r="F836" s="218" t="s">
        <v>153</v>
      </c>
      <c r="G836" s="216"/>
      <c r="H836" s="219">
        <v>649.7280000000001</v>
      </c>
      <c r="I836" s="220"/>
      <c r="J836" s="216"/>
      <c r="K836" s="216"/>
      <c r="L836" s="221"/>
      <c r="M836" s="222"/>
      <c r="N836" s="223"/>
      <c r="O836" s="223"/>
      <c r="P836" s="223"/>
      <c r="Q836" s="223"/>
      <c r="R836" s="223"/>
      <c r="S836" s="223"/>
      <c r="T836" s="224"/>
      <c r="AT836" s="225" t="s">
        <v>150</v>
      </c>
      <c r="AU836" s="225" t="s">
        <v>21</v>
      </c>
      <c r="AV836" s="15" t="s">
        <v>146</v>
      </c>
      <c r="AW836" s="15" t="s">
        <v>42</v>
      </c>
      <c r="AX836" s="15" t="s">
        <v>92</v>
      </c>
      <c r="AY836" s="225" t="s">
        <v>139</v>
      </c>
    </row>
    <row r="837" spans="1:65" s="2" customFormat="1" ht="21.75" customHeight="1">
      <c r="A837" s="36"/>
      <c r="B837" s="37"/>
      <c r="C837" s="175" t="s">
        <v>1159</v>
      </c>
      <c r="D837" s="175" t="s">
        <v>141</v>
      </c>
      <c r="E837" s="176" t="s">
        <v>1160</v>
      </c>
      <c r="F837" s="177" t="s">
        <v>1161</v>
      </c>
      <c r="G837" s="178" t="s">
        <v>336</v>
      </c>
      <c r="H837" s="179">
        <v>649.73</v>
      </c>
      <c r="I837" s="180"/>
      <c r="J837" s="181">
        <f>ROUND(I837*H837,2)</f>
        <v>0</v>
      </c>
      <c r="K837" s="177" t="s">
        <v>145</v>
      </c>
      <c r="L837" s="41"/>
      <c r="M837" s="182" t="s">
        <v>82</v>
      </c>
      <c r="N837" s="183" t="s">
        <v>54</v>
      </c>
      <c r="O837" s="66"/>
      <c r="P837" s="184">
        <f>O837*H837</f>
        <v>0</v>
      </c>
      <c r="Q837" s="184">
        <v>0</v>
      </c>
      <c r="R837" s="184">
        <f>Q837*H837</f>
        <v>0</v>
      </c>
      <c r="S837" s="184">
        <v>0</v>
      </c>
      <c r="T837" s="185">
        <f>S837*H837</f>
        <v>0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186" t="s">
        <v>146</v>
      </c>
      <c r="AT837" s="186" t="s">
        <v>141</v>
      </c>
      <c r="AU837" s="186" t="s">
        <v>21</v>
      </c>
      <c r="AY837" s="18" t="s">
        <v>139</v>
      </c>
      <c r="BE837" s="187">
        <f>IF(N837="základní",J837,0)</f>
        <v>0</v>
      </c>
      <c r="BF837" s="187">
        <f>IF(N837="snížená",J837,0)</f>
        <v>0</v>
      </c>
      <c r="BG837" s="187">
        <f>IF(N837="zákl. přenesená",J837,0)</f>
        <v>0</v>
      </c>
      <c r="BH837" s="187">
        <f>IF(N837="sníž. přenesená",J837,0)</f>
        <v>0</v>
      </c>
      <c r="BI837" s="187">
        <f>IF(N837="nulová",J837,0)</f>
        <v>0</v>
      </c>
      <c r="BJ837" s="18" t="s">
        <v>92</v>
      </c>
      <c r="BK837" s="187">
        <f>ROUND(I837*H837,2)</f>
        <v>0</v>
      </c>
      <c r="BL837" s="18" t="s">
        <v>146</v>
      </c>
      <c r="BM837" s="186" t="s">
        <v>1162</v>
      </c>
    </row>
    <row r="838" spans="1:47" s="2" customFormat="1" ht="11.25">
      <c r="A838" s="36"/>
      <c r="B838" s="37"/>
      <c r="C838" s="38"/>
      <c r="D838" s="188" t="s">
        <v>148</v>
      </c>
      <c r="E838" s="38"/>
      <c r="F838" s="189" t="s">
        <v>1163</v>
      </c>
      <c r="G838" s="38"/>
      <c r="H838" s="38"/>
      <c r="I838" s="190"/>
      <c r="J838" s="38"/>
      <c r="K838" s="38"/>
      <c r="L838" s="41"/>
      <c r="M838" s="191"/>
      <c r="N838" s="192"/>
      <c r="O838" s="66"/>
      <c r="P838" s="66"/>
      <c r="Q838" s="66"/>
      <c r="R838" s="66"/>
      <c r="S838" s="66"/>
      <c r="T838" s="67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T838" s="18" t="s">
        <v>148</v>
      </c>
      <c r="AU838" s="18" t="s">
        <v>21</v>
      </c>
    </row>
    <row r="839" spans="2:51" s="13" customFormat="1" ht="11.25">
      <c r="B839" s="193"/>
      <c r="C839" s="194"/>
      <c r="D839" s="195" t="s">
        <v>150</v>
      </c>
      <c r="E839" s="196" t="s">
        <v>82</v>
      </c>
      <c r="F839" s="197" t="s">
        <v>1164</v>
      </c>
      <c r="G839" s="194"/>
      <c r="H839" s="198">
        <v>649.73</v>
      </c>
      <c r="I839" s="199"/>
      <c r="J839" s="194"/>
      <c r="K839" s="194"/>
      <c r="L839" s="200"/>
      <c r="M839" s="201"/>
      <c r="N839" s="202"/>
      <c r="O839" s="202"/>
      <c r="P839" s="202"/>
      <c r="Q839" s="202"/>
      <c r="R839" s="202"/>
      <c r="S839" s="202"/>
      <c r="T839" s="203"/>
      <c r="AT839" s="204" t="s">
        <v>150</v>
      </c>
      <c r="AU839" s="204" t="s">
        <v>21</v>
      </c>
      <c r="AV839" s="13" t="s">
        <v>21</v>
      </c>
      <c r="AW839" s="13" t="s">
        <v>42</v>
      </c>
      <c r="AX839" s="13" t="s">
        <v>84</v>
      </c>
      <c r="AY839" s="204" t="s">
        <v>139</v>
      </c>
    </row>
    <row r="840" spans="2:51" s="15" customFormat="1" ht="11.25">
      <c r="B840" s="215"/>
      <c r="C840" s="216"/>
      <c r="D840" s="195" t="s">
        <v>150</v>
      </c>
      <c r="E840" s="217" t="s">
        <v>82</v>
      </c>
      <c r="F840" s="218" t="s">
        <v>153</v>
      </c>
      <c r="G840" s="216"/>
      <c r="H840" s="219">
        <v>649.73</v>
      </c>
      <c r="I840" s="220"/>
      <c r="J840" s="216"/>
      <c r="K840" s="216"/>
      <c r="L840" s="221"/>
      <c r="M840" s="222"/>
      <c r="N840" s="223"/>
      <c r="O840" s="223"/>
      <c r="P840" s="223"/>
      <c r="Q840" s="223"/>
      <c r="R840" s="223"/>
      <c r="S840" s="223"/>
      <c r="T840" s="224"/>
      <c r="AT840" s="225" t="s">
        <v>150</v>
      </c>
      <c r="AU840" s="225" t="s">
        <v>21</v>
      </c>
      <c r="AV840" s="15" t="s">
        <v>146</v>
      </c>
      <c r="AW840" s="15" t="s">
        <v>42</v>
      </c>
      <c r="AX840" s="15" t="s">
        <v>92</v>
      </c>
      <c r="AY840" s="225" t="s">
        <v>139</v>
      </c>
    </row>
    <row r="841" spans="1:65" s="2" customFormat="1" ht="24.2" customHeight="1">
      <c r="A841" s="36"/>
      <c r="B841" s="37"/>
      <c r="C841" s="175" t="s">
        <v>1165</v>
      </c>
      <c r="D841" s="175" t="s">
        <v>141</v>
      </c>
      <c r="E841" s="176" t="s">
        <v>1166</v>
      </c>
      <c r="F841" s="177" t="s">
        <v>1167</v>
      </c>
      <c r="G841" s="178" t="s">
        <v>336</v>
      </c>
      <c r="H841" s="179">
        <v>9096.22</v>
      </c>
      <c r="I841" s="180"/>
      <c r="J841" s="181">
        <f>ROUND(I841*H841,2)</f>
        <v>0</v>
      </c>
      <c r="K841" s="177" t="s">
        <v>145</v>
      </c>
      <c r="L841" s="41"/>
      <c r="M841" s="182" t="s">
        <v>82</v>
      </c>
      <c r="N841" s="183" t="s">
        <v>54</v>
      </c>
      <c r="O841" s="66"/>
      <c r="P841" s="184">
        <f>O841*H841</f>
        <v>0</v>
      </c>
      <c r="Q841" s="184">
        <v>0</v>
      </c>
      <c r="R841" s="184">
        <f>Q841*H841</f>
        <v>0</v>
      </c>
      <c r="S841" s="184">
        <v>0</v>
      </c>
      <c r="T841" s="185">
        <f>S841*H841</f>
        <v>0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R841" s="186" t="s">
        <v>146</v>
      </c>
      <c r="AT841" s="186" t="s">
        <v>141</v>
      </c>
      <c r="AU841" s="186" t="s">
        <v>21</v>
      </c>
      <c r="AY841" s="18" t="s">
        <v>139</v>
      </c>
      <c r="BE841" s="187">
        <f>IF(N841="základní",J841,0)</f>
        <v>0</v>
      </c>
      <c r="BF841" s="187">
        <f>IF(N841="snížená",J841,0)</f>
        <v>0</v>
      </c>
      <c r="BG841" s="187">
        <f>IF(N841="zákl. přenesená",J841,0)</f>
        <v>0</v>
      </c>
      <c r="BH841" s="187">
        <f>IF(N841="sníž. přenesená",J841,0)</f>
        <v>0</v>
      </c>
      <c r="BI841" s="187">
        <f>IF(N841="nulová",J841,0)</f>
        <v>0</v>
      </c>
      <c r="BJ841" s="18" t="s">
        <v>92</v>
      </c>
      <c r="BK841" s="187">
        <f>ROUND(I841*H841,2)</f>
        <v>0</v>
      </c>
      <c r="BL841" s="18" t="s">
        <v>146</v>
      </c>
      <c r="BM841" s="186" t="s">
        <v>1168</v>
      </c>
    </row>
    <row r="842" spans="1:47" s="2" customFormat="1" ht="11.25">
      <c r="A842" s="36"/>
      <c r="B842" s="37"/>
      <c r="C842" s="38"/>
      <c r="D842" s="188" t="s">
        <v>148</v>
      </c>
      <c r="E842" s="38"/>
      <c r="F842" s="189" t="s">
        <v>1169</v>
      </c>
      <c r="G842" s="38"/>
      <c r="H842" s="38"/>
      <c r="I842" s="190"/>
      <c r="J842" s="38"/>
      <c r="K842" s="38"/>
      <c r="L842" s="41"/>
      <c r="M842" s="191"/>
      <c r="N842" s="192"/>
      <c r="O842" s="66"/>
      <c r="P842" s="66"/>
      <c r="Q842" s="66"/>
      <c r="R842" s="66"/>
      <c r="S842" s="66"/>
      <c r="T842" s="67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8" t="s">
        <v>148</v>
      </c>
      <c r="AU842" s="18" t="s">
        <v>21</v>
      </c>
    </row>
    <row r="843" spans="2:51" s="13" customFormat="1" ht="11.25">
      <c r="B843" s="193"/>
      <c r="C843" s="194"/>
      <c r="D843" s="195" t="s">
        <v>150</v>
      </c>
      <c r="E843" s="196" t="s">
        <v>82</v>
      </c>
      <c r="F843" s="197" t="s">
        <v>1170</v>
      </c>
      <c r="G843" s="194"/>
      <c r="H843" s="198">
        <v>9096.22</v>
      </c>
      <c r="I843" s="199"/>
      <c r="J843" s="194"/>
      <c r="K843" s="194"/>
      <c r="L843" s="200"/>
      <c r="M843" s="201"/>
      <c r="N843" s="202"/>
      <c r="O843" s="202"/>
      <c r="P843" s="202"/>
      <c r="Q843" s="202"/>
      <c r="R843" s="202"/>
      <c r="S843" s="202"/>
      <c r="T843" s="203"/>
      <c r="AT843" s="204" t="s">
        <v>150</v>
      </c>
      <c r="AU843" s="204" t="s">
        <v>21</v>
      </c>
      <c r="AV843" s="13" t="s">
        <v>21</v>
      </c>
      <c r="AW843" s="13" t="s">
        <v>42</v>
      </c>
      <c r="AX843" s="13" t="s">
        <v>84</v>
      </c>
      <c r="AY843" s="204" t="s">
        <v>139</v>
      </c>
    </row>
    <row r="844" spans="2:51" s="15" customFormat="1" ht="11.25">
      <c r="B844" s="215"/>
      <c r="C844" s="216"/>
      <c r="D844" s="195" t="s">
        <v>150</v>
      </c>
      <c r="E844" s="217" t="s">
        <v>82</v>
      </c>
      <c r="F844" s="218" t="s">
        <v>153</v>
      </c>
      <c r="G844" s="216"/>
      <c r="H844" s="219">
        <v>9096.22</v>
      </c>
      <c r="I844" s="220"/>
      <c r="J844" s="216"/>
      <c r="K844" s="216"/>
      <c r="L844" s="221"/>
      <c r="M844" s="222"/>
      <c r="N844" s="223"/>
      <c r="O844" s="223"/>
      <c r="P844" s="223"/>
      <c r="Q844" s="223"/>
      <c r="R844" s="223"/>
      <c r="S844" s="223"/>
      <c r="T844" s="224"/>
      <c r="AT844" s="225" t="s">
        <v>150</v>
      </c>
      <c r="AU844" s="225" t="s">
        <v>21</v>
      </c>
      <c r="AV844" s="15" t="s">
        <v>146</v>
      </c>
      <c r="AW844" s="15" t="s">
        <v>42</v>
      </c>
      <c r="AX844" s="15" t="s">
        <v>92</v>
      </c>
      <c r="AY844" s="225" t="s">
        <v>139</v>
      </c>
    </row>
    <row r="845" spans="1:65" s="2" customFormat="1" ht="24.2" customHeight="1">
      <c r="A845" s="36"/>
      <c r="B845" s="37"/>
      <c r="C845" s="175" t="s">
        <v>1171</v>
      </c>
      <c r="D845" s="175" t="s">
        <v>141</v>
      </c>
      <c r="E845" s="176" t="s">
        <v>1172</v>
      </c>
      <c r="F845" s="177" t="s">
        <v>1173</v>
      </c>
      <c r="G845" s="178" t="s">
        <v>336</v>
      </c>
      <c r="H845" s="179">
        <v>633.239</v>
      </c>
      <c r="I845" s="180"/>
      <c r="J845" s="181">
        <f>ROUND(I845*H845,2)</f>
        <v>0</v>
      </c>
      <c r="K845" s="177" t="s">
        <v>145</v>
      </c>
      <c r="L845" s="41"/>
      <c r="M845" s="182" t="s">
        <v>82</v>
      </c>
      <c r="N845" s="183" t="s">
        <v>54</v>
      </c>
      <c r="O845" s="66"/>
      <c r="P845" s="184">
        <f>O845*H845</f>
        <v>0</v>
      </c>
      <c r="Q845" s="184">
        <v>0</v>
      </c>
      <c r="R845" s="184">
        <f>Q845*H845</f>
        <v>0</v>
      </c>
      <c r="S845" s="184">
        <v>0</v>
      </c>
      <c r="T845" s="185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86" t="s">
        <v>146</v>
      </c>
      <c r="AT845" s="186" t="s">
        <v>141</v>
      </c>
      <c r="AU845" s="186" t="s">
        <v>21</v>
      </c>
      <c r="AY845" s="18" t="s">
        <v>139</v>
      </c>
      <c r="BE845" s="187">
        <f>IF(N845="základní",J845,0)</f>
        <v>0</v>
      </c>
      <c r="BF845" s="187">
        <f>IF(N845="snížená",J845,0)</f>
        <v>0</v>
      </c>
      <c r="BG845" s="187">
        <f>IF(N845="zákl. přenesená",J845,0)</f>
        <v>0</v>
      </c>
      <c r="BH845" s="187">
        <f>IF(N845="sníž. přenesená",J845,0)</f>
        <v>0</v>
      </c>
      <c r="BI845" s="187">
        <f>IF(N845="nulová",J845,0)</f>
        <v>0</v>
      </c>
      <c r="BJ845" s="18" t="s">
        <v>92</v>
      </c>
      <c r="BK845" s="187">
        <f>ROUND(I845*H845,2)</f>
        <v>0</v>
      </c>
      <c r="BL845" s="18" t="s">
        <v>146</v>
      </c>
      <c r="BM845" s="186" t="s">
        <v>1174</v>
      </c>
    </row>
    <row r="846" spans="1:47" s="2" customFormat="1" ht="11.25">
      <c r="A846" s="36"/>
      <c r="B846" s="37"/>
      <c r="C846" s="38"/>
      <c r="D846" s="188" t="s">
        <v>148</v>
      </c>
      <c r="E846" s="38"/>
      <c r="F846" s="189" t="s">
        <v>1175</v>
      </c>
      <c r="G846" s="38"/>
      <c r="H846" s="38"/>
      <c r="I846" s="190"/>
      <c r="J846" s="38"/>
      <c r="K846" s="38"/>
      <c r="L846" s="41"/>
      <c r="M846" s="191"/>
      <c r="N846" s="192"/>
      <c r="O846" s="66"/>
      <c r="P846" s="66"/>
      <c r="Q846" s="66"/>
      <c r="R846" s="66"/>
      <c r="S846" s="66"/>
      <c r="T846" s="67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8" t="s">
        <v>148</v>
      </c>
      <c r="AU846" s="18" t="s">
        <v>21</v>
      </c>
    </row>
    <row r="847" spans="2:51" s="13" customFormat="1" ht="11.25">
      <c r="B847" s="193"/>
      <c r="C847" s="194"/>
      <c r="D847" s="195" t="s">
        <v>150</v>
      </c>
      <c r="E847" s="196" t="s">
        <v>82</v>
      </c>
      <c r="F847" s="197" t="s">
        <v>1176</v>
      </c>
      <c r="G847" s="194"/>
      <c r="H847" s="198">
        <v>39.646</v>
      </c>
      <c r="I847" s="199"/>
      <c r="J847" s="194"/>
      <c r="K847" s="194"/>
      <c r="L847" s="200"/>
      <c r="M847" s="201"/>
      <c r="N847" s="202"/>
      <c r="O847" s="202"/>
      <c r="P847" s="202"/>
      <c r="Q847" s="202"/>
      <c r="R847" s="202"/>
      <c r="S847" s="202"/>
      <c r="T847" s="203"/>
      <c r="AT847" s="204" t="s">
        <v>150</v>
      </c>
      <c r="AU847" s="204" t="s">
        <v>21</v>
      </c>
      <c r="AV847" s="13" t="s">
        <v>21</v>
      </c>
      <c r="AW847" s="13" t="s">
        <v>42</v>
      </c>
      <c r="AX847" s="13" t="s">
        <v>84</v>
      </c>
      <c r="AY847" s="204" t="s">
        <v>139</v>
      </c>
    </row>
    <row r="848" spans="2:51" s="13" customFormat="1" ht="11.25">
      <c r="B848" s="193"/>
      <c r="C848" s="194"/>
      <c r="D848" s="195" t="s">
        <v>150</v>
      </c>
      <c r="E848" s="196" t="s">
        <v>82</v>
      </c>
      <c r="F848" s="197" t="s">
        <v>1177</v>
      </c>
      <c r="G848" s="194"/>
      <c r="H848" s="198">
        <v>283.811</v>
      </c>
      <c r="I848" s="199"/>
      <c r="J848" s="194"/>
      <c r="K848" s="194"/>
      <c r="L848" s="200"/>
      <c r="M848" s="201"/>
      <c r="N848" s="202"/>
      <c r="O848" s="202"/>
      <c r="P848" s="202"/>
      <c r="Q848" s="202"/>
      <c r="R848" s="202"/>
      <c r="S848" s="202"/>
      <c r="T848" s="203"/>
      <c r="AT848" s="204" t="s">
        <v>150</v>
      </c>
      <c r="AU848" s="204" t="s">
        <v>21</v>
      </c>
      <c r="AV848" s="13" t="s">
        <v>21</v>
      </c>
      <c r="AW848" s="13" t="s">
        <v>42</v>
      </c>
      <c r="AX848" s="13" t="s">
        <v>84</v>
      </c>
      <c r="AY848" s="204" t="s">
        <v>139</v>
      </c>
    </row>
    <row r="849" spans="2:51" s="14" customFormat="1" ht="11.25">
      <c r="B849" s="205"/>
      <c r="C849" s="206"/>
      <c r="D849" s="195" t="s">
        <v>150</v>
      </c>
      <c r="E849" s="207" t="s">
        <v>82</v>
      </c>
      <c r="F849" s="208" t="s">
        <v>1178</v>
      </c>
      <c r="G849" s="206"/>
      <c r="H849" s="207" t="s">
        <v>82</v>
      </c>
      <c r="I849" s="209"/>
      <c r="J849" s="206"/>
      <c r="K849" s="206"/>
      <c r="L849" s="210"/>
      <c r="M849" s="211"/>
      <c r="N849" s="212"/>
      <c r="O849" s="212"/>
      <c r="P849" s="212"/>
      <c r="Q849" s="212"/>
      <c r="R849" s="212"/>
      <c r="S849" s="212"/>
      <c r="T849" s="213"/>
      <c r="AT849" s="214" t="s">
        <v>150</v>
      </c>
      <c r="AU849" s="214" t="s">
        <v>21</v>
      </c>
      <c r="AV849" s="14" t="s">
        <v>92</v>
      </c>
      <c r="AW849" s="14" t="s">
        <v>42</v>
      </c>
      <c r="AX849" s="14" t="s">
        <v>84</v>
      </c>
      <c r="AY849" s="214" t="s">
        <v>139</v>
      </c>
    </row>
    <row r="850" spans="2:51" s="13" customFormat="1" ht="11.25">
      <c r="B850" s="193"/>
      <c r="C850" s="194"/>
      <c r="D850" s="195" t="s">
        <v>150</v>
      </c>
      <c r="E850" s="196" t="s">
        <v>82</v>
      </c>
      <c r="F850" s="197" t="s">
        <v>1179</v>
      </c>
      <c r="G850" s="194"/>
      <c r="H850" s="198">
        <v>116.75</v>
      </c>
      <c r="I850" s="199"/>
      <c r="J850" s="194"/>
      <c r="K850" s="194"/>
      <c r="L850" s="200"/>
      <c r="M850" s="201"/>
      <c r="N850" s="202"/>
      <c r="O850" s="202"/>
      <c r="P850" s="202"/>
      <c r="Q850" s="202"/>
      <c r="R850" s="202"/>
      <c r="S850" s="202"/>
      <c r="T850" s="203"/>
      <c r="AT850" s="204" t="s">
        <v>150</v>
      </c>
      <c r="AU850" s="204" t="s">
        <v>21</v>
      </c>
      <c r="AV850" s="13" t="s">
        <v>21</v>
      </c>
      <c r="AW850" s="13" t="s">
        <v>42</v>
      </c>
      <c r="AX850" s="13" t="s">
        <v>84</v>
      </c>
      <c r="AY850" s="204" t="s">
        <v>139</v>
      </c>
    </row>
    <row r="851" spans="2:51" s="14" customFormat="1" ht="11.25">
      <c r="B851" s="205"/>
      <c r="C851" s="206"/>
      <c r="D851" s="195" t="s">
        <v>150</v>
      </c>
      <c r="E851" s="207" t="s">
        <v>82</v>
      </c>
      <c r="F851" s="208" t="s">
        <v>1180</v>
      </c>
      <c r="G851" s="206"/>
      <c r="H851" s="207" t="s">
        <v>82</v>
      </c>
      <c r="I851" s="209"/>
      <c r="J851" s="206"/>
      <c r="K851" s="206"/>
      <c r="L851" s="210"/>
      <c r="M851" s="211"/>
      <c r="N851" s="212"/>
      <c r="O851" s="212"/>
      <c r="P851" s="212"/>
      <c r="Q851" s="212"/>
      <c r="R851" s="212"/>
      <c r="S851" s="212"/>
      <c r="T851" s="213"/>
      <c r="AT851" s="214" t="s">
        <v>150</v>
      </c>
      <c r="AU851" s="214" t="s">
        <v>21</v>
      </c>
      <c r="AV851" s="14" t="s">
        <v>92</v>
      </c>
      <c r="AW851" s="14" t="s">
        <v>42</v>
      </c>
      <c r="AX851" s="14" t="s">
        <v>84</v>
      </c>
      <c r="AY851" s="214" t="s">
        <v>139</v>
      </c>
    </row>
    <row r="852" spans="2:51" s="13" customFormat="1" ht="11.25">
      <c r="B852" s="193"/>
      <c r="C852" s="194"/>
      <c r="D852" s="195" t="s">
        <v>150</v>
      </c>
      <c r="E852" s="196" t="s">
        <v>82</v>
      </c>
      <c r="F852" s="197" t="s">
        <v>1181</v>
      </c>
      <c r="G852" s="194"/>
      <c r="H852" s="198">
        <v>193.032</v>
      </c>
      <c r="I852" s="199"/>
      <c r="J852" s="194"/>
      <c r="K852" s="194"/>
      <c r="L852" s="200"/>
      <c r="M852" s="201"/>
      <c r="N852" s="202"/>
      <c r="O852" s="202"/>
      <c r="P852" s="202"/>
      <c r="Q852" s="202"/>
      <c r="R852" s="202"/>
      <c r="S852" s="202"/>
      <c r="T852" s="203"/>
      <c r="AT852" s="204" t="s">
        <v>150</v>
      </c>
      <c r="AU852" s="204" t="s">
        <v>21</v>
      </c>
      <c r="AV852" s="13" t="s">
        <v>21</v>
      </c>
      <c r="AW852" s="13" t="s">
        <v>42</v>
      </c>
      <c r="AX852" s="13" t="s">
        <v>84</v>
      </c>
      <c r="AY852" s="204" t="s">
        <v>139</v>
      </c>
    </row>
    <row r="853" spans="2:51" s="14" customFormat="1" ht="11.25">
      <c r="B853" s="205"/>
      <c r="C853" s="206"/>
      <c r="D853" s="195" t="s">
        <v>150</v>
      </c>
      <c r="E853" s="207" t="s">
        <v>82</v>
      </c>
      <c r="F853" s="208" t="s">
        <v>1182</v>
      </c>
      <c r="G853" s="206"/>
      <c r="H853" s="207" t="s">
        <v>82</v>
      </c>
      <c r="I853" s="209"/>
      <c r="J853" s="206"/>
      <c r="K853" s="206"/>
      <c r="L853" s="210"/>
      <c r="M853" s="211"/>
      <c r="N853" s="212"/>
      <c r="O853" s="212"/>
      <c r="P853" s="212"/>
      <c r="Q853" s="212"/>
      <c r="R853" s="212"/>
      <c r="S853" s="212"/>
      <c r="T853" s="213"/>
      <c r="AT853" s="214" t="s">
        <v>150</v>
      </c>
      <c r="AU853" s="214" t="s">
        <v>21</v>
      </c>
      <c r="AV853" s="14" t="s">
        <v>92</v>
      </c>
      <c r="AW853" s="14" t="s">
        <v>42</v>
      </c>
      <c r="AX853" s="14" t="s">
        <v>84</v>
      </c>
      <c r="AY853" s="214" t="s">
        <v>139</v>
      </c>
    </row>
    <row r="854" spans="2:51" s="15" customFormat="1" ht="11.25">
      <c r="B854" s="215"/>
      <c r="C854" s="216"/>
      <c r="D854" s="195" t="s">
        <v>150</v>
      </c>
      <c r="E854" s="217" t="s">
        <v>82</v>
      </c>
      <c r="F854" s="218" t="s">
        <v>153</v>
      </c>
      <c r="G854" s="216"/>
      <c r="H854" s="219">
        <v>633.239</v>
      </c>
      <c r="I854" s="220"/>
      <c r="J854" s="216"/>
      <c r="K854" s="216"/>
      <c r="L854" s="221"/>
      <c r="M854" s="222"/>
      <c r="N854" s="223"/>
      <c r="O854" s="223"/>
      <c r="P854" s="223"/>
      <c r="Q854" s="223"/>
      <c r="R854" s="223"/>
      <c r="S854" s="223"/>
      <c r="T854" s="224"/>
      <c r="AT854" s="225" t="s">
        <v>150</v>
      </c>
      <c r="AU854" s="225" t="s">
        <v>21</v>
      </c>
      <c r="AV854" s="15" t="s">
        <v>146</v>
      </c>
      <c r="AW854" s="15" t="s">
        <v>42</v>
      </c>
      <c r="AX854" s="15" t="s">
        <v>92</v>
      </c>
      <c r="AY854" s="225" t="s">
        <v>139</v>
      </c>
    </row>
    <row r="855" spans="1:65" s="2" customFormat="1" ht="24.2" customHeight="1">
      <c r="A855" s="36"/>
      <c r="B855" s="37"/>
      <c r="C855" s="175" t="s">
        <v>1183</v>
      </c>
      <c r="D855" s="175" t="s">
        <v>141</v>
      </c>
      <c r="E855" s="176" t="s">
        <v>1184</v>
      </c>
      <c r="F855" s="177" t="s">
        <v>1185</v>
      </c>
      <c r="G855" s="178" t="s">
        <v>336</v>
      </c>
      <c r="H855" s="179">
        <v>8865.346</v>
      </c>
      <c r="I855" s="180"/>
      <c r="J855" s="181">
        <f>ROUND(I855*H855,2)</f>
        <v>0</v>
      </c>
      <c r="K855" s="177" t="s">
        <v>145</v>
      </c>
      <c r="L855" s="41"/>
      <c r="M855" s="182" t="s">
        <v>82</v>
      </c>
      <c r="N855" s="183" t="s">
        <v>54</v>
      </c>
      <c r="O855" s="66"/>
      <c r="P855" s="184">
        <f>O855*H855</f>
        <v>0</v>
      </c>
      <c r="Q855" s="184">
        <v>0</v>
      </c>
      <c r="R855" s="184">
        <f>Q855*H855</f>
        <v>0</v>
      </c>
      <c r="S855" s="184">
        <v>0</v>
      </c>
      <c r="T855" s="185">
        <f>S855*H855</f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186" t="s">
        <v>146</v>
      </c>
      <c r="AT855" s="186" t="s">
        <v>141</v>
      </c>
      <c r="AU855" s="186" t="s">
        <v>21</v>
      </c>
      <c r="AY855" s="18" t="s">
        <v>139</v>
      </c>
      <c r="BE855" s="187">
        <f>IF(N855="základní",J855,0)</f>
        <v>0</v>
      </c>
      <c r="BF855" s="187">
        <f>IF(N855="snížená",J855,0)</f>
        <v>0</v>
      </c>
      <c r="BG855" s="187">
        <f>IF(N855="zákl. přenesená",J855,0)</f>
        <v>0</v>
      </c>
      <c r="BH855" s="187">
        <f>IF(N855="sníž. přenesená",J855,0)</f>
        <v>0</v>
      </c>
      <c r="BI855" s="187">
        <f>IF(N855="nulová",J855,0)</f>
        <v>0</v>
      </c>
      <c r="BJ855" s="18" t="s">
        <v>92</v>
      </c>
      <c r="BK855" s="187">
        <f>ROUND(I855*H855,2)</f>
        <v>0</v>
      </c>
      <c r="BL855" s="18" t="s">
        <v>146</v>
      </c>
      <c r="BM855" s="186" t="s">
        <v>1186</v>
      </c>
    </row>
    <row r="856" spans="1:47" s="2" customFormat="1" ht="11.25">
      <c r="A856" s="36"/>
      <c r="B856" s="37"/>
      <c r="C856" s="38"/>
      <c r="D856" s="188" t="s">
        <v>148</v>
      </c>
      <c r="E856" s="38"/>
      <c r="F856" s="189" t="s">
        <v>1187</v>
      </c>
      <c r="G856" s="38"/>
      <c r="H856" s="38"/>
      <c r="I856" s="190"/>
      <c r="J856" s="38"/>
      <c r="K856" s="38"/>
      <c r="L856" s="41"/>
      <c r="M856" s="191"/>
      <c r="N856" s="192"/>
      <c r="O856" s="66"/>
      <c r="P856" s="66"/>
      <c r="Q856" s="66"/>
      <c r="R856" s="66"/>
      <c r="S856" s="66"/>
      <c r="T856" s="67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T856" s="18" t="s">
        <v>148</v>
      </c>
      <c r="AU856" s="18" t="s">
        <v>21</v>
      </c>
    </row>
    <row r="857" spans="2:51" s="13" customFormat="1" ht="11.25">
      <c r="B857" s="193"/>
      <c r="C857" s="194"/>
      <c r="D857" s="195" t="s">
        <v>150</v>
      </c>
      <c r="E857" s="196" t="s">
        <v>82</v>
      </c>
      <c r="F857" s="197" t="s">
        <v>1188</v>
      </c>
      <c r="G857" s="194"/>
      <c r="H857" s="198">
        <v>8865.346</v>
      </c>
      <c r="I857" s="199"/>
      <c r="J857" s="194"/>
      <c r="K857" s="194"/>
      <c r="L857" s="200"/>
      <c r="M857" s="201"/>
      <c r="N857" s="202"/>
      <c r="O857" s="202"/>
      <c r="P857" s="202"/>
      <c r="Q857" s="202"/>
      <c r="R857" s="202"/>
      <c r="S857" s="202"/>
      <c r="T857" s="203"/>
      <c r="AT857" s="204" t="s">
        <v>150</v>
      </c>
      <c r="AU857" s="204" t="s">
        <v>21</v>
      </c>
      <c r="AV857" s="13" t="s">
        <v>21</v>
      </c>
      <c r="AW857" s="13" t="s">
        <v>42</v>
      </c>
      <c r="AX857" s="13" t="s">
        <v>84</v>
      </c>
      <c r="AY857" s="204" t="s">
        <v>139</v>
      </c>
    </row>
    <row r="858" spans="2:51" s="15" customFormat="1" ht="11.25">
      <c r="B858" s="215"/>
      <c r="C858" s="216"/>
      <c r="D858" s="195" t="s">
        <v>150</v>
      </c>
      <c r="E858" s="217" t="s">
        <v>82</v>
      </c>
      <c r="F858" s="218" t="s">
        <v>153</v>
      </c>
      <c r="G858" s="216"/>
      <c r="H858" s="219">
        <v>8865.346</v>
      </c>
      <c r="I858" s="220"/>
      <c r="J858" s="216"/>
      <c r="K858" s="216"/>
      <c r="L858" s="221"/>
      <c r="M858" s="222"/>
      <c r="N858" s="223"/>
      <c r="O858" s="223"/>
      <c r="P858" s="223"/>
      <c r="Q858" s="223"/>
      <c r="R858" s="223"/>
      <c r="S858" s="223"/>
      <c r="T858" s="224"/>
      <c r="AT858" s="225" t="s">
        <v>150</v>
      </c>
      <c r="AU858" s="225" t="s">
        <v>21</v>
      </c>
      <c r="AV858" s="15" t="s">
        <v>146</v>
      </c>
      <c r="AW858" s="15" t="s">
        <v>42</v>
      </c>
      <c r="AX858" s="15" t="s">
        <v>92</v>
      </c>
      <c r="AY858" s="225" t="s">
        <v>139</v>
      </c>
    </row>
    <row r="859" spans="1:65" s="2" customFormat="1" ht="24.2" customHeight="1">
      <c r="A859" s="36"/>
      <c r="B859" s="37"/>
      <c r="C859" s="175" t="s">
        <v>1189</v>
      </c>
      <c r="D859" s="175" t="s">
        <v>141</v>
      </c>
      <c r="E859" s="176" t="s">
        <v>1190</v>
      </c>
      <c r="F859" s="177" t="s">
        <v>1191</v>
      </c>
      <c r="G859" s="178" t="s">
        <v>336</v>
      </c>
      <c r="H859" s="179">
        <v>64.769</v>
      </c>
      <c r="I859" s="180"/>
      <c r="J859" s="181">
        <f>ROUND(I859*H859,2)</f>
        <v>0</v>
      </c>
      <c r="K859" s="177" t="s">
        <v>145</v>
      </c>
      <c r="L859" s="41"/>
      <c r="M859" s="182" t="s">
        <v>82</v>
      </c>
      <c r="N859" s="183" t="s">
        <v>54</v>
      </c>
      <c r="O859" s="66"/>
      <c r="P859" s="184">
        <f>O859*H859</f>
        <v>0</v>
      </c>
      <c r="Q859" s="184">
        <v>0</v>
      </c>
      <c r="R859" s="184">
        <f>Q859*H859</f>
        <v>0</v>
      </c>
      <c r="S859" s="184">
        <v>0</v>
      </c>
      <c r="T859" s="185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86" t="s">
        <v>146</v>
      </c>
      <c r="AT859" s="186" t="s">
        <v>141</v>
      </c>
      <c r="AU859" s="186" t="s">
        <v>21</v>
      </c>
      <c r="AY859" s="18" t="s">
        <v>139</v>
      </c>
      <c r="BE859" s="187">
        <f>IF(N859="základní",J859,0)</f>
        <v>0</v>
      </c>
      <c r="BF859" s="187">
        <f>IF(N859="snížená",J859,0)</f>
        <v>0</v>
      </c>
      <c r="BG859" s="187">
        <f>IF(N859="zákl. přenesená",J859,0)</f>
        <v>0</v>
      </c>
      <c r="BH859" s="187">
        <f>IF(N859="sníž. přenesená",J859,0)</f>
        <v>0</v>
      </c>
      <c r="BI859" s="187">
        <f>IF(N859="nulová",J859,0)</f>
        <v>0</v>
      </c>
      <c r="BJ859" s="18" t="s">
        <v>92</v>
      </c>
      <c r="BK859" s="187">
        <f>ROUND(I859*H859,2)</f>
        <v>0</v>
      </c>
      <c r="BL859" s="18" t="s">
        <v>146</v>
      </c>
      <c r="BM859" s="186" t="s">
        <v>1192</v>
      </c>
    </row>
    <row r="860" spans="1:47" s="2" customFormat="1" ht="11.25">
      <c r="A860" s="36"/>
      <c r="B860" s="37"/>
      <c r="C860" s="38"/>
      <c r="D860" s="188" t="s">
        <v>148</v>
      </c>
      <c r="E860" s="38"/>
      <c r="F860" s="189" t="s">
        <v>1193</v>
      </c>
      <c r="G860" s="38"/>
      <c r="H860" s="38"/>
      <c r="I860" s="190"/>
      <c r="J860" s="38"/>
      <c r="K860" s="38"/>
      <c r="L860" s="41"/>
      <c r="M860" s="191"/>
      <c r="N860" s="192"/>
      <c r="O860" s="66"/>
      <c r="P860" s="66"/>
      <c r="Q860" s="66"/>
      <c r="R860" s="66"/>
      <c r="S860" s="66"/>
      <c r="T860" s="67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8" t="s">
        <v>148</v>
      </c>
      <c r="AU860" s="18" t="s">
        <v>21</v>
      </c>
    </row>
    <row r="861" spans="2:51" s="13" customFormat="1" ht="11.25">
      <c r="B861" s="193"/>
      <c r="C861" s="194"/>
      <c r="D861" s="195" t="s">
        <v>150</v>
      </c>
      <c r="E861" s="196" t="s">
        <v>82</v>
      </c>
      <c r="F861" s="197" t="s">
        <v>1194</v>
      </c>
      <c r="G861" s="194"/>
      <c r="H861" s="198">
        <v>36.899</v>
      </c>
      <c r="I861" s="199"/>
      <c r="J861" s="194"/>
      <c r="K861" s="194"/>
      <c r="L861" s="200"/>
      <c r="M861" s="201"/>
      <c r="N861" s="202"/>
      <c r="O861" s="202"/>
      <c r="P861" s="202"/>
      <c r="Q861" s="202"/>
      <c r="R861" s="202"/>
      <c r="S861" s="202"/>
      <c r="T861" s="203"/>
      <c r="AT861" s="204" t="s">
        <v>150</v>
      </c>
      <c r="AU861" s="204" t="s">
        <v>21</v>
      </c>
      <c r="AV861" s="13" t="s">
        <v>21</v>
      </c>
      <c r="AW861" s="13" t="s">
        <v>42</v>
      </c>
      <c r="AX861" s="13" t="s">
        <v>84</v>
      </c>
      <c r="AY861" s="204" t="s">
        <v>139</v>
      </c>
    </row>
    <row r="862" spans="2:51" s="14" customFormat="1" ht="11.25">
      <c r="B862" s="205"/>
      <c r="C862" s="206"/>
      <c r="D862" s="195" t="s">
        <v>150</v>
      </c>
      <c r="E862" s="207" t="s">
        <v>82</v>
      </c>
      <c r="F862" s="208" t="s">
        <v>1195</v>
      </c>
      <c r="G862" s="206"/>
      <c r="H862" s="207" t="s">
        <v>82</v>
      </c>
      <c r="I862" s="209"/>
      <c r="J862" s="206"/>
      <c r="K862" s="206"/>
      <c r="L862" s="210"/>
      <c r="M862" s="211"/>
      <c r="N862" s="212"/>
      <c r="O862" s="212"/>
      <c r="P862" s="212"/>
      <c r="Q862" s="212"/>
      <c r="R862" s="212"/>
      <c r="S862" s="212"/>
      <c r="T862" s="213"/>
      <c r="AT862" s="214" t="s">
        <v>150</v>
      </c>
      <c r="AU862" s="214" t="s">
        <v>21</v>
      </c>
      <c r="AV862" s="14" t="s">
        <v>92</v>
      </c>
      <c r="AW862" s="14" t="s">
        <v>42</v>
      </c>
      <c r="AX862" s="14" t="s">
        <v>84</v>
      </c>
      <c r="AY862" s="214" t="s">
        <v>139</v>
      </c>
    </row>
    <row r="863" spans="2:51" s="13" customFormat="1" ht="11.25">
      <c r="B863" s="193"/>
      <c r="C863" s="194"/>
      <c r="D863" s="195" t="s">
        <v>150</v>
      </c>
      <c r="E863" s="196" t="s">
        <v>82</v>
      </c>
      <c r="F863" s="197" t="s">
        <v>1196</v>
      </c>
      <c r="G863" s="194"/>
      <c r="H863" s="198">
        <v>27.87</v>
      </c>
      <c r="I863" s="199"/>
      <c r="J863" s="194"/>
      <c r="K863" s="194"/>
      <c r="L863" s="200"/>
      <c r="M863" s="201"/>
      <c r="N863" s="202"/>
      <c r="O863" s="202"/>
      <c r="P863" s="202"/>
      <c r="Q863" s="202"/>
      <c r="R863" s="202"/>
      <c r="S863" s="202"/>
      <c r="T863" s="203"/>
      <c r="AT863" s="204" t="s">
        <v>150</v>
      </c>
      <c r="AU863" s="204" t="s">
        <v>21</v>
      </c>
      <c r="AV863" s="13" t="s">
        <v>21</v>
      </c>
      <c r="AW863" s="13" t="s">
        <v>42</v>
      </c>
      <c r="AX863" s="13" t="s">
        <v>84</v>
      </c>
      <c r="AY863" s="204" t="s">
        <v>139</v>
      </c>
    </row>
    <row r="864" spans="2:51" s="14" customFormat="1" ht="11.25">
      <c r="B864" s="205"/>
      <c r="C864" s="206"/>
      <c r="D864" s="195" t="s">
        <v>150</v>
      </c>
      <c r="E864" s="207" t="s">
        <v>82</v>
      </c>
      <c r="F864" s="208" t="s">
        <v>1197</v>
      </c>
      <c r="G864" s="206"/>
      <c r="H864" s="207" t="s">
        <v>82</v>
      </c>
      <c r="I864" s="209"/>
      <c r="J864" s="206"/>
      <c r="K864" s="206"/>
      <c r="L864" s="210"/>
      <c r="M864" s="211"/>
      <c r="N864" s="212"/>
      <c r="O864" s="212"/>
      <c r="P864" s="212"/>
      <c r="Q864" s="212"/>
      <c r="R864" s="212"/>
      <c r="S864" s="212"/>
      <c r="T864" s="213"/>
      <c r="AT864" s="214" t="s">
        <v>150</v>
      </c>
      <c r="AU864" s="214" t="s">
        <v>21</v>
      </c>
      <c r="AV864" s="14" t="s">
        <v>92</v>
      </c>
      <c r="AW864" s="14" t="s">
        <v>42</v>
      </c>
      <c r="AX864" s="14" t="s">
        <v>84</v>
      </c>
      <c r="AY864" s="214" t="s">
        <v>139</v>
      </c>
    </row>
    <row r="865" spans="2:51" s="15" customFormat="1" ht="11.25">
      <c r="B865" s="215"/>
      <c r="C865" s="216"/>
      <c r="D865" s="195" t="s">
        <v>150</v>
      </c>
      <c r="E865" s="217" t="s">
        <v>82</v>
      </c>
      <c r="F865" s="218" t="s">
        <v>153</v>
      </c>
      <c r="G865" s="216"/>
      <c r="H865" s="219">
        <v>64.769</v>
      </c>
      <c r="I865" s="220"/>
      <c r="J865" s="216"/>
      <c r="K865" s="216"/>
      <c r="L865" s="221"/>
      <c r="M865" s="222"/>
      <c r="N865" s="223"/>
      <c r="O865" s="223"/>
      <c r="P865" s="223"/>
      <c r="Q865" s="223"/>
      <c r="R865" s="223"/>
      <c r="S865" s="223"/>
      <c r="T865" s="224"/>
      <c r="AT865" s="225" t="s">
        <v>150</v>
      </c>
      <c r="AU865" s="225" t="s">
        <v>21</v>
      </c>
      <c r="AV865" s="15" t="s">
        <v>146</v>
      </c>
      <c r="AW865" s="15" t="s">
        <v>42</v>
      </c>
      <c r="AX865" s="15" t="s">
        <v>92</v>
      </c>
      <c r="AY865" s="225" t="s">
        <v>139</v>
      </c>
    </row>
    <row r="866" spans="1:65" s="2" customFormat="1" ht="24.2" customHeight="1">
      <c r="A866" s="36"/>
      <c r="B866" s="37"/>
      <c r="C866" s="175" t="s">
        <v>1198</v>
      </c>
      <c r="D866" s="175" t="s">
        <v>141</v>
      </c>
      <c r="E866" s="176" t="s">
        <v>1199</v>
      </c>
      <c r="F866" s="177" t="s">
        <v>1185</v>
      </c>
      <c r="G866" s="178" t="s">
        <v>336</v>
      </c>
      <c r="H866" s="179">
        <v>906.766</v>
      </c>
      <c r="I866" s="180"/>
      <c r="J866" s="181">
        <f>ROUND(I866*H866,2)</f>
        <v>0</v>
      </c>
      <c r="K866" s="177" t="s">
        <v>145</v>
      </c>
      <c r="L866" s="41"/>
      <c r="M866" s="182" t="s">
        <v>82</v>
      </c>
      <c r="N866" s="183" t="s">
        <v>54</v>
      </c>
      <c r="O866" s="66"/>
      <c r="P866" s="184">
        <f>O866*H866</f>
        <v>0</v>
      </c>
      <c r="Q866" s="184">
        <v>0</v>
      </c>
      <c r="R866" s="184">
        <f>Q866*H866</f>
        <v>0</v>
      </c>
      <c r="S866" s="184">
        <v>0</v>
      </c>
      <c r="T866" s="185">
        <f>S866*H866</f>
        <v>0</v>
      </c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R866" s="186" t="s">
        <v>146</v>
      </c>
      <c r="AT866" s="186" t="s">
        <v>141</v>
      </c>
      <c r="AU866" s="186" t="s">
        <v>21</v>
      </c>
      <c r="AY866" s="18" t="s">
        <v>139</v>
      </c>
      <c r="BE866" s="187">
        <f>IF(N866="základní",J866,0)</f>
        <v>0</v>
      </c>
      <c r="BF866" s="187">
        <f>IF(N866="snížená",J866,0)</f>
        <v>0</v>
      </c>
      <c r="BG866" s="187">
        <f>IF(N866="zákl. přenesená",J866,0)</f>
        <v>0</v>
      </c>
      <c r="BH866" s="187">
        <f>IF(N866="sníž. přenesená",J866,0)</f>
        <v>0</v>
      </c>
      <c r="BI866" s="187">
        <f>IF(N866="nulová",J866,0)</f>
        <v>0</v>
      </c>
      <c r="BJ866" s="18" t="s">
        <v>92</v>
      </c>
      <c r="BK866" s="187">
        <f>ROUND(I866*H866,2)</f>
        <v>0</v>
      </c>
      <c r="BL866" s="18" t="s">
        <v>146</v>
      </c>
      <c r="BM866" s="186" t="s">
        <v>1200</v>
      </c>
    </row>
    <row r="867" spans="1:47" s="2" customFormat="1" ht="11.25">
      <c r="A867" s="36"/>
      <c r="B867" s="37"/>
      <c r="C867" s="38"/>
      <c r="D867" s="188" t="s">
        <v>148</v>
      </c>
      <c r="E867" s="38"/>
      <c r="F867" s="189" t="s">
        <v>1201</v>
      </c>
      <c r="G867" s="38"/>
      <c r="H867" s="38"/>
      <c r="I867" s="190"/>
      <c r="J867" s="38"/>
      <c r="K867" s="38"/>
      <c r="L867" s="41"/>
      <c r="M867" s="191"/>
      <c r="N867" s="192"/>
      <c r="O867" s="66"/>
      <c r="P867" s="66"/>
      <c r="Q867" s="66"/>
      <c r="R867" s="66"/>
      <c r="S867" s="66"/>
      <c r="T867" s="67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T867" s="18" t="s">
        <v>148</v>
      </c>
      <c r="AU867" s="18" t="s">
        <v>21</v>
      </c>
    </row>
    <row r="868" spans="2:51" s="13" customFormat="1" ht="11.25">
      <c r="B868" s="193"/>
      <c r="C868" s="194"/>
      <c r="D868" s="195" t="s">
        <v>150</v>
      </c>
      <c r="E868" s="196" t="s">
        <v>82</v>
      </c>
      <c r="F868" s="197" t="s">
        <v>1202</v>
      </c>
      <c r="G868" s="194"/>
      <c r="H868" s="198">
        <v>906.766</v>
      </c>
      <c r="I868" s="199"/>
      <c r="J868" s="194"/>
      <c r="K868" s="194"/>
      <c r="L868" s="200"/>
      <c r="M868" s="201"/>
      <c r="N868" s="202"/>
      <c r="O868" s="202"/>
      <c r="P868" s="202"/>
      <c r="Q868" s="202"/>
      <c r="R868" s="202"/>
      <c r="S868" s="202"/>
      <c r="T868" s="203"/>
      <c r="AT868" s="204" t="s">
        <v>150</v>
      </c>
      <c r="AU868" s="204" t="s">
        <v>21</v>
      </c>
      <c r="AV868" s="13" t="s">
        <v>21</v>
      </c>
      <c r="AW868" s="13" t="s">
        <v>42</v>
      </c>
      <c r="AX868" s="13" t="s">
        <v>84</v>
      </c>
      <c r="AY868" s="204" t="s">
        <v>139</v>
      </c>
    </row>
    <row r="869" spans="2:51" s="15" customFormat="1" ht="11.25">
      <c r="B869" s="215"/>
      <c r="C869" s="216"/>
      <c r="D869" s="195" t="s">
        <v>150</v>
      </c>
      <c r="E869" s="217" t="s">
        <v>82</v>
      </c>
      <c r="F869" s="218" t="s">
        <v>153</v>
      </c>
      <c r="G869" s="216"/>
      <c r="H869" s="219">
        <v>906.766</v>
      </c>
      <c r="I869" s="220"/>
      <c r="J869" s="216"/>
      <c r="K869" s="216"/>
      <c r="L869" s="221"/>
      <c r="M869" s="222"/>
      <c r="N869" s="223"/>
      <c r="O869" s="223"/>
      <c r="P869" s="223"/>
      <c r="Q869" s="223"/>
      <c r="R869" s="223"/>
      <c r="S869" s="223"/>
      <c r="T869" s="224"/>
      <c r="AT869" s="225" t="s">
        <v>150</v>
      </c>
      <c r="AU869" s="225" t="s">
        <v>21</v>
      </c>
      <c r="AV869" s="15" t="s">
        <v>146</v>
      </c>
      <c r="AW869" s="15" t="s">
        <v>42</v>
      </c>
      <c r="AX869" s="15" t="s">
        <v>92</v>
      </c>
      <c r="AY869" s="225" t="s">
        <v>139</v>
      </c>
    </row>
    <row r="870" spans="1:65" s="2" customFormat="1" ht="16.5" customHeight="1">
      <c r="A870" s="36"/>
      <c r="B870" s="37"/>
      <c r="C870" s="175" t="s">
        <v>1203</v>
      </c>
      <c r="D870" s="175" t="s">
        <v>141</v>
      </c>
      <c r="E870" s="176" t="s">
        <v>1204</v>
      </c>
      <c r="F870" s="177" t="s">
        <v>1205</v>
      </c>
      <c r="G870" s="178" t="s">
        <v>336</v>
      </c>
      <c r="H870" s="179">
        <v>565.028</v>
      </c>
      <c r="I870" s="180"/>
      <c r="J870" s="181">
        <f>ROUND(I870*H870,2)</f>
        <v>0</v>
      </c>
      <c r="K870" s="177" t="s">
        <v>145</v>
      </c>
      <c r="L870" s="41"/>
      <c r="M870" s="182" t="s">
        <v>82</v>
      </c>
      <c r="N870" s="183" t="s">
        <v>54</v>
      </c>
      <c r="O870" s="66"/>
      <c r="P870" s="184">
        <f>O870*H870</f>
        <v>0</v>
      </c>
      <c r="Q870" s="184">
        <v>0</v>
      </c>
      <c r="R870" s="184">
        <f>Q870*H870</f>
        <v>0</v>
      </c>
      <c r="S870" s="184">
        <v>0</v>
      </c>
      <c r="T870" s="185">
        <f>S870*H870</f>
        <v>0</v>
      </c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R870" s="186" t="s">
        <v>146</v>
      </c>
      <c r="AT870" s="186" t="s">
        <v>141</v>
      </c>
      <c r="AU870" s="186" t="s">
        <v>21</v>
      </c>
      <c r="AY870" s="18" t="s">
        <v>139</v>
      </c>
      <c r="BE870" s="187">
        <f>IF(N870="základní",J870,0)</f>
        <v>0</v>
      </c>
      <c r="BF870" s="187">
        <f>IF(N870="snížená",J870,0)</f>
        <v>0</v>
      </c>
      <c r="BG870" s="187">
        <f>IF(N870="zákl. přenesená",J870,0)</f>
        <v>0</v>
      </c>
      <c r="BH870" s="187">
        <f>IF(N870="sníž. přenesená",J870,0)</f>
        <v>0</v>
      </c>
      <c r="BI870" s="187">
        <f>IF(N870="nulová",J870,0)</f>
        <v>0</v>
      </c>
      <c r="BJ870" s="18" t="s">
        <v>92</v>
      </c>
      <c r="BK870" s="187">
        <f>ROUND(I870*H870,2)</f>
        <v>0</v>
      </c>
      <c r="BL870" s="18" t="s">
        <v>146</v>
      </c>
      <c r="BM870" s="186" t="s">
        <v>1206</v>
      </c>
    </row>
    <row r="871" spans="1:47" s="2" customFormat="1" ht="11.25">
      <c r="A871" s="36"/>
      <c r="B871" s="37"/>
      <c r="C871" s="38"/>
      <c r="D871" s="188" t="s">
        <v>148</v>
      </c>
      <c r="E871" s="38"/>
      <c r="F871" s="189" t="s">
        <v>1207</v>
      </c>
      <c r="G871" s="38"/>
      <c r="H871" s="38"/>
      <c r="I871" s="190"/>
      <c r="J871" s="38"/>
      <c r="K871" s="38"/>
      <c r="L871" s="41"/>
      <c r="M871" s="191"/>
      <c r="N871" s="192"/>
      <c r="O871" s="66"/>
      <c r="P871" s="66"/>
      <c r="Q871" s="66"/>
      <c r="R871" s="66"/>
      <c r="S871" s="66"/>
      <c r="T871" s="67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T871" s="18" t="s">
        <v>148</v>
      </c>
      <c r="AU871" s="18" t="s">
        <v>21</v>
      </c>
    </row>
    <row r="872" spans="2:51" s="13" customFormat="1" ht="11.25">
      <c r="B872" s="193"/>
      <c r="C872" s="194"/>
      <c r="D872" s="195" t="s">
        <v>150</v>
      </c>
      <c r="E872" s="196" t="s">
        <v>82</v>
      </c>
      <c r="F872" s="197" t="s">
        <v>1208</v>
      </c>
      <c r="G872" s="194"/>
      <c r="H872" s="198">
        <v>565.028</v>
      </c>
      <c r="I872" s="199"/>
      <c r="J872" s="194"/>
      <c r="K872" s="194"/>
      <c r="L872" s="200"/>
      <c r="M872" s="201"/>
      <c r="N872" s="202"/>
      <c r="O872" s="202"/>
      <c r="P872" s="202"/>
      <c r="Q872" s="202"/>
      <c r="R872" s="202"/>
      <c r="S872" s="202"/>
      <c r="T872" s="203"/>
      <c r="AT872" s="204" t="s">
        <v>150</v>
      </c>
      <c r="AU872" s="204" t="s">
        <v>21</v>
      </c>
      <c r="AV872" s="13" t="s">
        <v>21</v>
      </c>
      <c r="AW872" s="13" t="s">
        <v>42</v>
      </c>
      <c r="AX872" s="13" t="s">
        <v>84</v>
      </c>
      <c r="AY872" s="204" t="s">
        <v>139</v>
      </c>
    </row>
    <row r="873" spans="2:51" s="15" customFormat="1" ht="11.25">
      <c r="B873" s="215"/>
      <c r="C873" s="216"/>
      <c r="D873" s="195" t="s">
        <v>150</v>
      </c>
      <c r="E873" s="217" t="s">
        <v>82</v>
      </c>
      <c r="F873" s="218" t="s">
        <v>153</v>
      </c>
      <c r="G873" s="216"/>
      <c r="H873" s="219">
        <v>565.028</v>
      </c>
      <c r="I873" s="220"/>
      <c r="J873" s="216"/>
      <c r="K873" s="216"/>
      <c r="L873" s="221"/>
      <c r="M873" s="222"/>
      <c r="N873" s="223"/>
      <c r="O873" s="223"/>
      <c r="P873" s="223"/>
      <c r="Q873" s="223"/>
      <c r="R873" s="223"/>
      <c r="S873" s="223"/>
      <c r="T873" s="224"/>
      <c r="AT873" s="225" t="s">
        <v>150</v>
      </c>
      <c r="AU873" s="225" t="s">
        <v>21</v>
      </c>
      <c r="AV873" s="15" t="s">
        <v>146</v>
      </c>
      <c r="AW873" s="15" t="s">
        <v>42</v>
      </c>
      <c r="AX873" s="15" t="s">
        <v>92</v>
      </c>
      <c r="AY873" s="225" t="s">
        <v>139</v>
      </c>
    </row>
    <row r="874" spans="1:65" s="2" customFormat="1" ht="16.5" customHeight="1">
      <c r="A874" s="36"/>
      <c r="B874" s="37"/>
      <c r="C874" s="175" t="s">
        <v>1209</v>
      </c>
      <c r="D874" s="175" t="s">
        <v>141</v>
      </c>
      <c r="E874" s="176" t="s">
        <v>1210</v>
      </c>
      <c r="F874" s="177" t="s">
        <v>1211</v>
      </c>
      <c r="G874" s="178" t="s">
        <v>336</v>
      </c>
      <c r="H874" s="179">
        <v>64.769</v>
      </c>
      <c r="I874" s="180"/>
      <c r="J874" s="181">
        <f>ROUND(I874*H874,2)</f>
        <v>0</v>
      </c>
      <c r="K874" s="177" t="s">
        <v>145</v>
      </c>
      <c r="L874" s="41"/>
      <c r="M874" s="182" t="s">
        <v>82</v>
      </c>
      <c r="N874" s="183" t="s">
        <v>54</v>
      </c>
      <c r="O874" s="66"/>
      <c r="P874" s="184">
        <f>O874*H874</f>
        <v>0</v>
      </c>
      <c r="Q874" s="184">
        <v>0</v>
      </c>
      <c r="R874" s="184">
        <f>Q874*H874</f>
        <v>0</v>
      </c>
      <c r="S874" s="184">
        <v>0</v>
      </c>
      <c r="T874" s="185">
        <f>S874*H874</f>
        <v>0</v>
      </c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R874" s="186" t="s">
        <v>146</v>
      </c>
      <c r="AT874" s="186" t="s">
        <v>141</v>
      </c>
      <c r="AU874" s="186" t="s">
        <v>21</v>
      </c>
      <c r="AY874" s="18" t="s">
        <v>139</v>
      </c>
      <c r="BE874" s="187">
        <f>IF(N874="základní",J874,0)</f>
        <v>0</v>
      </c>
      <c r="BF874" s="187">
        <f>IF(N874="snížená",J874,0)</f>
        <v>0</v>
      </c>
      <c r="BG874" s="187">
        <f>IF(N874="zákl. přenesená",J874,0)</f>
        <v>0</v>
      </c>
      <c r="BH874" s="187">
        <f>IF(N874="sníž. přenesená",J874,0)</f>
        <v>0</v>
      </c>
      <c r="BI874" s="187">
        <f>IF(N874="nulová",J874,0)</f>
        <v>0</v>
      </c>
      <c r="BJ874" s="18" t="s">
        <v>92</v>
      </c>
      <c r="BK874" s="187">
        <f>ROUND(I874*H874,2)</f>
        <v>0</v>
      </c>
      <c r="BL874" s="18" t="s">
        <v>146</v>
      </c>
      <c r="BM874" s="186" t="s">
        <v>1212</v>
      </c>
    </row>
    <row r="875" spans="1:47" s="2" customFormat="1" ht="11.25">
      <c r="A875" s="36"/>
      <c r="B875" s="37"/>
      <c r="C875" s="38"/>
      <c r="D875" s="188" t="s">
        <v>148</v>
      </c>
      <c r="E875" s="38"/>
      <c r="F875" s="189" t="s">
        <v>1213</v>
      </c>
      <c r="G875" s="38"/>
      <c r="H875" s="38"/>
      <c r="I875" s="190"/>
      <c r="J875" s="38"/>
      <c r="K875" s="38"/>
      <c r="L875" s="41"/>
      <c r="M875" s="191"/>
      <c r="N875" s="192"/>
      <c r="O875" s="66"/>
      <c r="P875" s="66"/>
      <c r="Q875" s="66"/>
      <c r="R875" s="66"/>
      <c r="S875" s="66"/>
      <c r="T875" s="67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T875" s="18" t="s">
        <v>148</v>
      </c>
      <c r="AU875" s="18" t="s">
        <v>21</v>
      </c>
    </row>
    <row r="876" spans="2:51" s="13" customFormat="1" ht="11.25">
      <c r="B876" s="193"/>
      <c r="C876" s="194"/>
      <c r="D876" s="195" t="s">
        <v>150</v>
      </c>
      <c r="E876" s="196" t="s">
        <v>82</v>
      </c>
      <c r="F876" s="197" t="s">
        <v>1214</v>
      </c>
      <c r="G876" s="194"/>
      <c r="H876" s="198">
        <v>64.769</v>
      </c>
      <c r="I876" s="199"/>
      <c r="J876" s="194"/>
      <c r="K876" s="194"/>
      <c r="L876" s="200"/>
      <c r="M876" s="201"/>
      <c r="N876" s="202"/>
      <c r="O876" s="202"/>
      <c r="P876" s="202"/>
      <c r="Q876" s="202"/>
      <c r="R876" s="202"/>
      <c r="S876" s="202"/>
      <c r="T876" s="203"/>
      <c r="AT876" s="204" t="s">
        <v>150</v>
      </c>
      <c r="AU876" s="204" t="s">
        <v>21</v>
      </c>
      <c r="AV876" s="13" t="s">
        <v>21</v>
      </c>
      <c r="AW876" s="13" t="s">
        <v>42</v>
      </c>
      <c r="AX876" s="13" t="s">
        <v>84</v>
      </c>
      <c r="AY876" s="204" t="s">
        <v>139</v>
      </c>
    </row>
    <row r="877" spans="2:51" s="15" customFormat="1" ht="11.25">
      <c r="B877" s="215"/>
      <c r="C877" s="216"/>
      <c r="D877" s="195" t="s">
        <v>150</v>
      </c>
      <c r="E877" s="217" t="s">
        <v>82</v>
      </c>
      <c r="F877" s="218" t="s">
        <v>153</v>
      </c>
      <c r="G877" s="216"/>
      <c r="H877" s="219">
        <v>64.769</v>
      </c>
      <c r="I877" s="220"/>
      <c r="J877" s="216"/>
      <c r="K877" s="216"/>
      <c r="L877" s="221"/>
      <c r="M877" s="222"/>
      <c r="N877" s="223"/>
      <c r="O877" s="223"/>
      <c r="P877" s="223"/>
      <c r="Q877" s="223"/>
      <c r="R877" s="223"/>
      <c r="S877" s="223"/>
      <c r="T877" s="224"/>
      <c r="AT877" s="225" t="s">
        <v>150</v>
      </c>
      <c r="AU877" s="225" t="s">
        <v>21</v>
      </c>
      <c r="AV877" s="15" t="s">
        <v>146</v>
      </c>
      <c r="AW877" s="15" t="s">
        <v>42</v>
      </c>
      <c r="AX877" s="15" t="s">
        <v>92</v>
      </c>
      <c r="AY877" s="225" t="s">
        <v>139</v>
      </c>
    </row>
    <row r="878" spans="1:65" s="2" customFormat="1" ht="24.2" customHeight="1">
      <c r="A878" s="36"/>
      <c r="B878" s="37"/>
      <c r="C878" s="175" t="s">
        <v>1215</v>
      </c>
      <c r="D878" s="175" t="s">
        <v>141</v>
      </c>
      <c r="E878" s="176" t="s">
        <v>1216</v>
      </c>
      <c r="F878" s="177" t="s">
        <v>1132</v>
      </c>
      <c r="G878" s="178" t="s">
        <v>336</v>
      </c>
      <c r="H878" s="179">
        <v>64.77</v>
      </c>
      <c r="I878" s="180"/>
      <c r="J878" s="181">
        <f>ROUND(I878*H878,2)</f>
        <v>0</v>
      </c>
      <c r="K878" s="177" t="s">
        <v>145</v>
      </c>
      <c r="L878" s="41"/>
      <c r="M878" s="182" t="s">
        <v>82</v>
      </c>
      <c r="N878" s="183" t="s">
        <v>54</v>
      </c>
      <c r="O878" s="66"/>
      <c r="P878" s="184">
        <f>O878*H878</f>
        <v>0</v>
      </c>
      <c r="Q878" s="184">
        <v>0</v>
      </c>
      <c r="R878" s="184">
        <f>Q878*H878</f>
        <v>0</v>
      </c>
      <c r="S878" s="184">
        <v>0</v>
      </c>
      <c r="T878" s="185">
        <f>S878*H878</f>
        <v>0</v>
      </c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R878" s="186" t="s">
        <v>146</v>
      </c>
      <c r="AT878" s="186" t="s">
        <v>141</v>
      </c>
      <c r="AU878" s="186" t="s">
        <v>21</v>
      </c>
      <c r="AY878" s="18" t="s">
        <v>139</v>
      </c>
      <c r="BE878" s="187">
        <f>IF(N878="základní",J878,0)</f>
        <v>0</v>
      </c>
      <c r="BF878" s="187">
        <f>IF(N878="snížená",J878,0)</f>
        <v>0</v>
      </c>
      <c r="BG878" s="187">
        <f>IF(N878="zákl. přenesená",J878,0)</f>
        <v>0</v>
      </c>
      <c r="BH878" s="187">
        <f>IF(N878="sníž. přenesená",J878,0)</f>
        <v>0</v>
      </c>
      <c r="BI878" s="187">
        <f>IF(N878="nulová",J878,0)</f>
        <v>0</v>
      </c>
      <c r="BJ878" s="18" t="s">
        <v>92</v>
      </c>
      <c r="BK878" s="187">
        <f>ROUND(I878*H878,2)</f>
        <v>0</v>
      </c>
      <c r="BL878" s="18" t="s">
        <v>146</v>
      </c>
      <c r="BM878" s="186" t="s">
        <v>1217</v>
      </c>
    </row>
    <row r="879" spans="1:47" s="2" customFormat="1" ht="11.25">
      <c r="A879" s="36"/>
      <c r="B879" s="37"/>
      <c r="C879" s="38"/>
      <c r="D879" s="188" t="s">
        <v>148</v>
      </c>
      <c r="E879" s="38"/>
      <c r="F879" s="189" t="s">
        <v>1218</v>
      </c>
      <c r="G879" s="38"/>
      <c r="H879" s="38"/>
      <c r="I879" s="190"/>
      <c r="J879" s="38"/>
      <c r="K879" s="38"/>
      <c r="L879" s="41"/>
      <c r="M879" s="191"/>
      <c r="N879" s="192"/>
      <c r="O879" s="66"/>
      <c r="P879" s="66"/>
      <c r="Q879" s="66"/>
      <c r="R879" s="66"/>
      <c r="S879" s="66"/>
      <c r="T879" s="67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T879" s="18" t="s">
        <v>148</v>
      </c>
      <c r="AU879" s="18" t="s">
        <v>21</v>
      </c>
    </row>
    <row r="880" spans="2:51" s="13" customFormat="1" ht="11.25">
      <c r="B880" s="193"/>
      <c r="C880" s="194"/>
      <c r="D880" s="195" t="s">
        <v>150</v>
      </c>
      <c r="E880" s="196" t="s">
        <v>82</v>
      </c>
      <c r="F880" s="197" t="s">
        <v>1219</v>
      </c>
      <c r="G880" s="194"/>
      <c r="H880" s="198">
        <v>64.77</v>
      </c>
      <c r="I880" s="199"/>
      <c r="J880" s="194"/>
      <c r="K880" s="194"/>
      <c r="L880" s="200"/>
      <c r="M880" s="201"/>
      <c r="N880" s="202"/>
      <c r="O880" s="202"/>
      <c r="P880" s="202"/>
      <c r="Q880" s="202"/>
      <c r="R880" s="202"/>
      <c r="S880" s="202"/>
      <c r="T880" s="203"/>
      <c r="AT880" s="204" t="s">
        <v>150</v>
      </c>
      <c r="AU880" s="204" t="s">
        <v>21</v>
      </c>
      <c r="AV880" s="13" t="s">
        <v>21</v>
      </c>
      <c r="AW880" s="13" t="s">
        <v>42</v>
      </c>
      <c r="AX880" s="13" t="s">
        <v>84</v>
      </c>
      <c r="AY880" s="204" t="s">
        <v>139</v>
      </c>
    </row>
    <row r="881" spans="2:51" s="14" customFormat="1" ht="11.25">
      <c r="B881" s="205"/>
      <c r="C881" s="206"/>
      <c r="D881" s="195" t="s">
        <v>150</v>
      </c>
      <c r="E881" s="207" t="s">
        <v>82</v>
      </c>
      <c r="F881" s="208" t="s">
        <v>1220</v>
      </c>
      <c r="G881" s="206"/>
      <c r="H881" s="207" t="s">
        <v>82</v>
      </c>
      <c r="I881" s="209"/>
      <c r="J881" s="206"/>
      <c r="K881" s="206"/>
      <c r="L881" s="210"/>
      <c r="M881" s="211"/>
      <c r="N881" s="212"/>
      <c r="O881" s="212"/>
      <c r="P881" s="212"/>
      <c r="Q881" s="212"/>
      <c r="R881" s="212"/>
      <c r="S881" s="212"/>
      <c r="T881" s="213"/>
      <c r="AT881" s="214" t="s">
        <v>150</v>
      </c>
      <c r="AU881" s="214" t="s">
        <v>21</v>
      </c>
      <c r="AV881" s="14" t="s">
        <v>92</v>
      </c>
      <c r="AW881" s="14" t="s">
        <v>42</v>
      </c>
      <c r="AX881" s="14" t="s">
        <v>84</v>
      </c>
      <c r="AY881" s="214" t="s">
        <v>139</v>
      </c>
    </row>
    <row r="882" spans="2:51" s="15" customFormat="1" ht="11.25">
      <c r="B882" s="215"/>
      <c r="C882" s="216"/>
      <c r="D882" s="195" t="s">
        <v>150</v>
      </c>
      <c r="E882" s="217" t="s">
        <v>82</v>
      </c>
      <c r="F882" s="218" t="s">
        <v>153</v>
      </c>
      <c r="G882" s="216"/>
      <c r="H882" s="219">
        <v>64.77</v>
      </c>
      <c r="I882" s="220"/>
      <c r="J882" s="216"/>
      <c r="K882" s="216"/>
      <c r="L882" s="221"/>
      <c r="M882" s="222"/>
      <c r="N882" s="223"/>
      <c r="O882" s="223"/>
      <c r="P882" s="223"/>
      <c r="Q882" s="223"/>
      <c r="R882" s="223"/>
      <c r="S882" s="223"/>
      <c r="T882" s="224"/>
      <c r="AT882" s="225" t="s">
        <v>150</v>
      </c>
      <c r="AU882" s="225" t="s">
        <v>21</v>
      </c>
      <c r="AV882" s="15" t="s">
        <v>146</v>
      </c>
      <c r="AW882" s="15" t="s">
        <v>42</v>
      </c>
      <c r="AX882" s="15" t="s">
        <v>92</v>
      </c>
      <c r="AY882" s="225" t="s">
        <v>139</v>
      </c>
    </row>
    <row r="883" spans="1:65" s="2" customFormat="1" ht="24.2" customHeight="1">
      <c r="A883" s="36"/>
      <c r="B883" s="37"/>
      <c r="C883" s="175" t="s">
        <v>1221</v>
      </c>
      <c r="D883" s="175" t="s">
        <v>141</v>
      </c>
      <c r="E883" s="176" t="s">
        <v>1222</v>
      </c>
      <c r="F883" s="177" t="s">
        <v>335</v>
      </c>
      <c r="G883" s="178" t="s">
        <v>336</v>
      </c>
      <c r="H883" s="179">
        <v>323.457</v>
      </c>
      <c r="I883" s="180"/>
      <c r="J883" s="181">
        <f>ROUND(I883*H883,2)</f>
        <v>0</v>
      </c>
      <c r="K883" s="177" t="s">
        <v>145</v>
      </c>
      <c r="L883" s="41"/>
      <c r="M883" s="182" t="s">
        <v>82</v>
      </c>
      <c r="N883" s="183" t="s">
        <v>54</v>
      </c>
      <c r="O883" s="66"/>
      <c r="P883" s="184">
        <f>O883*H883</f>
        <v>0</v>
      </c>
      <c r="Q883" s="184">
        <v>0</v>
      </c>
      <c r="R883" s="184">
        <f>Q883*H883</f>
        <v>0</v>
      </c>
      <c r="S883" s="184">
        <v>0</v>
      </c>
      <c r="T883" s="185">
        <f>S883*H883</f>
        <v>0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186" t="s">
        <v>146</v>
      </c>
      <c r="AT883" s="186" t="s">
        <v>141</v>
      </c>
      <c r="AU883" s="186" t="s">
        <v>21</v>
      </c>
      <c r="AY883" s="18" t="s">
        <v>139</v>
      </c>
      <c r="BE883" s="187">
        <f>IF(N883="základní",J883,0)</f>
        <v>0</v>
      </c>
      <c r="BF883" s="187">
        <f>IF(N883="snížená",J883,0)</f>
        <v>0</v>
      </c>
      <c r="BG883" s="187">
        <f>IF(N883="zákl. přenesená",J883,0)</f>
        <v>0</v>
      </c>
      <c r="BH883" s="187">
        <f>IF(N883="sníž. přenesená",J883,0)</f>
        <v>0</v>
      </c>
      <c r="BI883" s="187">
        <f>IF(N883="nulová",J883,0)</f>
        <v>0</v>
      </c>
      <c r="BJ883" s="18" t="s">
        <v>92</v>
      </c>
      <c r="BK883" s="187">
        <f>ROUND(I883*H883,2)</f>
        <v>0</v>
      </c>
      <c r="BL883" s="18" t="s">
        <v>146</v>
      </c>
      <c r="BM883" s="186" t="s">
        <v>1223</v>
      </c>
    </row>
    <row r="884" spans="1:47" s="2" customFormat="1" ht="11.25">
      <c r="A884" s="36"/>
      <c r="B884" s="37"/>
      <c r="C884" s="38"/>
      <c r="D884" s="188" t="s">
        <v>148</v>
      </c>
      <c r="E884" s="38"/>
      <c r="F884" s="189" t="s">
        <v>1224</v>
      </c>
      <c r="G884" s="38"/>
      <c r="H884" s="38"/>
      <c r="I884" s="190"/>
      <c r="J884" s="38"/>
      <c r="K884" s="38"/>
      <c r="L884" s="41"/>
      <c r="M884" s="191"/>
      <c r="N884" s="192"/>
      <c r="O884" s="66"/>
      <c r="P884" s="66"/>
      <c r="Q884" s="66"/>
      <c r="R884" s="66"/>
      <c r="S884" s="66"/>
      <c r="T884" s="67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T884" s="18" t="s">
        <v>148</v>
      </c>
      <c r="AU884" s="18" t="s">
        <v>21</v>
      </c>
    </row>
    <row r="885" spans="2:51" s="13" customFormat="1" ht="11.25">
      <c r="B885" s="193"/>
      <c r="C885" s="194"/>
      <c r="D885" s="195" t="s">
        <v>150</v>
      </c>
      <c r="E885" s="196" t="s">
        <v>82</v>
      </c>
      <c r="F885" s="197" t="s">
        <v>1176</v>
      </c>
      <c r="G885" s="194"/>
      <c r="H885" s="198">
        <v>39.646</v>
      </c>
      <c r="I885" s="199"/>
      <c r="J885" s="194"/>
      <c r="K885" s="194"/>
      <c r="L885" s="200"/>
      <c r="M885" s="201"/>
      <c r="N885" s="202"/>
      <c r="O885" s="202"/>
      <c r="P885" s="202"/>
      <c r="Q885" s="202"/>
      <c r="R885" s="202"/>
      <c r="S885" s="202"/>
      <c r="T885" s="203"/>
      <c r="AT885" s="204" t="s">
        <v>150</v>
      </c>
      <c r="AU885" s="204" t="s">
        <v>21</v>
      </c>
      <c r="AV885" s="13" t="s">
        <v>21</v>
      </c>
      <c r="AW885" s="13" t="s">
        <v>42</v>
      </c>
      <c r="AX885" s="13" t="s">
        <v>84</v>
      </c>
      <c r="AY885" s="204" t="s">
        <v>139</v>
      </c>
    </row>
    <row r="886" spans="2:51" s="13" customFormat="1" ht="11.25">
      <c r="B886" s="193"/>
      <c r="C886" s="194"/>
      <c r="D886" s="195" t="s">
        <v>150</v>
      </c>
      <c r="E886" s="196" t="s">
        <v>82</v>
      </c>
      <c r="F886" s="197" t="s">
        <v>1225</v>
      </c>
      <c r="G886" s="194"/>
      <c r="H886" s="198">
        <v>283.811</v>
      </c>
      <c r="I886" s="199"/>
      <c r="J886" s="194"/>
      <c r="K886" s="194"/>
      <c r="L886" s="200"/>
      <c r="M886" s="201"/>
      <c r="N886" s="202"/>
      <c r="O886" s="202"/>
      <c r="P886" s="202"/>
      <c r="Q886" s="202"/>
      <c r="R886" s="202"/>
      <c r="S886" s="202"/>
      <c r="T886" s="203"/>
      <c r="AT886" s="204" t="s">
        <v>150</v>
      </c>
      <c r="AU886" s="204" t="s">
        <v>21</v>
      </c>
      <c r="AV886" s="13" t="s">
        <v>21</v>
      </c>
      <c r="AW886" s="13" t="s">
        <v>42</v>
      </c>
      <c r="AX886" s="13" t="s">
        <v>84</v>
      </c>
      <c r="AY886" s="204" t="s">
        <v>139</v>
      </c>
    </row>
    <row r="887" spans="2:51" s="14" customFormat="1" ht="11.25">
      <c r="B887" s="205"/>
      <c r="C887" s="206"/>
      <c r="D887" s="195" t="s">
        <v>150</v>
      </c>
      <c r="E887" s="207" t="s">
        <v>82</v>
      </c>
      <c r="F887" s="208" t="s">
        <v>1226</v>
      </c>
      <c r="G887" s="206"/>
      <c r="H887" s="207" t="s">
        <v>82</v>
      </c>
      <c r="I887" s="209"/>
      <c r="J887" s="206"/>
      <c r="K887" s="206"/>
      <c r="L887" s="210"/>
      <c r="M887" s="211"/>
      <c r="N887" s="212"/>
      <c r="O887" s="212"/>
      <c r="P887" s="212"/>
      <c r="Q887" s="212"/>
      <c r="R887" s="212"/>
      <c r="S887" s="212"/>
      <c r="T887" s="213"/>
      <c r="AT887" s="214" t="s">
        <v>150</v>
      </c>
      <c r="AU887" s="214" t="s">
        <v>21</v>
      </c>
      <c r="AV887" s="14" t="s">
        <v>92</v>
      </c>
      <c r="AW887" s="14" t="s">
        <v>42</v>
      </c>
      <c r="AX887" s="14" t="s">
        <v>84</v>
      </c>
      <c r="AY887" s="214" t="s">
        <v>139</v>
      </c>
    </row>
    <row r="888" spans="2:51" s="15" customFormat="1" ht="11.25">
      <c r="B888" s="215"/>
      <c r="C888" s="216"/>
      <c r="D888" s="195" t="s">
        <v>150</v>
      </c>
      <c r="E888" s="217" t="s">
        <v>82</v>
      </c>
      <c r="F888" s="218" t="s">
        <v>153</v>
      </c>
      <c r="G888" s="216"/>
      <c r="H888" s="219">
        <v>323.457</v>
      </c>
      <c r="I888" s="220"/>
      <c r="J888" s="216"/>
      <c r="K888" s="216"/>
      <c r="L888" s="221"/>
      <c r="M888" s="222"/>
      <c r="N888" s="223"/>
      <c r="O888" s="223"/>
      <c r="P888" s="223"/>
      <c r="Q888" s="223"/>
      <c r="R888" s="223"/>
      <c r="S888" s="223"/>
      <c r="T888" s="224"/>
      <c r="AT888" s="225" t="s">
        <v>150</v>
      </c>
      <c r="AU888" s="225" t="s">
        <v>21</v>
      </c>
      <c r="AV888" s="15" t="s">
        <v>146</v>
      </c>
      <c r="AW888" s="15" t="s">
        <v>42</v>
      </c>
      <c r="AX888" s="15" t="s">
        <v>92</v>
      </c>
      <c r="AY888" s="225" t="s">
        <v>139</v>
      </c>
    </row>
    <row r="889" spans="1:65" s="2" customFormat="1" ht="24.2" customHeight="1">
      <c r="A889" s="36"/>
      <c r="B889" s="37"/>
      <c r="C889" s="175" t="s">
        <v>1227</v>
      </c>
      <c r="D889" s="175" t="s">
        <v>141</v>
      </c>
      <c r="E889" s="176" t="s">
        <v>1228</v>
      </c>
      <c r="F889" s="177" t="s">
        <v>1229</v>
      </c>
      <c r="G889" s="178" t="s">
        <v>336</v>
      </c>
      <c r="H889" s="179">
        <v>116.75</v>
      </c>
      <c r="I889" s="180"/>
      <c r="J889" s="181">
        <f>ROUND(I889*H889,2)</f>
        <v>0</v>
      </c>
      <c r="K889" s="177" t="s">
        <v>145</v>
      </c>
      <c r="L889" s="41"/>
      <c r="M889" s="182" t="s">
        <v>82</v>
      </c>
      <c r="N889" s="183" t="s">
        <v>54</v>
      </c>
      <c r="O889" s="66"/>
      <c r="P889" s="184">
        <f>O889*H889</f>
        <v>0</v>
      </c>
      <c r="Q889" s="184">
        <v>0</v>
      </c>
      <c r="R889" s="184">
        <f>Q889*H889</f>
        <v>0</v>
      </c>
      <c r="S889" s="184">
        <v>0</v>
      </c>
      <c r="T889" s="185">
        <f>S889*H889</f>
        <v>0</v>
      </c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R889" s="186" t="s">
        <v>146</v>
      </c>
      <c r="AT889" s="186" t="s">
        <v>141</v>
      </c>
      <c r="AU889" s="186" t="s">
        <v>21</v>
      </c>
      <c r="AY889" s="18" t="s">
        <v>139</v>
      </c>
      <c r="BE889" s="187">
        <f>IF(N889="základní",J889,0)</f>
        <v>0</v>
      </c>
      <c r="BF889" s="187">
        <f>IF(N889="snížená",J889,0)</f>
        <v>0</v>
      </c>
      <c r="BG889" s="187">
        <f>IF(N889="zákl. přenesená",J889,0)</f>
        <v>0</v>
      </c>
      <c r="BH889" s="187">
        <f>IF(N889="sníž. přenesená",J889,0)</f>
        <v>0</v>
      </c>
      <c r="BI889" s="187">
        <f>IF(N889="nulová",J889,0)</f>
        <v>0</v>
      </c>
      <c r="BJ889" s="18" t="s">
        <v>92</v>
      </c>
      <c r="BK889" s="187">
        <f>ROUND(I889*H889,2)</f>
        <v>0</v>
      </c>
      <c r="BL889" s="18" t="s">
        <v>146</v>
      </c>
      <c r="BM889" s="186" t="s">
        <v>1230</v>
      </c>
    </row>
    <row r="890" spans="1:47" s="2" customFormat="1" ht="11.25">
      <c r="A890" s="36"/>
      <c r="B890" s="37"/>
      <c r="C890" s="38"/>
      <c r="D890" s="188" t="s">
        <v>148</v>
      </c>
      <c r="E890" s="38"/>
      <c r="F890" s="189" t="s">
        <v>1231</v>
      </c>
      <c r="G890" s="38"/>
      <c r="H890" s="38"/>
      <c r="I890" s="190"/>
      <c r="J890" s="38"/>
      <c r="K890" s="38"/>
      <c r="L890" s="41"/>
      <c r="M890" s="191"/>
      <c r="N890" s="192"/>
      <c r="O890" s="66"/>
      <c r="P890" s="66"/>
      <c r="Q890" s="66"/>
      <c r="R890" s="66"/>
      <c r="S890" s="66"/>
      <c r="T890" s="67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T890" s="18" t="s">
        <v>148</v>
      </c>
      <c r="AU890" s="18" t="s">
        <v>21</v>
      </c>
    </row>
    <row r="891" spans="2:51" s="13" customFormat="1" ht="11.25">
      <c r="B891" s="193"/>
      <c r="C891" s="194"/>
      <c r="D891" s="195" t="s">
        <v>150</v>
      </c>
      <c r="E891" s="196" t="s">
        <v>82</v>
      </c>
      <c r="F891" s="197" t="s">
        <v>1179</v>
      </c>
      <c r="G891" s="194"/>
      <c r="H891" s="198">
        <v>116.75</v>
      </c>
      <c r="I891" s="199"/>
      <c r="J891" s="194"/>
      <c r="K891" s="194"/>
      <c r="L891" s="200"/>
      <c r="M891" s="201"/>
      <c r="N891" s="202"/>
      <c r="O891" s="202"/>
      <c r="P891" s="202"/>
      <c r="Q891" s="202"/>
      <c r="R891" s="202"/>
      <c r="S891" s="202"/>
      <c r="T891" s="203"/>
      <c r="AT891" s="204" t="s">
        <v>150</v>
      </c>
      <c r="AU891" s="204" t="s">
        <v>21</v>
      </c>
      <c r="AV891" s="13" t="s">
        <v>21</v>
      </c>
      <c r="AW891" s="13" t="s">
        <v>42</v>
      </c>
      <c r="AX891" s="13" t="s">
        <v>84</v>
      </c>
      <c r="AY891" s="204" t="s">
        <v>139</v>
      </c>
    </row>
    <row r="892" spans="2:51" s="14" customFormat="1" ht="11.25">
      <c r="B892" s="205"/>
      <c r="C892" s="206"/>
      <c r="D892" s="195" t="s">
        <v>150</v>
      </c>
      <c r="E892" s="207" t="s">
        <v>82</v>
      </c>
      <c r="F892" s="208" t="s">
        <v>1180</v>
      </c>
      <c r="G892" s="206"/>
      <c r="H892" s="207" t="s">
        <v>82</v>
      </c>
      <c r="I892" s="209"/>
      <c r="J892" s="206"/>
      <c r="K892" s="206"/>
      <c r="L892" s="210"/>
      <c r="M892" s="211"/>
      <c r="N892" s="212"/>
      <c r="O892" s="212"/>
      <c r="P892" s="212"/>
      <c r="Q892" s="212"/>
      <c r="R892" s="212"/>
      <c r="S892" s="212"/>
      <c r="T892" s="213"/>
      <c r="AT892" s="214" t="s">
        <v>150</v>
      </c>
      <c r="AU892" s="214" t="s">
        <v>21</v>
      </c>
      <c r="AV892" s="14" t="s">
        <v>92</v>
      </c>
      <c r="AW892" s="14" t="s">
        <v>42</v>
      </c>
      <c r="AX892" s="14" t="s">
        <v>84</v>
      </c>
      <c r="AY892" s="214" t="s">
        <v>139</v>
      </c>
    </row>
    <row r="893" spans="2:51" s="14" customFormat="1" ht="11.25">
      <c r="B893" s="205"/>
      <c r="C893" s="206"/>
      <c r="D893" s="195" t="s">
        <v>150</v>
      </c>
      <c r="E893" s="207" t="s">
        <v>82</v>
      </c>
      <c r="F893" s="208" t="s">
        <v>1232</v>
      </c>
      <c r="G893" s="206"/>
      <c r="H893" s="207" t="s">
        <v>82</v>
      </c>
      <c r="I893" s="209"/>
      <c r="J893" s="206"/>
      <c r="K893" s="206"/>
      <c r="L893" s="210"/>
      <c r="M893" s="211"/>
      <c r="N893" s="212"/>
      <c r="O893" s="212"/>
      <c r="P893" s="212"/>
      <c r="Q893" s="212"/>
      <c r="R893" s="212"/>
      <c r="S893" s="212"/>
      <c r="T893" s="213"/>
      <c r="AT893" s="214" t="s">
        <v>150</v>
      </c>
      <c r="AU893" s="214" t="s">
        <v>21</v>
      </c>
      <c r="AV893" s="14" t="s">
        <v>92</v>
      </c>
      <c r="AW893" s="14" t="s">
        <v>42</v>
      </c>
      <c r="AX893" s="14" t="s">
        <v>84</v>
      </c>
      <c r="AY893" s="214" t="s">
        <v>139</v>
      </c>
    </row>
    <row r="894" spans="2:51" s="15" customFormat="1" ht="11.25">
      <c r="B894" s="215"/>
      <c r="C894" s="216"/>
      <c r="D894" s="195" t="s">
        <v>150</v>
      </c>
      <c r="E894" s="217" t="s">
        <v>82</v>
      </c>
      <c r="F894" s="218" t="s">
        <v>153</v>
      </c>
      <c r="G894" s="216"/>
      <c r="H894" s="219">
        <v>116.75</v>
      </c>
      <c r="I894" s="220"/>
      <c r="J894" s="216"/>
      <c r="K894" s="216"/>
      <c r="L894" s="221"/>
      <c r="M894" s="222"/>
      <c r="N894" s="223"/>
      <c r="O894" s="223"/>
      <c r="P894" s="223"/>
      <c r="Q894" s="223"/>
      <c r="R894" s="223"/>
      <c r="S894" s="223"/>
      <c r="T894" s="224"/>
      <c r="AT894" s="225" t="s">
        <v>150</v>
      </c>
      <c r="AU894" s="225" t="s">
        <v>21</v>
      </c>
      <c r="AV894" s="15" t="s">
        <v>146</v>
      </c>
      <c r="AW894" s="15" t="s">
        <v>42</v>
      </c>
      <c r="AX894" s="15" t="s">
        <v>92</v>
      </c>
      <c r="AY894" s="225" t="s">
        <v>139</v>
      </c>
    </row>
    <row r="895" spans="2:63" s="12" customFormat="1" ht="22.9" customHeight="1">
      <c r="B895" s="159"/>
      <c r="C895" s="160"/>
      <c r="D895" s="161" t="s">
        <v>83</v>
      </c>
      <c r="E895" s="173" t="s">
        <v>1233</v>
      </c>
      <c r="F895" s="173" t="s">
        <v>1234</v>
      </c>
      <c r="G895" s="160"/>
      <c r="H895" s="160"/>
      <c r="I895" s="163"/>
      <c r="J895" s="174">
        <f>BK895</f>
        <v>0</v>
      </c>
      <c r="K895" s="160"/>
      <c r="L895" s="165"/>
      <c r="M895" s="166"/>
      <c r="N895" s="167"/>
      <c r="O895" s="167"/>
      <c r="P895" s="168">
        <f>SUM(P896:P897)</f>
        <v>0</v>
      </c>
      <c r="Q895" s="167"/>
      <c r="R895" s="168">
        <f>SUM(R896:R897)</f>
        <v>0</v>
      </c>
      <c r="S895" s="167"/>
      <c r="T895" s="169">
        <f>SUM(T896:T897)</f>
        <v>0</v>
      </c>
      <c r="AR895" s="170" t="s">
        <v>92</v>
      </c>
      <c r="AT895" s="171" t="s">
        <v>83</v>
      </c>
      <c r="AU895" s="171" t="s">
        <v>92</v>
      </c>
      <c r="AY895" s="170" t="s">
        <v>139</v>
      </c>
      <c r="BK895" s="172">
        <f>SUM(BK896:BK897)</f>
        <v>0</v>
      </c>
    </row>
    <row r="896" spans="1:65" s="2" customFormat="1" ht="24.2" customHeight="1">
      <c r="A896" s="36"/>
      <c r="B896" s="37"/>
      <c r="C896" s="175" t="s">
        <v>1235</v>
      </c>
      <c r="D896" s="175" t="s">
        <v>141</v>
      </c>
      <c r="E896" s="176" t="s">
        <v>1236</v>
      </c>
      <c r="F896" s="177" t="s">
        <v>1237</v>
      </c>
      <c r="G896" s="178" t="s">
        <v>336</v>
      </c>
      <c r="H896" s="179">
        <v>2170.61</v>
      </c>
      <c r="I896" s="180"/>
      <c r="J896" s="181">
        <f>ROUND(I896*H896,2)</f>
        <v>0</v>
      </c>
      <c r="K896" s="177" t="s">
        <v>145</v>
      </c>
      <c r="L896" s="41"/>
      <c r="M896" s="182" t="s">
        <v>82</v>
      </c>
      <c r="N896" s="183" t="s">
        <v>54</v>
      </c>
      <c r="O896" s="66"/>
      <c r="P896" s="184">
        <f>O896*H896</f>
        <v>0</v>
      </c>
      <c r="Q896" s="184">
        <v>0</v>
      </c>
      <c r="R896" s="184">
        <f>Q896*H896</f>
        <v>0</v>
      </c>
      <c r="S896" s="184">
        <v>0</v>
      </c>
      <c r="T896" s="185">
        <f>S896*H896</f>
        <v>0</v>
      </c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R896" s="186" t="s">
        <v>146</v>
      </c>
      <c r="AT896" s="186" t="s">
        <v>141</v>
      </c>
      <c r="AU896" s="186" t="s">
        <v>21</v>
      </c>
      <c r="AY896" s="18" t="s">
        <v>139</v>
      </c>
      <c r="BE896" s="187">
        <f>IF(N896="základní",J896,0)</f>
        <v>0</v>
      </c>
      <c r="BF896" s="187">
        <f>IF(N896="snížená",J896,0)</f>
        <v>0</v>
      </c>
      <c r="BG896" s="187">
        <f>IF(N896="zákl. přenesená",J896,0)</f>
        <v>0</v>
      </c>
      <c r="BH896" s="187">
        <f>IF(N896="sníž. přenesená",J896,0)</f>
        <v>0</v>
      </c>
      <c r="BI896" s="187">
        <f>IF(N896="nulová",J896,0)</f>
        <v>0</v>
      </c>
      <c r="BJ896" s="18" t="s">
        <v>92</v>
      </c>
      <c r="BK896" s="187">
        <f>ROUND(I896*H896,2)</f>
        <v>0</v>
      </c>
      <c r="BL896" s="18" t="s">
        <v>146</v>
      </c>
      <c r="BM896" s="186" t="s">
        <v>1238</v>
      </c>
    </row>
    <row r="897" spans="1:47" s="2" customFormat="1" ht="11.25">
      <c r="A897" s="36"/>
      <c r="B897" s="37"/>
      <c r="C897" s="38"/>
      <c r="D897" s="188" t="s">
        <v>148</v>
      </c>
      <c r="E897" s="38"/>
      <c r="F897" s="189" t="s">
        <v>1239</v>
      </c>
      <c r="G897" s="38"/>
      <c r="H897" s="38"/>
      <c r="I897" s="190"/>
      <c r="J897" s="38"/>
      <c r="K897" s="38"/>
      <c r="L897" s="41"/>
      <c r="M897" s="191"/>
      <c r="N897" s="192"/>
      <c r="O897" s="66"/>
      <c r="P897" s="66"/>
      <c r="Q897" s="66"/>
      <c r="R897" s="66"/>
      <c r="S897" s="66"/>
      <c r="T897" s="67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T897" s="18" t="s">
        <v>148</v>
      </c>
      <c r="AU897" s="18" t="s">
        <v>21</v>
      </c>
    </row>
    <row r="898" spans="2:63" s="12" customFormat="1" ht="25.9" customHeight="1">
      <c r="B898" s="159"/>
      <c r="C898" s="160"/>
      <c r="D898" s="161" t="s">
        <v>83</v>
      </c>
      <c r="E898" s="162" t="s">
        <v>1240</v>
      </c>
      <c r="F898" s="162" t="s">
        <v>1241</v>
      </c>
      <c r="G898" s="160"/>
      <c r="H898" s="160"/>
      <c r="I898" s="163"/>
      <c r="J898" s="164">
        <f>BK898</f>
        <v>0</v>
      </c>
      <c r="K898" s="160"/>
      <c r="L898" s="165"/>
      <c r="M898" s="166"/>
      <c r="N898" s="167"/>
      <c r="O898" s="167"/>
      <c r="P898" s="168">
        <f>P899+P956</f>
        <v>0</v>
      </c>
      <c r="Q898" s="167"/>
      <c r="R898" s="168">
        <f>R899+R956</f>
        <v>2.224743</v>
      </c>
      <c r="S898" s="167"/>
      <c r="T898" s="169">
        <f>T899+T956</f>
        <v>0.336</v>
      </c>
      <c r="AR898" s="170" t="s">
        <v>21</v>
      </c>
      <c r="AT898" s="171" t="s">
        <v>83</v>
      </c>
      <c r="AU898" s="171" t="s">
        <v>84</v>
      </c>
      <c r="AY898" s="170" t="s">
        <v>139</v>
      </c>
      <c r="BK898" s="172">
        <f>BK899+BK956</f>
        <v>0</v>
      </c>
    </row>
    <row r="899" spans="2:63" s="12" customFormat="1" ht="22.9" customHeight="1">
      <c r="B899" s="159"/>
      <c r="C899" s="160"/>
      <c r="D899" s="161" t="s">
        <v>83</v>
      </c>
      <c r="E899" s="173" t="s">
        <v>1242</v>
      </c>
      <c r="F899" s="173" t="s">
        <v>1243</v>
      </c>
      <c r="G899" s="160"/>
      <c r="H899" s="160"/>
      <c r="I899" s="163"/>
      <c r="J899" s="174">
        <f>BK899</f>
        <v>0</v>
      </c>
      <c r="K899" s="160"/>
      <c r="L899" s="165"/>
      <c r="M899" s="166"/>
      <c r="N899" s="167"/>
      <c r="O899" s="167"/>
      <c r="P899" s="168">
        <f>SUM(P900:P955)</f>
        <v>0</v>
      </c>
      <c r="Q899" s="167"/>
      <c r="R899" s="168">
        <f>SUM(R900:R955)</f>
        <v>2.180343</v>
      </c>
      <c r="S899" s="167"/>
      <c r="T899" s="169">
        <f>SUM(T900:T955)</f>
        <v>0.336</v>
      </c>
      <c r="AR899" s="170" t="s">
        <v>21</v>
      </c>
      <c r="AT899" s="171" t="s">
        <v>83</v>
      </c>
      <c r="AU899" s="171" t="s">
        <v>92</v>
      </c>
      <c r="AY899" s="170" t="s">
        <v>139</v>
      </c>
      <c r="BK899" s="172">
        <f>SUM(BK900:BK955)</f>
        <v>0</v>
      </c>
    </row>
    <row r="900" spans="1:65" s="2" customFormat="1" ht="16.5" customHeight="1">
      <c r="A900" s="36"/>
      <c r="B900" s="37"/>
      <c r="C900" s="175" t="s">
        <v>1244</v>
      </c>
      <c r="D900" s="175" t="s">
        <v>141</v>
      </c>
      <c r="E900" s="176" t="s">
        <v>1245</v>
      </c>
      <c r="F900" s="177" t="s">
        <v>1246</v>
      </c>
      <c r="G900" s="178" t="s">
        <v>144</v>
      </c>
      <c r="H900" s="179">
        <v>84</v>
      </c>
      <c r="I900" s="180"/>
      <c r="J900" s="181">
        <f>ROUND(I900*H900,2)</f>
        <v>0</v>
      </c>
      <c r="K900" s="177" t="s">
        <v>145</v>
      </c>
      <c r="L900" s="41"/>
      <c r="M900" s="182" t="s">
        <v>82</v>
      </c>
      <c r="N900" s="183" t="s">
        <v>54</v>
      </c>
      <c r="O900" s="66"/>
      <c r="P900" s="184">
        <f>O900*H900</f>
        <v>0</v>
      </c>
      <c r="Q900" s="184">
        <v>0</v>
      </c>
      <c r="R900" s="184">
        <f>Q900*H900</f>
        <v>0</v>
      </c>
      <c r="S900" s="184">
        <v>0.004</v>
      </c>
      <c r="T900" s="185">
        <f>S900*H900</f>
        <v>0.336</v>
      </c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R900" s="186" t="s">
        <v>241</v>
      </c>
      <c r="AT900" s="186" t="s">
        <v>141</v>
      </c>
      <c r="AU900" s="186" t="s">
        <v>21</v>
      </c>
      <c r="AY900" s="18" t="s">
        <v>139</v>
      </c>
      <c r="BE900" s="187">
        <f>IF(N900="základní",J900,0)</f>
        <v>0</v>
      </c>
      <c r="BF900" s="187">
        <f>IF(N900="snížená",J900,0)</f>
        <v>0</v>
      </c>
      <c r="BG900" s="187">
        <f>IF(N900="zákl. přenesená",J900,0)</f>
        <v>0</v>
      </c>
      <c r="BH900" s="187">
        <f>IF(N900="sníž. přenesená",J900,0)</f>
        <v>0</v>
      </c>
      <c r="BI900" s="187">
        <f>IF(N900="nulová",J900,0)</f>
        <v>0</v>
      </c>
      <c r="BJ900" s="18" t="s">
        <v>92</v>
      </c>
      <c r="BK900" s="187">
        <f>ROUND(I900*H900,2)</f>
        <v>0</v>
      </c>
      <c r="BL900" s="18" t="s">
        <v>241</v>
      </c>
      <c r="BM900" s="186" t="s">
        <v>1247</v>
      </c>
    </row>
    <row r="901" spans="1:47" s="2" customFormat="1" ht="11.25">
      <c r="A901" s="36"/>
      <c r="B901" s="37"/>
      <c r="C901" s="38"/>
      <c r="D901" s="188" t="s">
        <v>148</v>
      </c>
      <c r="E901" s="38"/>
      <c r="F901" s="189" t="s">
        <v>1248</v>
      </c>
      <c r="G901" s="38"/>
      <c r="H901" s="38"/>
      <c r="I901" s="190"/>
      <c r="J901" s="38"/>
      <c r="K901" s="38"/>
      <c r="L901" s="41"/>
      <c r="M901" s="191"/>
      <c r="N901" s="192"/>
      <c r="O901" s="66"/>
      <c r="P901" s="66"/>
      <c r="Q901" s="66"/>
      <c r="R901" s="66"/>
      <c r="S901" s="66"/>
      <c r="T901" s="67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T901" s="18" t="s">
        <v>148</v>
      </c>
      <c r="AU901" s="18" t="s">
        <v>21</v>
      </c>
    </row>
    <row r="902" spans="2:51" s="13" customFormat="1" ht="11.25">
      <c r="B902" s="193"/>
      <c r="C902" s="194"/>
      <c r="D902" s="195" t="s">
        <v>150</v>
      </c>
      <c r="E902" s="196" t="s">
        <v>82</v>
      </c>
      <c r="F902" s="197" t="s">
        <v>1249</v>
      </c>
      <c r="G902" s="194"/>
      <c r="H902" s="198">
        <v>84</v>
      </c>
      <c r="I902" s="199"/>
      <c r="J902" s="194"/>
      <c r="K902" s="194"/>
      <c r="L902" s="200"/>
      <c r="M902" s="201"/>
      <c r="N902" s="202"/>
      <c r="O902" s="202"/>
      <c r="P902" s="202"/>
      <c r="Q902" s="202"/>
      <c r="R902" s="202"/>
      <c r="S902" s="202"/>
      <c r="T902" s="203"/>
      <c r="AT902" s="204" t="s">
        <v>150</v>
      </c>
      <c r="AU902" s="204" t="s">
        <v>21</v>
      </c>
      <c r="AV902" s="13" t="s">
        <v>21</v>
      </c>
      <c r="AW902" s="13" t="s">
        <v>42</v>
      </c>
      <c r="AX902" s="13" t="s">
        <v>84</v>
      </c>
      <c r="AY902" s="204" t="s">
        <v>139</v>
      </c>
    </row>
    <row r="903" spans="2:51" s="14" customFormat="1" ht="11.25">
      <c r="B903" s="205"/>
      <c r="C903" s="206"/>
      <c r="D903" s="195" t="s">
        <v>150</v>
      </c>
      <c r="E903" s="207" t="s">
        <v>82</v>
      </c>
      <c r="F903" s="208" t="s">
        <v>152</v>
      </c>
      <c r="G903" s="206"/>
      <c r="H903" s="207" t="s">
        <v>82</v>
      </c>
      <c r="I903" s="209"/>
      <c r="J903" s="206"/>
      <c r="K903" s="206"/>
      <c r="L903" s="210"/>
      <c r="M903" s="211"/>
      <c r="N903" s="212"/>
      <c r="O903" s="212"/>
      <c r="P903" s="212"/>
      <c r="Q903" s="212"/>
      <c r="R903" s="212"/>
      <c r="S903" s="212"/>
      <c r="T903" s="213"/>
      <c r="AT903" s="214" t="s">
        <v>150</v>
      </c>
      <c r="AU903" s="214" t="s">
        <v>21</v>
      </c>
      <c r="AV903" s="14" t="s">
        <v>92</v>
      </c>
      <c r="AW903" s="14" t="s">
        <v>42</v>
      </c>
      <c r="AX903" s="14" t="s">
        <v>84</v>
      </c>
      <c r="AY903" s="214" t="s">
        <v>139</v>
      </c>
    </row>
    <row r="904" spans="2:51" s="15" customFormat="1" ht="11.25">
      <c r="B904" s="215"/>
      <c r="C904" s="216"/>
      <c r="D904" s="195" t="s">
        <v>150</v>
      </c>
      <c r="E904" s="217" t="s">
        <v>82</v>
      </c>
      <c r="F904" s="218" t="s">
        <v>153</v>
      </c>
      <c r="G904" s="216"/>
      <c r="H904" s="219">
        <v>84</v>
      </c>
      <c r="I904" s="220"/>
      <c r="J904" s="216"/>
      <c r="K904" s="216"/>
      <c r="L904" s="221"/>
      <c r="M904" s="222"/>
      <c r="N904" s="223"/>
      <c r="O904" s="223"/>
      <c r="P904" s="223"/>
      <c r="Q904" s="223"/>
      <c r="R904" s="223"/>
      <c r="S904" s="223"/>
      <c r="T904" s="224"/>
      <c r="AT904" s="225" t="s">
        <v>150</v>
      </c>
      <c r="AU904" s="225" t="s">
        <v>21</v>
      </c>
      <c r="AV904" s="15" t="s">
        <v>146</v>
      </c>
      <c r="AW904" s="15" t="s">
        <v>42</v>
      </c>
      <c r="AX904" s="15" t="s">
        <v>92</v>
      </c>
      <c r="AY904" s="225" t="s">
        <v>139</v>
      </c>
    </row>
    <row r="905" spans="1:65" s="2" customFormat="1" ht="16.5" customHeight="1">
      <c r="A905" s="36"/>
      <c r="B905" s="37"/>
      <c r="C905" s="175" t="s">
        <v>1250</v>
      </c>
      <c r="D905" s="175" t="s">
        <v>141</v>
      </c>
      <c r="E905" s="176" t="s">
        <v>1251</v>
      </c>
      <c r="F905" s="177" t="s">
        <v>1252</v>
      </c>
      <c r="G905" s="178" t="s">
        <v>144</v>
      </c>
      <c r="H905" s="179">
        <v>277.5</v>
      </c>
      <c r="I905" s="180"/>
      <c r="J905" s="181">
        <f>ROUND(I905*H905,2)</f>
        <v>0</v>
      </c>
      <c r="K905" s="177" t="s">
        <v>145</v>
      </c>
      <c r="L905" s="41"/>
      <c r="M905" s="182" t="s">
        <v>82</v>
      </c>
      <c r="N905" s="183" t="s">
        <v>54</v>
      </c>
      <c r="O905" s="66"/>
      <c r="P905" s="184">
        <f>O905*H905</f>
        <v>0</v>
      </c>
      <c r="Q905" s="184">
        <v>0</v>
      </c>
      <c r="R905" s="184">
        <f>Q905*H905</f>
        <v>0</v>
      </c>
      <c r="S905" s="184">
        <v>0</v>
      </c>
      <c r="T905" s="185">
        <f>S905*H905</f>
        <v>0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186" t="s">
        <v>241</v>
      </c>
      <c r="AT905" s="186" t="s">
        <v>141</v>
      </c>
      <c r="AU905" s="186" t="s">
        <v>21</v>
      </c>
      <c r="AY905" s="18" t="s">
        <v>139</v>
      </c>
      <c r="BE905" s="187">
        <f>IF(N905="základní",J905,0)</f>
        <v>0</v>
      </c>
      <c r="BF905" s="187">
        <f>IF(N905="snížená",J905,0)</f>
        <v>0</v>
      </c>
      <c r="BG905" s="187">
        <f>IF(N905="zákl. přenesená",J905,0)</f>
        <v>0</v>
      </c>
      <c r="BH905" s="187">
        <f>IF(N905="sníž. přenesená",J905,0)</f>
        <v>0</v>
      </c>
      <c r="BI905" s="187">
        <f>IF(N905="nulová",J905,0)</f>
        <v>0</v>
      </c>
      <c r="BJ905" s="18" t="s">
        <v>92</v>
      </c>
      <c r="BK905" s="187">
        <f>ROUND(I905*H905,2)</f>
        <v>0</v>
      </c>
      <c r="BL905" s="18" t="s">
        <v>241</v>
      </c>
      <c r="BM905" s="186" t="s">
        <v>1253</v>
      </c>
    </row>
    <row r="906" spans="1:47" s="2" customFormat="1" ht="11.25">
      <c r="A906" s="36"/>
      <c r="B906" s="37"/>
      <c r="C906" s="38"/>
      <c r="D906" s="188" t="s">
        <v>148</v>
      </c>
      <c r="E906" s="38"/>
      <c r="F906" s="189" t="s">
        <v>1254</v>
      </c>
      <c r="G906" s="38"/>
      <c r="H906" s="38"/>
      <c r="I906" s="190"/>
      <c r="J906" s="38"/>
      <c r="K906" s="38"/>
      <c r="L906" s="41"/>
      <c r="M906" s="191"/>
      <c r="N906" s="192"/>
      <c r="O906" s="66"/>
      <c r="P906" s="66"/>
      <c r="Q906" s="66"/>
      <c r="R906" s="66"/>
      <c r="S906" s="66"/>
      <c r="T906" s="67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T906" s="18" t="s">
        <v>148</v>
      </c>
      <c r="AU906" s="18" t="s">
        <v>21</v>
      </c>
    </row>
    <row r="907" spans="2:51" s="13" customFormat="1" ht="11.25">
      <c r="B907" s="193"/>
      <c r="C907" s="194"/>
      <c r="D907" s="195" t="s">
        <v>150</v>
      </c>
      <c r="E907" s="196" t="s">
        <v>82</v>
      </c>
      <c r="F907" s="197" t="s">
        <v>1255</v>
      </c>
      <c r="G907" s="194"/>
      <c r="H907" s="198">
        <v>277.5</v>
      </c>
      <c r="I907" s="199"/>
      <c r="J907" s="194"/>
      <c r="K907" s="194"/>
      <c r="L907" s="200"/>
      <c r="M907" s="201"/>
      <c r="N907" s="202"/>
      <c r="O907" s="202"/>
      <c r="P907" s="202"/>
      <c r="Q907" s="202"/>
      <c r="R907" s="202"/>
      <c r="S907" s="202"/>
      <c r="T907" s="203"/>
      <c r="AT907" s="204" t="s">
        <v>150</v>
      </c>
      <c r="AU907" s="204" t="s">
        <v>21</v>
      </c>
      <c r="AV907" s="13" t="s">
        <v>21</v>
      </c>
      <c r="AW907" s="13" t="s">
        <v>42</v>
      </c>
      <c r="AX907" s="13" t="s">
        <v>84</v>
      </c>
      <c r="AY907" s="204" t="s">
        <v>139</v>
      </c>
    </row>
    <row r="908" spans="2:51" s="14" customFormat="1" ht="11.25">
      <c r="B908" s="205"/>
      <c r="C908" s="206"/>
      <c r="D908" s="195" t="s">
        <v>150</v>
      </c>
      <c r="E908" s="207" t="s">
        <v>82</v>
      </c>
      <c r="F908" s="208" t="s">
        <v>1256</v>
      </c>
      <c r="G908" s="206"/>
      <c r="H908" s="207" t="s">
        <v>82</v>
      </c>
      <c r="I908" s="209"/>
      <c r="J908" s="206"/>
      <c r="K908" s="206"/>
      <c r="L908" s="210"/>
      <c r="M908" s="211"/>
      <c r="N908" s="212"/>
      <c r="O908" s="212"/>
      <c r="P908" s="212"/>
      <c r="Q908" s="212"/>
      <c r="R908" s="212"/>
      <c r="S908" s="212"/>
      <c r="T908" s="213"/>
      <c r="AT908" s="214" t="s">
        <v>150</v>
      </c>
      <c r="AU908" s="214" t="s">
        <v>21</v>
      </c>
      <c r="AV908" s="14" t="s">
        <v>92</v>
      </c>
      <c r="AW908" s="14" t="s">
        <v>42</v>
      </c>
      <c r="AX908" s="14" t="s">
        <v>84</v>
      </c>
      <c r="AY908" s="214" t="s">
        <v>139</v>
      </c>
    </row>
    <row r="909" spans="2:51" s="15" customFormat="1" ht="11.25">
      <c r="B909" s="215"/>
      <c r="C909" s="216"/>
      <c r="D909" s="195" t="s">
        <v>150</v>
      </c>
      <c r="E909" s="217" t="s">
        <v>82</v>
      </c>
      <c r="F909" s="218" t="s">
        <v>153</v>
      </c>
      <c r="G909" s="216"/>
      <c r="H909" s="219">
        <v>277.5</v>
      </c>
      <c r="I909" s="220"/>
      <c r="J909" s="216"/>
      <c r="K909" s="216"/>
      <c r="L909" s="221"/>
      <c r="M909" s="222"/>
      <c r="N909" s="223"/>
      <c r="O909" s="223"/>
      <c r="P909" s="223"/>
      <c r="Q909" s="223"/>
      <c r="R909" s="223"/>
      <c r="S909" s="223"/>
      <c r="T909" s="224"/>
      <c r="AT909" s="225" t="s">
        <v>150</v>
      </c>
      <c r="AU909" s="225" t="s">
        <v>21</v>
      </c>
      <c r="AV909" s="15" t="s">
        <v>146</v>
      </c>
      <c r="AW909" s="15" t="s">
        <v>42</v>
      </c>
      <c r="AX909" s="15" t="s">
        <v>92</v>
      </c>
      <c r="AY909" s="225" t="s">
        <v>139</v>
      </c>
    </row>
    <row r="910" spans="1:65" s="2" customFormat="1" ht="16.5" customHeight="1">
      <c r="A910" s="36"/>
      <c r="B910" s="37"/>
      <c r="C910" s="226" t="s">
        <v>1257</v>
      </c>
      <c r="D910" s="226" t="s">
        <v>270</v>
      </c>
      <c r="E910" s="227" t="s">
        <v>1258</v>
      </c>
      <c r="F910" s="228" t="s">
        <v>1259</v>
      </c>
      <c r="G910" s="229" t="s">
        <v>336</v>
      </c>
      <c r="H910" s="230">
        <v>0.089</v>
      </c>
      <c r="I910" s="231"/>
      <c r="J910" s="232">
        <f>ROUND(I910*H910,2)</f>
        <v>0</v>
      </c>
      <c r="K910" s="228" t="s">
        <v>145</v>
      </c>
      <c r="L910" s="233"/>
      <c r="M910" s="234" t="s">
        <v>82</v>
      </c>
      <c r="N910" s="235" t="s">
        <v>54</v>
      </c>
      <c r="O910" s="66"/>
      <c r="P910" s="184">
        <f>O910*H910</f>
        <v>0</v>
      </c>
      <c r="Q910" s="184">
        <v>1</v>
      </c>
      <c r="R910" s="184">
        <f>Q910*H910</f>
        <v>0.089</v>
      </c>
      <c r="S910" s="184">
        <v>0</v>
      </c>
      <c r="T910" s="185">
        <f>S910*H910</f>
        <v>0</v>
      </c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R910" s="186" t="s">
        <v>340</v>
      </c>
      <c r="AT910" s="186" t="s">
        <v>270</v>
      </c>
      <c r="AU910" s="186" t="s">
        <v>21</v>
      </c>
      <c r="AY910" s="18" t="s">
        <v>139</v>
      </c>
      <c r="BE910" s="187">
        <f>IF(N910="základní",J910,0)</f>
        <v>0</v>
      </c>
      <c r="BF910" s="187">
        <f>IF(N910="snížená",J910,0)</f>
        <v>0</v>
      </c>
      <c r="BG910" s="187">
        <f>IF(N910="zákl. přenesená",J910,0)</f>
        <v>0</v>
      </c>
      <c r="BH910" s="187">
        <f>IF(N910="sníž. přenesená",J910,0)</f>
        <v>0</v>
      </c>
      <c r="BI910" s="187">
        <f>IF(N910="nulová",J910,0)</f>
        <v>0</v>
      </c>
      <c r="BJ910" s="18" t="s">
        <v>92</v>
      </c>
      <c r="BK910" s="187">
        <f>ROUND(I910*H910,2)</f>
        <v>0</v>
      </c>
      <c r="BL910" s="18" t="s">
        <v>241</v>
      </c>
      <c r="BM910" s="186" t="s">
        <v>1260</v>
      </c>
    </row>
    <row r="911" spans="2:51" s="13" customFormat="1" ht="11.25">
      <c r="B911" s="193"/>
      <c r="C911" s="194"/>
      <c r="D911" s="195" t="s">
        <v>150</v>
      </c>
      <c r="E911" s="194"/>
      <c r="F911" s="197" t="s">
        <v>1261</v>
      </c>
      <c r="G911" s="194"/>
      <c r="H911" s="198">
        <v>0.089</v>
      </c>
      <c r="I911" s="199"/>
      <c r="J911" s="194"/>
      <c r="K911" s="194"/>
      <c r="L911" s="200"/>
      <c r="M911" s="201"/>
      <c r="N911" s="202"/>
      <c r="O911" s="202"/>
      <c r="P911" s="202"/>
      <c r="Q911" s="202"/>
      <c r="R911" s="202"/>
      <c r="S911" s="202"/>
      <c r="T911" s="203"/>
      <c r="AT911" s="204" t="s">
        <v>150</v>
      </c>
      <c r="AU911" s="204" t="s">
        <v>21</v>
      </c>
      <c r="AV911" s="13" t="s">
        <v>21</v>
      </c>
      <c r="AW911" s="13" t="s">
        <v>4</v>
      </c>
      <c r="AX911" s="13" t="s">
        <v>92</v>
      </c>
      <c r="AY911" s="204" t="s">
        <v>139</v>
      </c>
    </row>
    <row r="912" spans="1:65" s="2" customFormat="1" ht="16.5" customHeight="1">
      <c r="A912" s="36"/>
      <c r="B912" s="37"/>
      <c r="C912" s="175" t="s">
        <v>1262</v>
      </c>
      <c r="D912" s="175" t="s">
        <v>141</v>
      </c>
      <c r="E912" s="176" t="s">
        <v>1263</v>
      </c>
      <c r="F912" s="177" t="s">
        <v>1264</v>
      </c>
      <c r="G912" s="178" t="s">
        <v>144</v>
      </c>
      <c r="H912" s="179">
        <v>277.5</v>
      </c>
      <c r="I912" s="180"/>
      <c r="J912" s="181">
        <f>ROUND(I912*H912,2)</f>
        <v>0</v>
      </c>
      <c r="K912" s="177" t="s">
        <v>145</v>
      </c>
      <c r="L912" s="41"/>
      <c r="M912" s="182" t="s">
        <v>82</v>
      </c>
      <c r="N912" s="183" t="s">
        <v>54</v>
      </c>
      <c r="O912" s="66"/>
      <c r="P912" s="184">
        <f>O912*H912</f>
        <v>0</v>
      </c>
      <c r="Q912" s="184">
        <v>3E-05</v>
      </c>
      <c r="R912" s="184">
        <f>Q912*H912</f>
        <v>0.008325</v>
      </c>
      <c r="S912" s="184">
        <v>0</v>
      </c>
      <c r="T912" s="185">
        <f>S912*H912</f>
        <v>0</v>
      </c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R912" s="186" t="s">
        <v>241</v>
      </c>
      <c r="AT912" s="186" t="s">
        <v>141</v>
      </c>
      <c r="AU912" s="186" t="s">
        <v>21</v>
      </c>
      <c r="AY912" s="18" t="s">
        <v>139</v>
      </c>
      <c r="BE912" s="187">
        <f>IF(N912="základní",J912,0)</f>
        <v>0</v>
      </c>
      <c r="BF912" s="187">
        <f>IF(N912="snížená",J912,0)</f>
        <v>0</v>
      </c>
      <c r="BG912" s="187">
        <f>IF(N912="zákl. přenesená",J912,0)</f>
        <v>0</v>
      </c>
      <c r="BH912" s="187">
        <f>IF(N912="sníž. přenesená",J912,0)</f>
        <v>0</v>
      </c>
      <c r="BI912" s="187">
        <f>IF(N912="nulová",J912,0)</f>
        <v>0</v>
      </c>
      <c r="BJ912" s="18" t="s">
        <v>92</v>
      </c>
      <c r="BK912" s="187">
        <f>ROUND(I912*H912,2)</f>
        <v>0</v>
      </c>
      <c r="BL912" s="18" t="s">
        <v>241</v>
      </c>
      <c r="BM912" s="186" t="s">
        <v>1265</v>
      </c>
    </row>
    <row r="913" spans="1:47" s="2" customFormat="1" ht="11.25">
      <c r="A913" s="36"/>
      <c r="B913" s="37"/>
      <c r="C913" s="38"/>
      <c r="D913" s="188" t="s">
        <v>148</v>
      </c>
      <c r="E913" s="38"/>
      <c r="F913" s="189" t="s">
        <v>1266</v>
      </c>
      <c r="G913" s="38"/>
      <c r="H913" s="38"/>
      <c r="I913" s="190"/>
      <c r="J913" s="38"/>
      <c r="K913" s="38"/>
      <c r="L913" s="41"/>
      <c r="M913" s="191"/>
      <c r="N913" s="192"/>
      <c r="O913" s="66"/>
      <c r="P913" s="66"/>
      <c r="Q913" s="66"/>
      <c r="R913" s="66"/>
      <c r="S913" s="66"/>
      <c r="T913" s="67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T913" s="18" t="s">
        <v>148</v>
      </c>
      <c r="AU913" s="18" t="s">
        <v>21</v>
      </c>
    </row>
    <row r="914" spans="2:51" s="13" customFormat="1" ht="11.25">
      <c r="B914" s="193"/>
      <c r="C914" s="194"/>
      <c r="D914" s="195" t="s">
        <v>150</v>
      </c>
      <c r="E914" s="196" t="s">
        <v>82</v>
      </c>
      <c r="F914" s="197" t="s">
        <v>1267</v>
      </c>
      <c r="G914" s="194"/>
      <c r="H914" s="198">
        <v>277.5</v>
      </c>
      <c r="I914" s="199"/>
      <c r="J914" s="194"/>
      <c r="K914" s="194"/>
      <c r="L914" s="200"/>
      <c r="M914" s="201"/>
      <c r="N914" s="202"/>
      <c r="O914" s="202"/>
      <c r="P914" s="202"/>
      <c r="Q914" s="202"/>
      <c r="R914" s="202"/>
      <c r="S914" s="202"/>
      <c r="T914" s="203"/>
      <c r="AT914" s="204" t="s">
        <v>150</v>
      </c>
      <c r="AU914" s="204" t="s">
        <v>21</v>
      </c>
      <c r="AV914" s="13" t="s">
        <v>21</v>
      </c>
      <c r="AW914" s="13" t="s">
        <v>42</v>
      </c>
      <c r="AX914" s="13" t="s">
        <v>84</v>
      </c>
      <c r="AY914" s="204" t="s">
        <v>139</v>
      </c>
    </row>
    <row r="915" spans="2:51" s="14" customFormat="1" ht="11.25">
      <c r="B915" s="205"/>
      <c r="C915" s="206"/>
      <c r="D915" s="195" t="s">
        <v>150</v>
      </c>
      <c r="E915" s="207" t="s">
        <v>82</v>
      </c>
      <c r="F915" s="208" t="s">
        <v>152</v>
      </c>
      <c r="G915" s="206"/>
      <c r="H915" s="207" t="s">
        <v>82</v>
      </c>
      <c r="I915" s="209"/>
      <c r="J915" s="206"/>
      <c r="K915" s="206"/>
      <c r="L915" s="210"/>
      <c r="M915" s="211"/>
      <c r="N915" s="212"/>
      <c r="O915" s="212"/>
      <c r="P915" s="212"/>
      <c r="Q915" s="212"/>
      <c r="R915" s="212"/>
      <c r="S915" s="212"/>
      <c r="T915" s="213"/>
      <c r="AT915" s="214" t="s">
        <v>150</v>
      </c>
      <c r="AU915" s="214" t="s">
        <v>21</v>
      </c>
      <c r="AV915" s="14" t="s">
        <v>92</v>
      </c>
      <c r="AW915" s="14" t="s">
        <v>42</v>
      </c>
      <c r="AX915" s="14" t="s">
        <v>84</v>
      </c>
      <c r="AY915" s="214" t="s">
        <v>139</v>
      </c>
    </row>
    <row r="916" spans="2:51" s="15" customFormat="1" ht="11.25">
      <c r="B916" s="215"/>
      <c r="C916" s="216"/>
      <c r="D916" s="195" t="s">
        <v>150</v>
      </c>
      <c r="E916" s="217" t="s">
        <v>82</v>
      </c>
      <c r="F916" s="218" t="s">
        <v>153</v>
      </c>
      <c r="G916" s="216"/>
      <c r="H916" s="219">
        <v>277.5</v>
      </c>
      <c r="I916" s="220"/>
      <c r="J916" s="216"/>
      <c r="K916" s="216"/>
      <c r="L916" s="221"/>
      <c r="M916" s="222"/>
      <c r="N916" s="223"/>
      <c r="O916" s="223"/>
      <c r="P916" s="223"/>
      <c r="Q916" s="223"/>
      <c r="R916" s="223"/>
      <c r="S916" s="223"/>
      <c r="T916" s="224"/>
      <c r="AT916" s="225" t="s">
        <v>150</v>
      </c>
      <c r="AU916" s="225" t="s">
        <v>21</v>
      </c>
      <c r="AV916" s="15" t="s">
        <v>146</v>
      </c>
      <c r="AW916" s="15" t="s">
        <v>42</v>
      </c>
      <c r="AX916" s="15" t="s">
        <v>92</v>
      </c>
      <c r="AY916" s="225" t="s">
        <v>139</v>
      </c>
    </row>
    <row r="917" spans="1:65" s="2" customFormat="1" ht="16.5" customHeight="1">
      <c r="A917" s="36"/>
      <c r="B917" s="37"/>
      <c r="C917" s="226" t="s">
        <v>1268</v>
      </c>
      <c r="D917" s="226" t="s">
        <v>270</v>
      </c>
      <c r="E917" s="227" t="s">
        <v>1269</v>
      </c>
      <c r="F917" s="228" t="s">
        <v>1270</v>
      </c>
      <c r="G917" s="229" t="s">
        <v>336</v>
      </c>
      <c r="H917" s="230">
        <v>0.416</v>
      </c>
      <c r="I917" s="231"/>
      <c r="J917" s="232">
        <f>ROUND(I917*H917,2)</f>
        <v>0</v>
      </c>
      <c r="K917" s="228" t="s">
        <v>82</v>
      </c>
      <c r="L917" s="233"/>
      <c r="M917" s="234" t="s">
        <v>82</v>
      </c>
      <c r="N917" s="235" t="s">
        <v>54</v>
      </c>
      <c r="O917" s="66"/>
      <c r="P917" s="184">
        <f>O917*H917</f>
        <v>0</v>
      </c>
      <c r="Q917" s="184">
        <v>1</v>
      </c>
      <c r="R917" s="184">
        <f>Q917*H917</f>
        <v>0.416</v>
      </c>
      <c r="S917" s="184">
        <v>0</v>
      </c>
      <c r="T917" s="185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86" t="s">
        <v>340</v>
      </c>
      <c r="AT917" s="186" t="s">
        <v>270</v>
      </c>
      <c r="AU917" s="186" t="s">
        <v>21</v>
      </c>
      <c r="AY917" s="18" t="s">
        <v>139</v>
      </c>
      <c r="BE917" s="187">
        <f>IF(N917="základní",J917,0)</f>
        <v>0</v>
      </c>
      <c r="BF917" s="187">
        <f>IF(N917="snížená",J917,0)</f>
        <v>0</v>
      </c>
      <c r="BG917" s="187">
        <f>IF(N917="zákl. přenesená",J917,0)</f>
        <v>0</v>
      </c>
      <c r="BH917" s="187">
        <f>IF(N917="sníž. přenesená",J917,0)</f>
        <v>0</v>
      </c>
      <c r="BI917" s="187">
        <f>IF(N917="nulová",J917,0)</f>
        <v>0</v>
      </c>
      <c r="BJ917" s="18" t="s">
        <v>92</v>
      </c>
      <c r="BK917" s="187">
        <f>ROUND(I917*H917,2)</f>
        <v>0</v>
      </c>
      <c r="BL917" s="18" t="s">
        <v>241</v>
      </c>
      <c r="BM917" s="186" t="s">
        <v>1271</v>
      </c>
    </row>
    <row r="918" spans="2:51" s="13" customFormat="1" ht="11.25">
      <c r="B918" s="193"/>
      <c r="C918" s="194"/>
      <c r="D918" s="195" t="s">
        <v>150</v>
      </c>
      <c r="E918" s="194"/>
      <c r="F918" s="197" t="s">
        <v>1272</v>
      </c>
      <c r="G918" s="194"/>
      <c r="H918" s="198">
        <v>0.416</v>
      </c>
      <c r="I918" s="199"/>
      <c r="J918" s="194"/>
      <c r="K918" s="194"/>
      <c r="L918" s="200"/>
      <c r="M918" s="201"/>
      <c r="N918" s="202"/>
      <c r="O918" s="202"/>
      <c r="P918" s="202"/>
      <c r="Q918" s="202"/>
      <c r="R918" s="202"/>
      <c r="S918" s="202"/>
      <c r="T918" s="203"/>
      <c r="AT918" s="204" t="s">
        <v>150</v>
      </c>
      <c r="AU918" s="204" t="s">
        <v>21</v>
      </c>
      <c r="AV918" s="13" t="s">
        <v>21</v>
      </c>
      <c r="AW918" s="13" t="s">
        <v>4</v>
      </c>
      <c r="AX918" s="13" t="s">
        <v>92</v>
      </c>
      <c r="AY918" s="204" t="s">
        <v>139</v>
      </c>
    </row>
    <row r="919" spans="1:65" s="2" customFormat="1" ht="24.2" customHeight="1">
      <c r="A919" s="36"/>
      <c r="B919" s="37"/>
      <c r="C919" s="175" t="s">
        <v>1273</v>
      </c>
      <c r="D919" s="175" t="s">
        <v>141</v>
      </c>
      <c r="E919" s="176" t="s">
        <v>1274</v>
      </c>
      <c r="F919" s="177" t="s">
        <v>1275</v>
      </c>
      <c r="G919" s="178" t="s">
        <v>144</v>
      </c>
      <c r="H919" s="179">
        <v>94.4</v>
      </c>
      <c r="I919" s="180"/>
      <c r="J919" s="181">
        <f>ROUND(I919*H919,2)</f>
        <v>0</v>
      </c>
      <c r="K919" s="177" t="s">
        <v>82</v>
      </c>
      <c r="L919" s="41"/>
      <c r="M919" s="182" t="s">
        <v>82</v>
      </c>
      <c r="N919" s="183" t="s">
        <v>54</v>
      </c>
      <c r="O919" s="66"/>
      <c r="P919" s="184">
        <f>O919*H919</f>
        <v>0</v>
      </c>
      <c r="Q919" s="184">
        <v>3E-05</v>
      </c>
      <c r="R919" s="184">
        <f>Q919*H919</f>
        <v>0.0028320000000000003</v>
      </c>
      <c r="S919" s="184">
        <v>0</v>
      </c>
      <c r="T919" s="185">
        <f>S919*H919</f>
        <v>0</v>
      </c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R919" s="186" t="s">
        <v>146</v>
      </c>
      <c r="AT919" s="186" t="s">
        <v>141</v>
      </c>
      <c r="AU919" s="186" t="s">
        <v>21</v>
      </c>
      <c r="AY919" s="18" t="s">
        <v>139</v>
      </c>
      <c r="BE919" s="187">
        <f>IF(N919="základní",J919,0)</f>
        <v>0</v>
      </c>
      <c r="BF919" s="187">
        <f>IF(N919="snížená",J919,0)</f>
        <v>0</v>
      </c>
      <c r="BG919" s="187">
        <f>IF(N919="zákl. přenesená",J919,0)</f>
        <v>0</v>
      </c>
      <c r="BH919" s="187">
        <f>IF(N919="sníž. přenesená",J919,0)</f>
        <v>0</v>
      </c>
      <c r="BI919" s="187">
        <f>IF(N919="nulová",J919,0)</f>
        <v>0</v>
      </c>
      <c r="BJ919" s="18" t="s">
        <v>92</v>
      </c>
      <c r="BK919" s="187">
        <f>ROUND(I919*H919,2)</f>
        <v>0</v>
      </c>
      <c r="BL919" s="18" t="s">
        <v>146</v>
      </c>
      <c r="BM919" s="186" t="s">
        <v>1276</v>
      </c>
    </row>
    <row r="920" spans="2:51" s="13" customFormat="1" ht="11.25">
      <c r="B920" s="193"/>
      <c r="C920" s="194"/>
      <c r="D920" s="195" t="s">
        <v>150</v>
      </c>
      <c r="E920" s="196" t="s">
        <v>82</v>
      </c>
      <c r="F920" s="197" t="s">
        <v>1277</v>
      </c>
      <c r="G920" s="194"/>
      <c r="H920" s="198">
        <v>94.4</v>
      </c>
      <c r="I920" s="199"/>
      <c r="J920" s="194"/>
      <c r="K920" s="194"/>
      <c r="L920" s="200"/>
      <c r="M920" s="201"/>
      <c r="N920" s="202"/>
      <c r="O920" s="202"/>
      <c r="P920" s="202"/>
      <c r="Q920" s="202"/>
      <c r="R920" s="202"/>
      <c r="S920" s="202"/>
      <c r="T920" s="203"/>
      <c r="AT920" s="204" t="s">
        <v>150</v>
      </c>
      <c r="AU920" s="204" t="s">
        <v>21</v>
      </c>
      <c r="AV920" s="13" t="s">
        <v>21</v>
      </c>
      <c r="AW920" s="13" t="s">
        <v>42</v>
      </c>
      <c r="AX920" s="13" t="s">
        <v>84</v>
      </c>
      <c r="AY920" s="204" t="s">
        <v>139</v>
      </c>
    </row>
    <row r="921" spans="2:51" s="14" customFormat="1" ht="11.25">
      <c r="B921" s="205"/>
      <c r="C921" s="206"/>
      <c r="D921" s="195" t="s">
        <v>150</v>
      </c>
      <c r="E921" s="207" t="s">
        <v>82</v>
      </c>
      <c r="F921" s="208" t="s">
        <v>152</v>
      </c>
      <c r="G921" s="206"/>
      <c r="H921" s="207" t="s">
        <v>82</v>
      </c>
      <c r="I921" s="209"/>
      <c r="J921" s="206"/>
      <c r="K921" s="206"/>
      <c r="L921" s="210"/>
      <c r="M921" s="211"/>
      <c r="N921" s="212"/>
      <c r="O921" s="212"/>
      <c r="P921" s="212"/>
      <c r="Q921" s="212"/>
      <c r="R921" s="212"/>
      <c r="S921" s="212"/>
      <c r="T921" s="213"/>
      <c r="AT921" s="214" t="s">
        <v>150</v>
      </c>
      <c r="AU921" s="214" t="s">
        <v>21</v>
      </c>
      <c r="AV921" s="14" t="s">
        <v>92</v>
      </c>
      <c r="AW921" s="14" t="s">
        <v>42</v>
      </c>
      <c r="AX921" s="14" t="s">
        <v>84</v>
      </c>
      <c r="AY921" s="214" t="s">
        <v>139</v>
      </c>
    </row>
    <row r="922" spans="2:51" s="15" customFormat="1" ht="11.25">
      <c r="B922" s="215"/>
      <c r="C922" s="216"/>
      <c r="D922" s="195" t="s">
        <v>150</v>
      </c>
      <c r="E922" s="217" t="s">
        <v>82</v>
      </c>
      <c r="F922" s="218" t="s">
        <v>153</v>
      </c>
      <c r="G922" s="216"/>
      <c r="H922" s="219">
        <v>94.4</v>
      </c>
      <c r="I922" s="220"/>
      <c r="J922" s="216"/>
      <c r="K922" s="216"/>
      <c r="L922" s="221"/>
      <c r="M922" s="222"/>
      <c r="N922" s="223"/>
      <c r="O922" s="223"/>
      <c r="P922" s="223"/>
      <c r="Q922" s="223"/>
      <c r="R922" s="223"/>
      <c r="S922" s="223"/>
      <c r="T922" s="224"/>
      <c r="AT922" s="225" t="s">
        <v>150</v>
      </c>
      <c r="AU922" s="225" t="s">
        <v>21</v>
      </c>
      <c r="AV922" s="15" t="s">
        <v>146</v>
      </c>
      <c r="AW922" s="15" t="s">
        <v>42</v>
      </c>
      <c r="AX922" s="15" t="s">
        <v>92</v>
      </c>
      <c r="AY922" s="225" t="s">
        <v>139</v>
      </c>
    </row>
    <row r="923" spans="1:65" s="2" customFormat="1" ht="16.5" customHeight="1">
      <c r="A923" s="36"/>
      <c r="B923" s="37"/>
      <c r="C923" s="175" t="s">
        <v>1278</v>
      </c>
      <c r="D923" s="175" t="s">
        <v>141</v>
      </c>
      <c r="E923" s="176" t="s">
        <v>1279</v>
      </c>
      <c r="F923" s="177" t="s">
        <v>1280</v>
      </c>
      <c r="G923" s="178" t="s">
        <v>144</v>
      </c>
      <c r="H923" s="179">
        <v>94.4</v>
      </c>
      <c r="I923" s="180"/>
      <c r="J923" s="181">
        <f>ROUND(I923*H923,2)</f>
        <v>0</v>
      </c>
      <c r="K923" s="177" t="s">
        <v>145</v>
      </c>
      <c r="L923" s="41"/>
      <c r="M923" s="182" t="s">
        <v>82</v>
      </c>
      <c r="N923" s="183" t="s">
        <v>54</v>
      </c>
      <c r="O923" s="66"/>
      <c r="P923" s="184">
        <f>O923*H923</f>
        <v>0</v>
      </c>
      <c r="Q923" s="184">
        <v>0.00038</v>
      </c>
      <c r="R923" s="184">
        <f>Q923*H923</f>
        <v>0.035872</v>
      </c>
      <c r="S923" s="184">
        <v>0</v>
      </c>
      <c r="T923" s="185">
        <f>S923*H923</f>
        <v>0</v>
      </c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R923" s="186" t="s">
        <v>241</v>
      </c>
      <c r="AT923" s="186" t="s">
        <v>141</v>
      </c>
      <c r="AU923" s="186" t="s">
        <v>21</v>
      </c>
      <c r="AY923" s="18" t="s">
        <v>139</v>
      </c>
      <c r="BE923" s="187">
        <f>IF(N923="základní",J923,0)</f>
        <v>0</v>
      </c>
      <c r="BF923" s="187">
        <f>IF(N923="snížená",J923,0)</f>
        <v>0</v>
      </c>
      <c r="BG923" s="187">
        <f>IF(N923="zákl. přenesená",J923,0)</f>
        <v>0</v>
      </c>
      <c r="BH923" s="187">
        <f>IF(N923="sníž. přenesená",J923,0)</f>
        <v>0</v>
      </c>
      <c r="BI923" s="187">
        <f>IF(N923="nulová",J923,0)</f>
        <v>0</v>
      </c>
      <c r="BJ923" s="18" t="s">
        <v>92</v>
      </c>
      <c r="BK923" s="187">
        <f>ROUND(I923*H923,2)</f>
        <v>0</v>
      </c>
      <c r="BL923" s="18" t="s">
        <v>241</v>
      </c>
      <c r="BM923" s="186" t="s">
        <v>1281</v>
      </c>
    </row>
    <row r="924" spans="1:47" s="2" customFormat="1" ht="11.25">
      <c r="A924" s="36"/>
      <c r="B924" s="37"/>
      <c r="C924" s="38"/>
      <c r="D924" s="188" t="s">
        <v>148</v>
      </c>
      <c r="E924" s="38"/>
      <c r="F924" s="189" t="s">
        <v>1282</v>
      </c>
      <c r="G924" s="38"/>
      <c r="H924" s="38"/>
      <c r="I924" s="190"/>
      <c r="J924" s="38"/>
      <c r="K924" s="38"/>
      <c r="L924" s="41"/>
      <c r="M924" s="191"/>
      <c r="N924" s="192"/>
      <c r="O924" s="66"/>
      <c r="P924" s="66"/>
      <c r="Q924" s="66"/>
      <c r="R924" s="66"/>
      <c r="S924" s="66"/>
      <c r="T924" s="67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T924" s="18" t="s">
        <v>148</v>
      </c>
      <c r="AU924" s="18" t="s">
        <v>21</v>
      </c>
    </row>
    <row r="925" spans="2:51" s="13" customFormat="1" ht="11.25">
      <c r="B925" s="193"/>
      <c r="C925" s="194"/>
      <c r="D925" s="195" t="s">
        <v>150</v>
      </c>
      <c r="E925" s="196" t="s">
        <v>82</v>
      </c>
      <c r="F925" s="197" t="s">
        <v>1283</v>
      </c>
      <c r="G925" s="194"/>
      <c r="H925" s="198">
        <v>94.4</v>
      </c>
      <c r="I925" s="199"/>
      <c r="J925" s="194"/>
      <c r="K925" s="194"/>
      <c r="L925" s="200"/>
      <c r="M925" s="201"/>
      <c r="N925" s="202"/>
      <c r="O925" s="202"/>
      <c r="P925" s="202"/>
      <c r="Q925" s="202"/>
      <c r="R925" s="202"/>
      <c r="S925" s="202"/>
      <c r="T925" s="203"/>
      <c r="AT925" s="204" t="s">
        <v>150</v>
      </c>
      <c r="AU925" s="204" t="s">
        <v>21</v>
      </c>
      <c r="AV925" s="13" t="s">
        <v>21</v>
      </c>
      <c r="AW925" s="13" t="s">
        <v>42</v>
      </c>
      <c r="AX925" s="13" t="s">
        <v>84</v>
      </c>
      <c r="AY925" s="204" t="s">
        <v>139</v>
      </c>
    </row>
    <row r="926" spans="2:51" s="14" customFormat="1" ht="11.25">
      <c r="B926" s="205"/>
      <c r="C926" s="206"/>
      <c r="D926" s="195" t="s">
        <v>150</v>
      </c>
      <c r="E926" s="207" t="s">
        <v>82</v>
      </c>
      <c r="F926" s="208" t="s">
        <v>152</v>
      </c>
      <c r="G926" s="206"/>
      <c r="H926" s="207" t="s">
        <v>82</v>
      </c>
      <c r="I926" s="209"/>
      <c r="J926" s="206"/>
      <c r="K926" s="206"/>
      <c r="L926" s="210"/>
      <c r="M926" s="211"/>
      <c r="N926" s="212"/>
      <c r="O926" s="212"/>
      <c r="P926" s="212"/>
      <c r="Q926" s="212"/>
      <c r="R926" s="212"/>
      <c r="S926" s="212"/>
      <c r="T926" s="213"/>
      <c r="AT926" s="214" t="s">
        <v>150</v>
      </c>
      <c r="AU926" s="214" t="s">
        <v>21</v>
      </c>
      <c r="AV926" s="14" t="s">
        <v>92</v>
      </c>
      <c r="AW926" s="14" t="s">
        <v>42</v>
      </c>
      <c r="AX926" s="14" t="s">
        <v>84</v>
      </c>
      <c r="AY926" s="214" t="s">
        <v>139</v>
      </c>
    </row>
    <row r="927" spans="2:51" s="15" customFormat="1" ht="11.25">
      <c r="B927" s="215"/>
      <c r="C927" s="216"/>
      <c r="D927" s="195" t="s">
        <v>150</v>
      </c>
      <c r="E927" s="217" t="s">
        <v>82</v>
      </c>
      <c r="F927" s="218" t="s">
        <v>153</v>
      </c>
      <c r="G927" s="216"/>
      <c r="H927" s="219">
        <v>94.4</v>
      </c>
      <c r="I927" s="220"/>
      <c r="J927" s="216"/>
      <c r="K927" s="216"/>
      <c r="L927" s="221"/>
      <c r="M927" s="222"/>
      <c r="N927" s="223"/>
      <c r="O927" s="223"/>
      <c r="P927" s="223"/>
      <c r="Q927" s="223"/>
      <c r="R927" s="223"/>
      <c r="S927" s="223"/>
      <c r="T927" s="224"/>
      <c r="AT927" s="225" t="s">
        <v>150</v>
      </c>
      <c r="AU927" s="225" t="s">
        <v>21</v>
      </c>
      <c r="AV927" s="15" t="s">
        <v>146</v>
      </c>
      <c r="AW927" s="15" t="s">
        <v>42</v>
      </c>
      <c r="AX927" s="15" t="s">
        <v>92</v>
      </c>
      <c r="AY927" s="225" t="s">
        <v>139</v>
      </c>
    </row>
    <row r="928" spans="1:65" s="2" customFormat="1" ht="16.5" customHeight="1">
      <c r="A928" s="36"/>
      <c r="B928" s="37"/>
      <c r="C928" s="226" t="s">
        <v>1057</v>
      </c>
      <c r="D928" s="226" t="s">
        <v>270</v>
      </c>
      <c r="E928" s="227" t="s">
        <v>1284</v>
      </c>
      <c r="F928" s="228" t="s">
        <v>1285</v>
      </c>
      <c r="G928" s="229" t="s">
        <v>144</v>
      </c>
      <c r="H928" s="230">
        <v>108.56</v>
      </c>
      <c r="I928" s="231"/>
      <c r="J928" s="232">
        <f>ROUND(I928*H928,2)</f>
        <v>0</v>
      </c>
      <c r="K928" s="228" t="s">
        <v>82</v>
      </c>
      <c r="L928" s="233"/>
      <c r="M928" s="234" t="s">
        <v>82</v>
      </c>
      <c r="N928" s="235" t="s">
        <v>54</v>
      </c>
      <c r="O928" s="66"/>
      <c r="P928" s="184">
        <f>O928*H928</f>
        <v>0</v>
      </c>
      <c r="Q928" s="184">
        <v>0.0045</v>
      </c>
      <c r="R928" s="184">
        <f>Q928*H928</f>
        <v>0.48851999999999995</v>
      </c>
      <c r="S928" s="184">
        <v>0</v>
      </c>
      <c r="T928" s="185">
        <f>S928*H928</f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186" t="s">
        <v>340</v>
      </c>
      <c r="AT928" s="186" t="s">
        <v>270</v>
      </c>
      <c r="AU928" s="186" t="s">
        <v>21</v>
      </c>
      <c r="AY928" s="18" t="s">
        <v>139</v>
      </c>
      <c r="BE928" s="187">
        <f>IF(N928="základní",J928,0)</f>
        <v>0</v>
      </c>
      <c r="BF928" s="187">
        <f>IF(N928="snížená",J928,0)</f>
        <v>0</v>
      </c>
      <c r="BG928" s="187">
        <f>IF(N928="zákl. přenesená",J928,0)</f>
        <v>0</v>
      </c>
      <c r="BH928" s="187">
        <f>IF(N928="sníž. přenesená",J928,0)</f>
        <v>0</v>
      </c>
      <c r="BI928" s="187">
        <f>IF(N928="nulová",J928,0)</f>
        <v>0</v>
      </c>
      <c r="BJ928" s="18" t="s">
        <v>92</v>
      </c>
      <c r="BK928" s="187">
        <f>ROUND(I928*H928,2)</f>
        <v>0</v>
      </c>
      <c r="BL928" s="18" t="s">
        <v>241</v>
      </c>
      <c r="BM928" s="186" t="s">
        <v>1286</v>
      </c>
    </row>
    <row r="929" spans="2:51" s="13" customFormat="1" ht="11.25">
      <c r="B929" s="193"/>
      <c r="C929" s="194"/>
      <c r="D929" s="195" t="s">
        <v>150</v>
      </c>
      <c r="E929" s="194"/>
      <c r="F929" s="197" t="s">
        <v>1287</v>
      </c>
      <c r="G929" s="194"/>
      <c r="H929" s="198">
        <v>108.56</v>
      </c>
      <c r="I929" s="199"/>
      <c r="J929" s="194"/>
      <c r="K929" s="194"/>
      <c r="L929" s="200"/>
      <c r="M929" s="201"/>
      <c r="N929" s="202"/>
      <c r="O929" s="202"/>
      <c r="P929" s="202"/>
      <c r="Q929" s="202"/>
      <c r="R929" s="202"/>
      <c r="S929" s="202"/>
      <c r="T929" s="203"/>
      <c r="AT929" s="204" t="s">
        <v>150</v>
      </c>
      <c r="AU929" s="204" t="s">
        <v>21</v>
      </c>
      <c r="AV929" s="13" t="s">
        <v>21</v>
      </c>
      <c r="AW929" s="13" t="s">
        <v>4</v>
      </c>
      <c r="AX929" s="13" t="s">
        <v>92</v>
      </c>
      <c r="AY929" s="204" t="s">
        <v>139</v>
      </c>
    </row>
    <row r="930" spans="1:65" s="2" customFormat="1" ht="24.2" customHeight="1">
      <c r="A930" s="36"/>
      <c r="B930" s="37"/>
      <c r="C930" s="175" t="s">
        <v>1288</v>
      </c>
      <c r="D930" s="175" t="s">
        <v>141</v>
      </c>
      <c r="E930" s="176" t="s">
        <v>1289</v>
      </c>
      <c r="F930" s="177" t="s">
        <v>1290</v>
      </c>
      <c r="G930" s="178" t="s">
        <v>144</v>
      </c>
      <c r="H930" s="179">
        <v>130</v>
      </c>
      <c r="I930" s="180"/>
      <c r="J930" s="181">
        <f>ROUND(I930*H930,2)</f>
        <v>0</v>
      </c>
      <c r="K930" s="177" t="s">
        <v>145</v>
      </c>
      <c r="L930" s="41"/>
      <c r="M930" s="182" t="s">
        <v>82</v>
      </c>
      <c r="N930" s="183" t="s">
        <v>54</v>
      </c>
      <c r="O930" s="66"/>
      <c r="P930" s="184">
        <f>O930*H930</f>
        <v>0</v>
      </c>
      <c r="Q930" s="184">
        <v>0</v>
      </c>
      <c r="R930" s="184">
        <f>Q930*H930</f>
        <v>0</v>
      </c>
      <c r="S930" s="184">
        <v>0</v>
      </c>
      <c r="T930" s="185">
        <f>S930*H930</f>
        <v>0</v>
      </c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R930" s="186" t="s">
        <v>241</v>
      </c>
      <c r="AT930" s="186" t="s">
        <v>141</v>
      </c>
      <c r="AU930" s="186" t="s">
        <v>21</v>
      </c>
      <c r="AY930" s="18" t="s">
        <v>139</v>
      </c>
      <c r="BE930" s="187">
        <f>IF(N930="základní",J930,0)</f>
        <v>0</v>
      </c>
      <c r="BF930" s="187">
        <f>IF(N930="snížená",J930,0)</f>
        <v>0</v>
      </c>
      <c r="BG930" s="187">
        <f>IF(N930="zákl. přenesená",J930,0)</f>
        <v>0</v>
      </c>
      <c r="BH930" s="187">
        <f>IF(N930="sníž. přenesená",J930,0)</f>
        <v>0</v>
      </c>
      <c r="BI930" s="187">
        <f>IF(N930="nulová",J930,0)</f>
        <v>0</v>
      </c>
      <c r="BJ930" s="18" t="s">
        <v>92</v>
      </c>
      <c r="BK930" s="187">
        <f>ROUND(I930*H930,2)</f>
        <v>0</v>
      </c>
      <c r="BL930" s="18" t="s">
        <v>241</v>
      </c>
      <c r="BM930" s="186" t="s">
        <v>1291</v>
      </c>
    </row>
    <row r="931" spans="1:47" s="2" customFormat="1" ht="11.25">
      <c r="A931" s="36"/>
      <c r="B931" s="37"/>
      <c r="C931" s="38"/>
      <c r="D931" s="188" t="s">
        <v>148</v>
      </c>
      <c r="E931" s="38"/>
      <c r="F931" s="189" t="s">
        <v>1292</v>
      </c>
      <c r="G931" s="38"/>
      <c r="H931" s="38"/>
      <c r="I931" s="190"/>
      <c r="J931" s="38"/>
      <c r="K931" s="38"/>
      <c r="L931" s="41"/>
      <c r="M931" s="191"/>
      <c r="N931" s="192"/>
      <c r="O931" s="66"/>
      <c r="P931" s="66"/>
      <c r="Q931" s="66"/>
      <c r="R931" s="66"/>
      <c r="S931" s="66"/>
      <c r="T931" s="67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T931" s="18" t="s">
        <v>148</v>
      </c>
      <c r="AU931" s="18" t="s">
        <v>21</v>
      </c>
    </row>
    <row r="932" spans="2:51" s="13" customFormat="1" ht="11.25">
      <c r="B932" s="193"/>
      <c r="C932" s="194"/>
      <c r="D932" s="195" t="s">
        <v>150</v>
      </c>
      <c r="E932" s="196" t="s">
        <v>82</v>
      </c>
      <c r="F932" s="197" t="s">
        <v>896</v>
      </c>
      <c r="G932" s="194"/>
      <c r="H932" s="198">
        <v>130</v>
      </c>
      <c r="I932" s="199"/>
      <c r="J932" s="194"/>
      <c r="K932" s="194"/>
      <c r="L932" s="200"/>
      <c r="M932" s="201"/>
      <c r="N932" s="202"/>
      <c r="O932" s="202"/>
      <c r="P932" s="202"/>
      <c r="Q932" s="202"/>
      <c r="R932" s="202"/>
      <c r="S932" s="202"/>
      <c r="T932" s="203"/>
      <c r="AT932" s="204" t="s">
        <v>150</v>
      </c>
      <c r="AU932" s="204" t="s">
        <v>21</v>
      </c>
      <c r="AV932" s="13" t="s">
        <v>21</v>
      </c>
      <c r="AW932" s="13" t="s">
        <v>42</v>
      </c>
      <c r="AX932" s="13" t="s">
        <v>84</v>
      </c>
      <c r="AY932" s="204" t="s">
        <v>139</v>
      </c>
    </row>
    <row r="933" spans="2:51" s="14" customFormat="1" ht="11.25">
      <c r="B933" s="205"/>
      <c r="C933" s="206"/>
      <c r="D933" s="195" t="s">
        <v>150</v>
      </c>
      <c r="E933" s="207" t="s">
        <v>82</v>
      </c>
      <c r="F933" s="208" t="s">
        <v>152</v>
      </c>
      <c r="G933" s="206"/>
      <c r="H933" s="207" t="s">
        <v>82</v>
      </c>
      <c r="I933" s="209"/>
      <c r="J933" s="206"/>
      <c r="K933" s="206"/>
      <c r="L933" s="210"/>
      <c r="M933" s="211"/>
      <c r="N933" s="212"/>
      <c r="O933" s="212"/>
      <c r="P933" s="212"/>
      <c r="Q933" s="212"/>
      <c r="R933" s="212"/>
      <c r="S933" s="212"/>
      <c r="T933" s="213"/>
      <c r="AT933" s="214" t="s">
        <v>150</v>
      </c>
      <c r="AU933" s="214" t="s">
        <v>21</v>
      </c>
      <c r="AV933" s="14" t="s">
        <v>92</v>
      </c>
      <c r="AW933" s="14" t="s">
        <v>42</v>
      </c>
      <c r="AX933" s="14" t="s">
        <v>84</v>
      </c>
      <c r="AY933" s="214" t="s">
        <v>139</v>
      </c>
    </row>
    <row r="934" spans="2:51" s="15" customFormat="1" ht="11.25">
      <c r="B934" s="215"/>
      <c r="C934" s="216"/>
      <c r="D934" s="195" t="s">
        <v>150</v>
      </c>
      <c r="E934" s="217" t="s">
        <v>82</v>
      </c>
      <c r="F934" s="218" t="s">
        <v>153</v>
      </c>
      <c r="G934" s="216"/>
      <c r="H934" s="219">
        <v>130</v>
      </c>
      <c r="I934" s="220"/>
      <c r="J934" s="216"/>
      <c r="K934" s="216"/>
      <c r="L934" s="221"/>
      <c r="M934" s="222"/>
      <c r="N934" s="223"/>
      <c r="O934" s="223"/>
      <c r="P934" s="223"/>
      <c r="Q934" s="223"/>
      <c r="R934" s="223"/>
      <c r="S934" s="223"/>
      <c r="T934" s="224"/>
      <c r="AT934" s="225" t="s">
        <v>150</v>
      </c>
      <c r="AU934" s="225" t="s">
        <v>21</v>
      </c>
      <c r="AV934" s="15" t="s">
        <v>146</v>
      </c>
      <c r="AW934" s="15" t="s">
        <v>42</v>
      </c>
      <c r="AX934" s="15" t="s">
        <v>92</v>
      </c>
      <c r="AY934" s="225" t="s">
        <v>139</v>
      </c>
    </row>
    <row r="935" spans="1:65" s="2" customFormat="1" ht="16.5" customHeight="1">
      <c r="A935" s="36"/>
      <c r="B935" s="37"/>
      <c r="C935" s="226" t="s">
        <v>1293</v>
      </c>
      <c r="D935" s="226" t="s">
        <v>270</v>
      </c>
      <c r="E935" s="227" t="s">
        <v>1294</v>
      </c>
      <c r="F935" s="228" t="s">
        <v>1295</v>
      </c>
      <c r="G935" s="229" t="s">
        <v>144</v>
      </c>
      <c r="H935" s="230">
        <v>156</v>
      </c>
      <c r="I935" s="231"/>
      <c r="J935" s="232">
        <f>ROUND(I935*H935,2)</f>
        <v>0</v>
      </c>
      <c r="K935" s="228" t="s">
        <v>145</v>
      </c>
      <c r="L935" s="233"/>
      <c r="M935" s="234" t="s">
        <v>82</v>
      </c>
      <c r="N935" s="235" t="s">
        <v>54</v>
      </c>
      <c r="O935" s="66"/>
      <c r="P935" s="184">
        <f>O935*H935</f>
        <v>0</v>
      </c>
      <c r="Q935" s="184">
        <v>0.0003</v>
      </c>
      <c r="R935" s="184">
        <f>Q935*H935</f>
        <v>0.046799999999999994</v>
      </c>
      <c r="S935" s="184">
        <v>0</v>
      </c>
      <c r="T935" s="185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86" t="s">
        <v>340</v>
      </c>
      <c r="AT935" s="186" t="s">
        <v>270</v>
      </c>
      <c r="AU935" s="186" t="s">
        <v>21</v>
      </c>
      <c r="AY935" s="18" t="s">
        <v>139</v>
      </c>
      <c r="BE935" s="187">
        <f>IF(N935="základní",J935,0)</f>
        <v>0</v>
      </c>
      <c r="BF935" s="187">
        <f>IF(N935="snížená",J935,0)</f>
        <v>0</v>
      </c>
      <c r="BG935" s="187">
        <f>IF(N935="zákl. přenesená",J935,0)</f>
        <v>0</v>
      </c>
      <c r="BH935" s="187">
        <f>IF(N935="sníž. přenesená",J935,0)</f>
        <v>0</v>
      </c>
      <c r="BI935" s="187">
        <f>IF(N935="nulová",J935,0)</f>
        <v>0</v>
      </c>
      <c r="BJ935" s="18" t="s">
        <v>92</v>
      </c>
      <c r="BK935" s="187">
        <f>ROUND(I935*H935,2)</f>
        <v>0</v>
      </c>
      <c r="BL935" s="18" t="s">
        <v>241</v>
      </c>
      <c r="BM935" s="186" t="s">
        <v>1296</v>
      </c>
    </row>
    <row r="936" spans="2:51" s="13" customFormat="1" ht="11.25">
      <c r="B936" s="193"/>
      <c r="C936" s="194"/>
      <c r="D936" s="195" t="s">
        <v>150</v>
      </c>
      <c r="E936" s="194"/>
      <c r="F936" s="197" t="s">
        <v>1297</v>
      </c>
      <c r="G936" s="194"/>
      <c r="H936" s="198">
        <v>156</v>
      </c>
      <c r="I936" s="199"/>
      <c r="J936" s="194"/>
      <c r="K936" s="194"/>
      <c r="L936" s="200"/>
      <c r="M936" s="201"/>
      <c r="N936" s="202"/>
      <c r="O936" s="202"/>
      <c r="P936" s="202"/>
      <c r="Q936" s="202"/>
      <c r="R936" s="202"/>
      <c r="S936" s="202"/>
      <c r="T936" s="203"/>
      <c r="AT936" s="204" t="s">
        <v>150</v>
      </c>
      <c r="AU936" s="204" t="s">
        <v>21</v>
      </c>
      <c r="AV936" s="13" t="s">
        <v>21</v>
      </c>
      <c r="AW936" s="13" t="s">
        <v>4</v>
      </c>
      <c r="AX936" s="13" t="s">
        <v>92</v>
      </c>
      <c r="AY936" s="204" t="s">
        <v>139</v>
      </c>
    </row>
    <row r="937" spans="1:65" s="2" customFormat="1" ht="21.75" customHeight="1">
      <c r="A937" s="36"/>
      <c r="B937" s="37"/>
      <c r="C937" s="175" t="s">
        <v>1298</v>
      </c>
      <c r="D937" s="175" t="s">
        <v>141</v>
      </c>
      <c r="E937" s="176" t="s">
        <v>1299</v>
      </c>
      <c r="F937" s="177" t="s">
        <v>1300</v>
      </c>
      <c r="G937" s="178" t="s">
        <v>144</v>
      </c>
      <c r="H937" s="179">
        <v>130</v>
      </c>
      <c r="I937" s="180"/>
      <c r="J937" s="181">
        <f>ROUND(I937*H937,2)</f>
        <v>0</v>
      </c>
      <c r="K937" s="177" t="s">
        <v>145</v>
      </c>
      <c r="L937" s="41"/>
      <c r="M937" s="182" t="s">
        <v>82</v>
      </c>
      <c r="N937" s="183" t="s">
        <v>54</v>
      </c>
      <c r="O937" s="66"/>
      <c r="P937" s="184">
        <f>O937*H937</f>
        <v>0</v>
      </c>
      <c r="Q937" s="184">
        <v>0.0004</v>
      </c>
      <c r="R937" s="184">
        <f>Q937*H937</f>
        <v>0.052000000000000005</v>
      </c>
      <c r="S937" s="184">
        <v>0</v>
      </c>
      <c r="T937" s="185">
        <f>S937*H937</f>
        <v>0</v>
      </c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R937" s="186" t="s">
        <v>241</v>
      </c>
      <c r="AT937" s="186" t="s">
        <v>141</v>
      </c>
      <c r="AU937" s="186" t="s">
        <v>21</v>
      </c>
      <c r="AY937" s="18" t="s">
        <v>139</v>
      </c>
      <c r="BE937" s="187">
        <f>IF(N937="základní",J937,0)</f>
        <v>0</v>
      </c>
      <c r="BF937" s="187">
        <f>IF(N937="snížená",J937,0)</f>
        <v>0</v>
      </c>
      <c r="BG937" s="187">
        <f>IF(N937="zákl. přenesená",J937,0)</f>
        <v>0</v>
      </c>
      <c r="BH937" s="187">
        <f>IF(N937="sníž. přenesená",J937,0)</f>
        <v>0</v>
      </c>
      <c r="BI937" s="187">
        <f>IF(N937="nulová",J937,0)</f>
        <v>0</v>
      </c>
      <c r="BJ937" s="18" t="s">
        <v>92</v>
      </c>
      <c r="BK937" s="187">
        <f>ROUND(I937*H937,2)</f>
        <v>0</v>
      </c>
      <c r="BL937" s="18" t="s">
        <v>241</v>
      </c>
      <c r="BM937" s="186" t="s">
        <v>1301</v>
      </c>
    </row>
    <row r="938" spans="1:47" s="2" customFormat="1" ht="11.25">
      <c r="A938" s="36"/>
      <c r="B938" s="37"/>
      <c r="C938" s="38"/>
      <c r="D938" s="188" t="s">
        <v>148</v>
      </c>
      <c r="E938" s="38"/>
      <c r="F938" s="189" t="s">
        <v>1302</v>
      </c>
      <c r="G938" s="38"/>
      <c r="H938" s="38"/>
      <c r="I938" s="190"/>
      <c r="J938" s="38"/>
      <c r="K938" s="38"/>
      <c r="L938" s="41"/>
      <c r="M938" s="191"/>
      <c r="N938" s="192"/>
      <c r="O938" s="66"/>
      <c r="P938" s="66"/>
      <c r="Q938" s="66"/>
      <c r="R938" s="66"/>
      <c r="S938" s="66"/>
      <c r="T938" s="67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T938" s="18" t="s">
        <v>148</v>
      </c>
      <c r="AU938" s="18" t="s">
        <v>21</v>
      </c>
    </row>
    <row r="939" spans="2:51" s="13" customFormat="1" ht="11.25">
      <c r="B939" s="193"/>
      <c r="C939" s="194"/>
      <c r="D939" s="195" t="s">
        <v>150</v>
      </c>
      <c r="E939" s="196" t="s">
        <v>82</v>
      </c>
      <c r="F939" s="197" t="s">
        <v>1303</v>
      </c>
      <c r="G939" s="194"/>
      <c r="H939" s="198">
        <v>57.5</v>
      </c>
      <c r="I939" s="199"/>
      <c r="J939" s="194"/>
      <c r="K939" s="194"/>
      <c r="L939" s="200"/>
      <c r="M939" s="201"/>
      <c r="N939" s="202"/>
      <c r="O939" s="202"/>
      <c r="P939" s="202"/>
      <c r="Q939" s="202"/>
      <c r="R939" s="202"/>
      <c r="S939" s="202"/>
      <c r="T939" s="203"/>
      <c r="AT939" s="204" t="s">
        <v>150</v>
      </c>
      <c r="AU939" s="204" t="s">
        <v>21</v>
      </c>
      <c r="AV939" s="13" t="s">
        <v>21</v>
      </c>
      <c r="AW939" s="13" t="s">
        <v>42</v>
      </c>
      <c r="AX939" s="13" t="s">
        <v>84</v>
      </c>
      <c r="AY939" s="204" t="s">
        <v>139</v>
      </c>
    </row>
    <row r="940" spans="2:51" s="14" customFormat="1" ht="11.25">
      <c r="B940" s="205"/>
      <c r="C940" s="206"/>
      <c r="D940" s="195" t="s">
        <v>150</v>
      </c>
      <c r="E940" s="207" t="s">
        <v>82</v>
      </c>
      <c r="F940" s="208" t="s">
        <v>247</v>
      </c>
      <c r="G940" s="206"/>
      <c r="H940" s="207" t="s">
        <v>82</v>
      </c>
      <c r="I940" s="209"/>
      <c r="J940" s="206"/>
      <c r="K940" s="206"/>
      <c r="L940" s="210"/>
      <c r="M940" s="211"/>
      <c r="N940" s="212"/>
      <c r="O940" s="212"/>
      <c r="P940" s="212"/>
      <c r="Q940" s="212"/>
      <c r="R940" s="212"/>
      <c r="S940" s="212"/>
      <c r="T940" s="213"/>
      <c r="AT940" s="214" t="s">
        <v>150</v>
      </c>
      <c r="AU940" s="214" t="s">
        <v>21</v>
      </c>
      <c r="AV940" s="14" t="s">
        <v>92</v>
      </c>
      <c r="AW940" s="14" t="s">
        <v>42</v>
      </c>
      <c r="AX940" s="14" t="s">
        <v>84</v>
      </c>
      <c r="AY940" s="214" t="s">
        <v>139</v>
      </c>
    </row>
    <row r="941" spans="2:51" s="13" customFormat="1" ht="11.25">
      <c r="B941" s="193"/>
      <c r="C941" s="194"/>
      <c r="D941" s="195" t="s">
        <v>150</v>
      </c>
      <c r="E941" s="196" t="s">
        <v>82</v>
      </c>
      <c r="F941" s="197" t="s">
        <v>1304</v>
      </c>
      <c r="G941" s="194"/>
      <c r="H941" s="198">
        <v>72.5</v>
      </c>
      <c r="I941" s="199"/>
      <c r="J941" s="194"/>
      <c r="K941" s="194"/>
      <c r="L941" s="200"/>
      <c r="M941" s="201"/>
      <c r="N941" s="202"/>
      <c r="O941" s="202"/>
      <c r="P941" s="202"/>
      <c r="Q941" s="202"/>
      <c r="R941" s="202"/>
      <c r="S941" s="202"/>
      <c r="T941" s="203"/>
      <c r="AT941" s="204" t="s">
        <v>150</v>
      </c>
      <c r="AU941" s="204" t="s">
        <v>21</v>
      </c>
      <c r="AV941" s="13" t="s">
        <v>21</v>
      </c>
      <c r="AW941" s="13" t="s">
        <v>42</v>
      </c>
      <c r="AX941" s="13" t="s">
        <v>84</v>
      </c>
      <c r="AY941" s="204" t="s">
        <v>139</v>
      </c>
    </row>
    <row r="942" spans="2:51" s="14" customFormat="1" ht="11.25">
      <c r="B942" s="205"/>
      <c r="C942" s="206"/>
      <c r="D942" s="195" t="s">
        <v>150</v>
      </c>
      <c r="E942" s="207" t="s">
        <v>82</v>
      </c>
      <c r="F942" s="208" t="s">
        <v>1305</v>
      </c>
      <c r="G942" s="206"/>
      <c r="H942" s="207" t="s">
        <v>82</v>
      </c>
      <c r="I942" s="209"/>
      <c r="J942" s="206"/>
      <c r="K942" s="206"/>
      <c r="L942" s="210"/>
      <c r="M942" s="211"/>
      <c r="N942" s="212"/>
      <c r="O942" s="212"/>
      <c r="P942" s="212"/>
      <c r="Q942" s="212"/>
      <c r="R942" s="212"/>
      <c r="S942" s="212"/>
      <c r="T942" s="213"/>
      <c r="AT942" s="214" t="s">
        <v>150</v>
      </c>
      <c r="AU942" s="214" t="s">
        <v>21</v>
      </c>
      <c r="AV942" s="14" t="s">
        <v>92</v>
      </c>
      <c r="AW942" s="14" t="s">
        <v>42</v>
      </c>
      <c r="AX942" s="14" t="s">
        <v>84</v>
      </c>
      <c r="AY942" s="214" t="s">
        <v>139</v>
      </c>
    </row>
    <row r="943" spans="2:51" s="14" customFormat="1" ht="11.25">
      <c r="B943" s="205"/>
      <c r="C943" s="206"/>
      <c r="D943" s="195" t="s">
        <v>150</v>
      </c>
      <c r="E943" s="207" t="s">
        <v>82</v>
      </c>
      <c r="F943" s="208" t="s">
        <v>152</v>
      </c>
      <c r="G943" s="206"/>
      <c r="H943" s="207" t="s">
        <v>82</v>
      </c>
      <c r="I943" s="209"/>
      <c r="J943" s="206"/>
      <c r="K943" s="206"/>
      <c r="L943" s="210"/>
      <c r="M943" s="211"/>
      <c r="N943" s="212"/>
      <c r="O943" s="212"/>
      <c r="P943" s="212"/>
      <c r="Q943" s="212"/>
      <c r="R943" s="212"/>
      <c r="S943" s="212"/>
      <c r="T943" s="213"/>
      <c r="AT943" s="214" t="s">
        <v>150</v>
      </c>
      <c r="AU943" s="214" t="s">
        <v>21</v>
      </c>
      <c r="AV943" s="14" t="s">
        <v>92</v>
      </c>
      <c r="AW943" s="14" t="s">
        <v>42</v>
      </c>
      <c r="AX943" s="14" t="s">
        <v>84</v>
      </c>
      <c r="AY943" s="214" t="s">
        <v>139</v>
      </c>
    </row>
    <row r="944" spans="2:51" s="15" customFormat="1" ht="11.25">
      <c r="B944" s="215"/>
      <c r="C944" s="216"/>
      <c r="D944" s="195" t="s">
        <v>150</v>
      </c>
      <c r="E944" s="217" t="s">
        <v>82</v>
      </c>
      <c r="F944" s="218" t="s">
        <v>153</v>
      </c>
      <c r="G944" s="216"/>
      <c r="H944" s="219">
        <v>130</v>
      </c>
      <c r="I944" s="220"/>
      <c r="J944" s="216"/>
      <c r="K944" s="216"/>
      <c r="L944" s="221"/>
      <c r="M944" s="222"/>
      <c r="N944" s="223"/>
      <c r="O944" s="223"/>
      <c r="P944" s="223"/>
      <c r="Q944" s="223"/>
      <c r="R944" s="223"/>
      <c r="S944" s="223"/>
      <c r="T944" s="224"/>
      <c r="AT944" s="225" t="s">
        <v>150</v>
      </c>
      <c r="AU944" s="225" t="s">
        <v>21</v>
      </c>
      <c r="AV944" s="15" t="s">
        <v>146</v>
      </c>
      <c r="AW944" s="15" t="s">
        <v>42</v>
      </c>
      <c r="AX944" s="15" t="s">
        <v>92</v>
      </c>
      <c r="AY944" s="225" t="s">
        <v>139</v>
      </c>
    </row>
    <row r="945" spans="1:65" s="2" customFormat="1" ht="16.5" customHeight="1">
      <c r="A945" s="36"/>
      <c r="B945" s="37"/>
      <c r="C945" s="226" t="s">
        <v>1306</v>
      </c>
      <c r="D945" s="226" t="s">
        <v>270</v>
      </c>
      <c r="E945" s="227" t="s">
        <v>1307</v>
      </c>
      <c r="F945" s="228" t="s">
        <v>1308</v>
      </c>
      <c r="G945" s="229" t="s">
        <v>144</v>
      </c>
      <c r="H945" s="230">
        <v>156</v>
      </c>
      <c r="I945" s="231"/>
      <c r="J945" s="232">
        <f>ROUND(I945*H945,2)</f>
        <v>0</v>
      </c>
      <c r="K945" s="228" t="s">
        <v>82</v>
      </c>
      <c r="L945" s="233"/>
      <c r="M945" s="234" t="s">
        <v>82</v>
      </c>
      <c r="N945" s="235" t="s">
        <v>54</v>
      </c>
      <c r="O945" s="66"/>
      <c r="P945" s="184">
        <f>O945*H945</f>
        <v>0</v>
      </c>
      <c r="Q945" s="184">
        <v>0.0054</v>
      </c>
      <c r="R945" s="184">
        <f>Q945*H945</f>
        <v>0.8424</v>
      </c>
      <c r="S945" s="184">
        <v>0</v>
      </c>
      <c r="T945" s="185">
        <f>S945*H945</f>
        <v>0</v>
      </c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R945" s="186" t="s">
        <v>340</v>
      </c>
      <c r="AT945" s="186" t="s">
        <v>270</v>
      </c>
      <c r="AU945" s="186" t="s">
        <v>21</v>
      </c>
      <c r="AY945" s="18" t="s">
        <v>139</v>
      </c>
      <c r="BE945" s="187">
        <f>IF(N945="základní",J945,0)</f>
        <v>0</v>
      </c>
      <c r="BF945" s="187">
        <f>IF(N945="snížená",J945,0)</f>
        <v>0</v>
      </c>
      <c r="BG945" s="187">
        <f>IF(N945="zákl. přenesená",J945,0)</f>
        <v>0</v>
      </c>
      <c r="BH945" s="187">
        <f>IF(N945="sníž. přenesená",J945,0)</f>
        <v>0</v>
      </c>
      <c r="BI945" s="187">
        <f>IF(N945="nulová",J945,0)</f>
        <v>0</v>
      </c>
      <c r="BJ945" s="18" t="s">
        <v>92</v>
      </c>
      <c r="BK945" s="187">
        <f>ROUND(I945*H945,2)</f>
        <v>0</v>
      </c>
      <c r="BL945" s="18" t="s">
        <v>241</v>
      </c>
      <c r="BM945" s="186" t="s">
        <v>1309</v>
      </c>
    </row>
    <row r="946" spans="2:51" s="13" customFormat="1" ht="11.25">
      <c r="B946" s="193"/>
      <c r="C946" s="194"/>
      <c r="D946" s="195" t="s">
        <v>150</v>
      </c>
      <c r="E946" s="194"/>
      <c r="F946" s="197" t="s">
        <v>1297</v>
      </c>
      <c r="G946" s="194"/>
      <c r="H946" s="198">
        <v>156</v>
      </c>
      <c r="I946" s="199"/>
      <c r="J946" s="194"/>
      <c r="K946" s="194"/>
      <c r="L946" s="200"/>
      <c r="M946" s="201"/>
      <c r="N946" s="202"/>
      <c r="O946" s="202"/>
      <c r="P946" s="202"/>
      <c r="Q946" s="202"/>
      <c r="R946" s="202"/>
      <c r="S946" s="202"/>
      <c r="T946" s="203"/>
      <c r="AT946" s="204" t="s">
        <v>150</v>
      </c>
      <c r="AU946" s="204" t="s">
        <v>21</v>
      </c>
      <c r="AV946" s="13" t="s">
        <v>21</v>
      </c>
      <c r="AW946" s="13" t="s">
        <v>4</v>
      </c>
      <c r="AX946" s="13" t="s">
        <v>92</v>
      </c>
      <c r="AY946" s="204" t="s">
        <v>139</v>
      </c>
    </row>
    <row r="947" spans="1:65" s="2" customFormat="1" ht="24.2" customHeight="1">
      <c r="A947" s="36"/>
      <c r="B947" s="37"/>
      <c r="C947" s="175" t="s">
        <v>1310</v>
      </c>
      <c r="D947" s="175" t="s">
        <v>141</v>
      </c>
      <c r="E947" s="176" t="s">
        <v>1311</v>
      </c>
      <c r="F947" s="177" t="s">
        <v>1312</v>
      </c>
      <c r="G947" s="178" t="s">
        <v>144</v>
      </c>
      <c r="H947" s="179">
        <v>70.8</v>
      </c>
      <c r="I947" s="180"/>
      <c r="J947" s="181">
        <f>ROUND(I947*H947,2)</f>
        <v>0</v>
      </c>
      <c r="K947" s="177" t="s">
        <v>145</v>
      </c>
      <c r="L947" s="41"/>
      <c r="M947" s="182" t="s">
        <v>82</v>
      </c>
      <c r="N947" s="183" t="s">
        <v>54</v>
      </c>
      <c r="O947" s="66"/>
      <c r="P947" s="184">
        <f>O947*H947</f>
        <v>0</v>
      </c>
      <c r="Q947" s="184">
        <v>0.00018</v>
      </c>
      <c r="R947" s="184">
        <f>Q947*H947</f>
        <v>0.012744</v>
      </c>
      <c r="S947" s="184">
        <v>0</v>
      </c>
      <c r="T947" s="185">
        <f>S947*H947</f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186" t="s">
        <v>241</v>
      </c>
      <c r="AT947" s="186" t="s">
        <v>141</v>
      </c>
      <c r="AU947" s="186" t="s">
        <v>21</v>
      </c>
      <c r="AY947" s="18" t="s">
        <v>139</v>
      </c>
      <c r="BE947" s="187">
        <f>IF(N947="základní",J947,0)</f>
        <v>0</v>
      </c>
      <c r="BF947" s="187">
        <f>IF(N947="snížená",J947,0)</f>
        <v>0</v>
      </c>
      <c r="BG947" s="187">
        <f>IF(N947="zákl. přenesená",J947,0)</f>
        <v>0</v>
      </c>
      <c r="BH947" s="187">
        <f>IF(N947="sníž. přenesená",J947,0)</f>
        <v>0</v>
      </c>
      <c r="BI947" s="187">
        <f>IF(N947="nulová",J947,0)</f>
        <v>0</v>
      </c>
      <c r="BJ947" s="18" t="s">
        <v>92</v>
      </c>
      <c r="BK947" s="187">
        <f>ROUND(I947*H947,2)</f>
        <v>0</v>
      </c>
      <c r="BL947" s="18" t="s">
        <v>241</v>
      </c>
      <c r="BM947" s="186" t="s">
        <v>1313</v>
      </c>
    </row>
    <row r="948" spans="1:47" s="2" customFormat="1" ht="11.25">
      <c r="A948" s="36"/>
      <c r="B948" s="37"/>
      <c r="C948" s="38"/>
      <c r="D948" s="188" t="s">
        <v>148</v>
      </c>
      <c r="E948" s="38"/>
      <c r="F948" s="189" t="s">
        <v>1314</v>
      </c>
      <c r="G948" s="38"/>
      <c r="H948" s="38"/>
      <c r="I948" s="190"/>
      <c r="J948" s="38"/>
      <c r="K948" s="38"/>
      <c r="L948" s="41"/>
      <c r="M948" s="191"/>
      <c r="N948" s="192"/>
      <c r="O948" s="66"/>
      <c r="P948" s="66"/>
      <c r="Q948" s="66"/>
      <c r="R948" s="66"/>
      <c r="S948" s="66"/>
      <c r="T948" s="67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T948" s="18" t="s">
        <v>148</v>
      </c>
      <c r="AU948" s="18" t="s">
        <v>21</v>
      </c>
    </row>
    <row r="949" spans="2:51" s="13" customFormat="1" ht="11.25">
      <c r="B949" s="193"/>
      <c r="C949" s="194"/>
      <c r="D949" s="195" t="s">
        <v>150</v>
      </c>
      <c r="E949" s="196" t="s">
        <v>82</v>
      </c>
      <c r="F949" s="197" t="s">
        <v>1315</v>
      </c>
      <c r="G949" s="194"/>
      <c r="H949" s="198">
        <v>70.8</v>
      </c>
      <c r="I949" s="199"/>
      <c r="J949" s="194"/>
      <c r="K949" s="194"/>
      <c r="L949" s="200"/>
      <c r="M949" s="201"/>
      <c r="N949" s="202"/>
      <c r="O949" s="202"/>
      <c r="P949" s="202"/>
      <c r="Q949" s="202"/>
      <c r="R949" s="202"/>
      <c r="S949" s="202"/>
      <c r="T949" s="203"/>
      <c r="AT949" s="204" t="s">
        <v>150</v>
      </c>
      <c r="AU949" s="204" t="s">
        <v>21</v>
      </c>
      <c r="AV949" s="13" t="s">
        <v>21</v>
      </c>
      <c r="AW949" s="13" t="s">
        <v>42</v>
      </c>
      <c r="AX949" s="13" t="s">
        <v>84</v>
      </c>
      <c r="AY949" s="204" t="s">
        <v>139</v>
      </c>
    </row>
    <row r="950" spans="2:51" s="14" customFormat="1" ht="11.25">
      <c r="B950" s="205"/>
      <c r="C950" s="206"/>
      <c r="D950" s="195" t="s">
        <v>150</v>
      </c>
      <c r="E950" s="207" t="s">
        <v>82</v>
      </c>
      <c r="F950" s="208" t="s">
        <v>152</v>
      </c>
      <c r="G950" s="206"/>
      <c r="H950" s="207" t="s">
        <v>82</v>
      </c>
      <c r="I950" s="209"/>
      <c r="J950" s="206"/>
      <c r="K950" s="206"/>
      <c r="L950" s="210"/>
      <c r="M950" s="211"/>
      <c r="N950" s="212"/>
      <c r="O950" s="212"/>
      <c r="P950" s="212"/>
      <c r="Q950" s="212"/>
      <c r="R950" s="212"/>
      <c r="S950" s="212"/>
      <c r="T950" s="213"/>
      <c r="AT950" s="214" t="s">
        <v>150</v>
      </c>
      <c r="AU950" s="214" t="s">
        <v>21</v>
      </c>
      <c r="AV950" s="14" t="s">
        <v>92</v>
      </c>
      <c r="AW950" s="14" t="s">
        <v>42</v>
      </c>
      <c r="AX950" s="14" t="s">
        <v>84</v>
      </c>
      <c r="AY950" s="214" t="s">
        <v>139</v>
      </c>
    </row>
    <row r="951" spans="2:51" s="15" customFormat="1" ht="11.25">
      <c r="B951" s="215"/>
      <c r="C951" s="216"/>
      <c r="D951" s="195" t="s">
        <v>150</v>
      </c>
      <c r="E951" s="217" t="s">
        <v>82</v>
      </c>
      <c r="F951" s="218" t="s">
        <v>153</v>
      </c>
      <c r="G951" s="216"/>
      <c r="H951" s="219">
        <v>70.8</v>
      </c>
      <c r="I951" s="220"/>
      <c r="J951" s="216"/>
      <c r="K951" s="216"/>
      <c r="L951" s="221"/>
      <c r="M951" s="222"/>
      <c r="N951" s="223"/>
      <c r="O951" s="223"/>
      <c r="P951" s="223"/>
      <c r="Q951" s="223"/>
      <c r="R951" s="223"/>
      <c r="S951" s="223"/>
      <c r="T951" s="224"/>
      <c r="AT951" s="225" t="s">
        <v>150</v>
      </c>
      <c r="AU951" s="225" t="s">
        <v>21</v>
      </c>
      <c r="AV951" s="15" t="s">
        <v>146</v>
      </c>
      <c r="AW951" s="15" t="s">
        <v>42</v>
      </c>
      <c r="AX951" s="15" t="s">
        <v>92</v>
      </c>
      <c r="AY951" s="225" t="s">
        <v>139</v>
      </c>
    </row>
    <row r="952" spans="1:65" s="2" customFormat="1" ht="16.5" customHeight="1">
      <c r="A952" s="36"/>
      <c r="B952" s="37"/>
      <c r="C952" s="226" t="s">
        <v>1316</v>
      </c>
      <c r="D952" s="226" t="s">
        <v>270</v>
      </c>
      <c r="E952" s="227" t="s">
        <v>1317</v>
      </c>
      <c r="F952" s="228" t="s">
        <v>1318</v>
      </c>
      <c r="G952" s="229" t="s">
        <v>144</v>
      </c>
      <c r="H952" s="230">
        <v>88.5</v>
      </c>
      <c r="I952" s="231"/>
      <c r="J952" s="232">
        <f>ROUND(I952*H952,2)</f>
        <v>0</v>
      </c>
      <c r="K952" s="228" t="s">
        <v>145</v>
      </c>
      <c r="L952" s="233"/>
      <c r="M952" s="234" t="s">
        <v>82</v>
      </c>
      <c r="N952" s="235" t="s">
        <v>54</v>
      </c>
      <c r="O952" s="66"/>
      <c r="P952" s="184">
        <f>O952*H952</f>
        <v>0</v>
      </c>
      <c r="Q952" s="184">
        <v>0.0021</v>
      </c>
      <c r="R952" s="184">
        <f>Q952*H952</f>
        <v>0.18585</v>
      </c>
      <c r="S952" s="184">
        <v>0</v>
      </c>
      <c r="T952" s="185">
        <f>S952*H952</f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186" t="s">
        <v>340</v>
      </c>
      <c r="AT952" s="186" t="s">
        <v>270</v>
      </c>
      <c r="AU952" s="186" t="s">
        <v>21</v>
      </c>
      <c r="AY952" s="18" t="s">
        <v>139</v>
      </c>
      <c r="BE952" s="187">
        <f>IF(N952="základní",J952,0)</f>
        <v>0</v>
      </c>
      <c r="BF952" s="187">
        <f>IF(N952="snížená",J952,0)</f>
        <v>0</v>
      </c>
      <c r="BG952" s="187">
        <f>IF(N952="zákl. přenesená",J952,0)</f>
        <v>0</v>
      </c>
      <c r="BH952" s="187">
        <f>IF(N952="sníž. přenesená",J952,0)</f>
        <v>0</v>
      </c>
      <c r="BI952" s="187">
        <f>IF(N952="nulová",J952,0)</f>
        <v>0</v>
      </c>
      <c r="BJ952" s="18" t="s">
        <v>92</v>
      </c>
      <c r="BK952" s="187">
        <f>ROUND(I952*H952,2)</f>
        <v>0</v>
      </c>
      <c r="BL952" s="18" t="s">
        <v>241</v>
      </c>
      <c r="BM952" s="186" t="s">
        <v>1319</v>
      </c>
    </row>
    <row r="953" spans="2:51" s="13" customFormat="1" ht="11.25">
      <c r="B953" s="193"/>
      <c r="C953" s="194"/>
      <c r="D953" s="195" t="s">
        <v>150</v>
      </c>
      <c r="E953" s="194"/>
      <c r="F953" s="197" t="s">
        <v>1320</v>
      </c>
      <c r="G953" s="194"/>
      <c r="H953" s="198">
        <v>88.5</v>
      </c>
      <c r="I953" s="199"/>
      <c r="J953" s="194"/>
      <c r="K953" s="194"/>
      <c r="L953" s="200"/>
      <c r="M953" s="201"/>
      <c r="N953" s="202"/>
      <c r="O953" s="202"/>
      <c r="P953" s="202"/>
      <c r="Q953" s="202"/>
      <c r="R953" s="202"/>
      <c r="S953" s="202"/>
      <c r="T953" s="203"/>
      <c r="AT953" s="204" t="s">
        <v>150</v>
      </c>
      <c r="AU953" s="204" t="s">
        <v>21</v>
      </c>
      <c r="AV953" s="13" t="s">
        <v>21</v>
      </c>
      <c r="AW953" s="13" t="s">
        <v>4</v>
      </c>
      <c r="AX953" s="13" t="s">
        <v>92</v>
      </c>
      <c r="AY953" s="204" t="s">
        <v>139</v>
      </c>
    </row>
    <row r="954" spans="1:65" s="2" customFormat="1" ht="24.2" customHeight="1">
      <c r="A954" s="36"/>
      <c r="B954" s="37"/>
      <c r="C954" s="175" t="s">
        <v>1321</v>
      </c>
      <c r="D954" s="175" t="s">
        <v>141</v>
      </c>
      <c r="E954" s="176" t="s">
        <v>1322</v>
      </c>
      <c r="F954" s="177" t="s">
        <v>1323</v>
      </c>
      <c r="G954" s="178" t="s">
        <v>336</v>
      </c>
      <c r="H954" s="179">
        <v>2.174</v>
      </c>
      <c r="I954" s="180"/>
      <c r="J954" s="181">
        <f>ROUND(I954*H954,2)</f>
        <v>0</v>
      </c>
      <c r="K954" s="177" t="s">
        <v>145</v>
      </c>
      <c r="L954" s="41"/>
      <c r="M954" s="182" t="s">
        <v>82</v>
      </c>
      <c r="N954" s="183" t="s">
        <v>54</v>
      </c>
      <c r="O954" s="66"/>
      <c r="P954" s="184">
        <f>O954*H954</f>
        <v>0</v>
      </c>
      <c r="Q954" s="184">
        <v>0</v>
      </c>
      <c r="R954" s="184">
        <f>Q954*H954</f>
        <v>0</v>
      </c>
      <c r="S954" s="184">
        <v>0</v>
      </c>
      <c r="T954" s="185">
        <f>S954*H954</f>
        <v>0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186" t="s">
        <v>241</v>
      </c>
      <c r="AT954" s="186" t="s">
        <v>141</v>
      </c>
      <c r="AU954" s="186" t="s">
        <v>21</v>
      </c>
      <c r="AY954" s="18" t="s">
        <v>139</v>
      </c>
      <c r="BE954" s="187">
        <f>IF(N954="základní",J954,0)</f>
        <v>0</v>
      </c>
      <c r="BF954" s="187">
        <f>IF(N954="snížená",J954,0)</f>
        <v>0</v>
      </c>
      <c r="BG954" s="187">
        <f>IF(N954="zákl. přenesená",J954,0)</f>
        <v>0</v>
      </c>
      <c r="BH954" s="187">
        <f>IF(N954="sníž. přenesená",J954,0)</f>
        <v>0</v>
      </c>
      <c r="BI954" s="187">
        <f>IF(N954="nulová",J954,0)</f>
        <v>0</v>
      </c>
      <c r="BJ954" s="18" t="s">
        <v>92</v>
      </c>
      <c r="BK954" s="187">
        <f>ROUND(I954*H954,2)</f>
        <v>0</v>
      </c>
      <c r="BL954" s="18" t="s">
        <v>241</v>
      </c>
      <c r="BM954" s="186" t="s">
        <v>1324</v>
      </c>
    </row>
    <row r="955" spans="1:47" s="2" customFormat="1" ht="11.25">
      <c r="A955" s="36"/>
      <c r="B955" s="37"/>
      <c r="C955" s="38"/>
      <c r="D955" s="188" t="s">
        <v>148</v>
      </c>
      <c r="E955" s="38"/>
      <c r="F955" s="189" t="s">
        <v>1325</v>
      </c>
      <c r="G955" s="38"/>
      <c r="H955" s="38"/>
      <c r="I955" s="190"/>
      <c r="J955" s="38"/>
      <c r="K955" s="38"/>
      <c r="L955" s="41"/>
      <c r="M955" s="191"/>
      <c r="N955" s="192"/>
      <c r="O955" s="66"/>
      <c r="P955" s="66"/>
      <c r="Q955" s="66"/>
      <c r="R955" s="66"/>
      <c r="S955" s="66"/>
      <c r="T955" s="67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T955" s="18" t="s">
        <v>148</v>
      </c>
      <c r="AU955" s="18" t="s">
        <v>21</v>
      </c>
    </row>
    <row r="956" spans="2:63" s="12" customFormat="1" ht="22.9" customHeight="1">
      <c r="B956" s="159"/>
      <c r="C956" s="160"/>
      <c r="D956" s="161" t="s">
        <v>83</v>
      </c>
      <c r="E956" s="173" t="s">
        <v>1326</v>
      </c>
      <c r="F956" s="173" t="s">
        <v>1327</v>
      </c>
      <c r="G956" s="160"/>
      <c r="H956" s="160"/>
      <c r="I956" s="163"/>
      <c r="J956" s="174">
        <f>BK956</f>
        <v>0</v>
      </c>
      <c r="K956" s="160"/>
      <c r="L956" s="165"/>
      <c r="M956" s="166"/>
      <c r="N956" s="167"/>
      <c r="O956" s="167"/>
      <c r="P956" s="168">
        <f>SUM(P957:P963)</f>
        <v>0</v>
      </c>
      <c r="Q956" s="167"/>
      <c r="R956" s="168">
        <f>SUM(R957:R963)</f>
        <v>0.0444</v>
      </c>
      <c r="S956" s="167"/>
      <c r="T956" s="169">
        <f>SUM(T957:T963)</f>
        <v>0</v>
      </c>
      <c r="AR956" s="170" t="s">
        <v>21</v>
      </c>
      <c r="AT956" s="171" t="s">
        <v>83</v>
      </c>
      <c r="AU956" s="171" t="s">
        <v>92</v>
      </c>
      <c r="AY956" s="170" t="s">
        <v>139</v>
      </c>
      <c r="BK956" s="172">
        <f>SUM(BK957:BK963)</f>
        <v>0</v>
      </c>
    </row>
    <row r="957" spans="1:65" s="2" customFormat="1" ht="21.75" customHeight="1">
      <c r="A957" s="36"/>
      <c r="B957" s="37"/>
      <c r="C957" s="175" t="s">
        <v>1328</v>
      </c>
      <c r="D957" s="175" t="s">
        <v>141</v>
      </c>
      <c r="E957" s="176" t="s">
        <v>1329</v>
      </c>
      <c r="F957" s="177" t="s">
        <v>1330</v>
      </c>
      <c r="G957" s="178" t="s">
        <v>198</v>
      </c>
      <c r="H957" s="179">
        <v>15</v>
      </c>
      <c r="I957" s="180"/>
      <c r="J957" s="181">
        <f>ROUND(I957*H957,2)</f>
        <v>0</v>
      </c>
      <c r="K957" s="177" t="s">
        <v>145</v>
      </c>
      <c r="L957" s="41"/>
      <c r="M957" s="182" t="s">
        <v>82</v>
      </c>
      <c r="N957" s="183" t="s">
        <v>54</v>
      </c>
      <c r="O957" s="66"/>
      <c r="P957" s="184">
        <f>O957*H957</f>
        <v>0</v>
      </c>
      <c r="Q957" s="184">
        <v>0.00296</v>
      </c>
      <c r="R957" s="184">
        <f>Q957*H957</f>
        <v>0.0444</v>
      </c>
      <c r="S957" s="184">
        <v>0</v>
      </c>
      <c r="T957" s="185">
        <f>S957*H957</f>
        <v>0</v>
      </c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R957" s="186" t="s">
        <v>241</v>
      </c>
      <c r="AT957" s="186" t="s">
        <v>141</v>
      </c>
      <c r="AU957" s="186" t="s">
        <v>21</v>
      </c>
      <c r="AY957" s="18" t="s">
        <v>139</v>
      </c>
      <c r="BE957" s="187">
        <f>IF(N957="základní",J957,0)</f>
        <v>0</v>
      </c>
      <c r="BF957" s="187">
        <f>IF(N957="snížená",J957,0)</f>
        <v>0</v>
      </c>
      <c r="BG957" s="187">
        <f>IF(N957="zákl. přenesená",J957,0)</f>
        <v>0</v>
      </c>
      <c r="BH957" s="187">
        <f>IF(N957="sníž. přenesená",J957,0)</f>
        <v>0</v>
      </c>
      <c r="BI957" s="187">
        <f>IF(N957="nulová",J957,0)</f>
        <v>0</v>
      </c>
      <c r="BJ957" s="18" t="s">
        <v>92</v>
      </c>
      <c r="BK957" s="187">
        <f>ROUND(I957*H957,2)</f>
        <v>0</v>
      </c>
      <c r="BL957" s="18" t="s">
        <v>241</v>
      </c>
      <c r="BM957" s="186" t="s">
        <v>1331</v>
      </c>
    </row>
    <row r="958" spans="1:47" s="2" customFormat="1" ht="11.25">
      <c r="A958" s="36"/>
      <c r="B958" s="37"/>
      <c r="C958" s="38"/>
      <c r="D958" s="188" t="s">
        <v>148</v>
      </c>
      <c r="E958" s="38"/>
      <c r="F958" s="189" t="s">
        <v>1332</v>
      </c>
      <c r="G958" s="38"/>
      <c r="H958" s="38"/>
      <c r="I958" s="190"/>
      <c r="J958" s="38"/>
      <c r="K958" s="38"/>
      <c r="L958" s="41"/>
      <c r="M958" s="191"/>
      <c r="N958" s="192"/>
      <c r="O958" s="66"/>
      <c r="P958" s="66"/>
      <c r="Q958" s="66"/>
      <c r="R958" s="66"/>
      <c r="S958" s="66"/>
      <c r="T958" s="67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T958" s="18" t="s">
        <v>148</v>
      </c>
      <c r="AU958" s="18" t="s">
        <v>21</v>
      </c>
    </row>
    <row r="959" spans="2:51" s="13" customFormat="1" ht="11.25">
      <c r="B959" s="193"/>
      <c r="C959" s="194"/>
      <c r="D959" s="195" t="s">
        <v>150</v>
      </c>
      <c r="E959" s="196" t="s">
        <v>82</v>
      </c>
      <c r="F959" s="197" t="s">
        <v>1045</v>
      </c>
      <c r="G959" s="194"/>
      <c r="H959" s="198">
        <v>15</v>
      </c>
      <c r="I959" s="199"/>
      <c r="J959" s="194"/>
      <c r="K959" s="194"/>
      <c r="L959" s="200"/>
      <c r="M959" s="201"/>
      <c r="N959" s="202"/>
      <c r="O959" s="202"/>
      <c r="P959" s="202"/>
      <c r="Q959" s="202"/>
      <c r="R959" s="202"/>
      <c r="S959" s="202"/>
      <c r="T959" s="203"/>
      <c r="AT959" s="204" t="s">
        <v>150</v>
      </c>
      <c r="AU959" s="204" t="s">
        <v>21</v>
      </c>
      <c r="AV959" s="13" t="s">
        <v>21</v>
      </c>
      <c r="AW959" s="13" t="s">
        <v>42</v>
      </c>
      <c r="AX959" s="13" t="s">
        <v>84</v>
      </c>
      <c r="AY959" s="204" t="s">
        <v>139</v>
      </c>
    </row>
    <row r="960" spans="2:51" s="14" customFormat="1" ht="11.25">
      <c r="B960" s="205"/>
      <c r="C960" s="206"/>
      <c r="D960" s="195" t="s">
        <v>150</v>
      </c>
      <c r="E960" s="207" t="s">
        <v>82</v>
      </c>
      <c r="F960" s="208" t="s">
        <v>152</v>
      </c>
      <c r="G960" s="206"/>
      <c r="H960" s="207" t="s">
        <v>82</v>
      </c>
      <c r="I960" s="209"/>
      <c r="J960" s="206"/>
      <c r="K960" s="206"/>
      <c r="L960" s="210"/>
      <c r="M960" s="211"/>
      <c r="N960" s="212"/>
      <c r="O960" s="212"/>
      <c r="P960" s="212"/>
      <c r="Q960" s="212"/>
      <c r="R960" s="212"/>
      <c r="S960" s="212"/>
      <c r="T960" s="213"/>
      <c r="AT960" s="214" t="s">
        <v>150</v>
      </c>
      <c r="AU960" s="214" t="s">
        <v>21</v>
      </c>
      <c r="AV960" s="14" t="s">
        <v>92</v>
      </c>
      <c r="AW960" s="14" t="s">
        <v>42</v>
      </c>
      <c r="AX960" s="14" t="s">
        <v>84</v>
      </c>
      <c r="AY960" s="214" t="s">
        <v>139</v>
      </c>
    </row>
    <row r="961" spans="2:51" s="15" customFormat="1" ht="11.25">
      <c r="B961" s="215"/>
      <c r="C961" s="216"/>
      <c r="D961" s="195" t="s">
        <v>150</v>
      </c>
      <c r="E961" s="217" t="s">
        <v>82</v>
      </c>
      <c r="F961" s="218" t="s">
        <v>153</v>
      </c>
      <c r="G961" s="216"/>
      <c r="H961" s="219">
        <v>15</v>
      </c>
      <c r="I961" s="220"/>
      <c r="J961" s="216"/>
      <c r="K961" s="216"/>
      <c r="L961" s="221"/>
      <c r="M961" s="222"/>
      <c r="N961" s="223"/>
      <c r="O961" s="223"/>
      <c r="P961" s="223"/>
      <c r="Q961" s="223"/>
      <c r="R961" s="223"/>
      <c r="S961" s="223"/>
      <c r="T961" s="224"/>
      <c r="AT961" s="225" t="s">
        <v>150</v>
      </c>
      <c r="AU961" s="225" t="s">
        <v>21</v>
      </c>
      <c r="AV961" s="15" t="s">
        <v>146</v>
      </c>
      <c r="AW961" s="15" t="s">
        <v>42</v>
      </c>
      <c r="AX961" s="15" t="s">
        <v>92</v>
      </c>
      <c r="AY961" s="225" t="s">
        <v>139</v>
      </c>
    </row>
    <row r="962" spans="1:65" s="2" customFormat="1" ht="24.2" customHeight="1">
      <c r="A962" s="36"/>
      <c r="B962" s="37"/>
      <c r="C962" s="175" t="s">
        <v>1333</v>
      </c>
      <c r="D962" s="175" t="s">
        <v>141</v>
      </c>
      <c r="E962" s="176" t="s">
        <v>1334</v>
      </c>
      <c r="F962" s="177" t="s">
        <v>1335</v>
      </c>
      <c r="G962" s="178" t="s">
        <v>336</v>
      </c>
      <c r="H962" s="179">
        <v>0.044</v>
      </c>
      <c r="I962" s="180"/>
      <c r="J962" s="181">
        <f>ROUND(I962*H962,2)</f>
        <v>0</v>
      </c>
      <c r="K962" s="177" t="s">
        <v>145</v>
      </c>
      <c r="L962" s="41"/>
      <c r="M962" s="182" t="s">
        <v>82</v>
      </c>
      <c r="N962" s="183" t="s">
        <v>54</v>
      </c>
      <c r="O962" s="66"/>
      <c r="P962" s="184">
        <f>O962*H962</f>
        <v>0</v>
      </c>
      <c r="Q962" s="184">
        <v>0</v>
      </c>
      <c r="R962" s="184">
        <f>Q962*H962</f>
        <v>0</v>
      </c>
      <c r="S962" s="184">
        <v>0</v>
      </c>
      <c r="T962" s="185">
        <f>S962*H962</f>
        <v>0</v>
      </c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R962" s="186" t="s">
        <v>241</v>
      </c>
      <c r="AT962" s="186" t="s">
        <v>141</v>
      </c>
      <c r="AU962" s="186" t="s">
        <v>21</v>
      </c>
      <c r="AY962" s="18" t="s">
        <v>139</v>
      </c>
      <c r="BE962" s="187">
        <f>IF(N962="základní",J962,0)</f>
        <v>0</v>
      </c>
      <c r="BF962" s="187">
        <f>IF(N962="snížená",J962,0)</f>
        <v>0</v>
      </c>
      <c r="BG962" s="187">
        <f>IF(N962="zákl. přenesená",J962,0)</f>
        <v>0</v>
      </c>
      <c r="BH962" s="187">
        <f>IF(N962="sníž. přenesená",J962,0)</f>
        <v>0</v>
      </c>
      <c r="BI962" s="187">
        <f>IF(N962="nulová",J962,0)</f>
        <v>0</v>
      </c>
      <c r="BJ962" s="18" t="s">
        <v>92</v>
      </c>
      <c r="BK962" s="187">
        <f>ROUND(I962*H962,2)</f>
        <v>0</v>
      </c>
      <c r="BL962" s="18" t="s">
        <v>241</v>
      </c>
      <c r="BM962" s="186" t="s">
        <v>1336</v>
      </c>
    </row>
    <row r="963" spans="1:47" s="2" customFormat="1" ht="11.25">
      <c r="A963" s="36"/>
      <c r="B963" s="37"/>
      <c r="C963" s="38"/>
      <c r="D963" s="188" t="s">
        <v>148</v>
      </c>
      <c r="E963" s="38"/>
      <c r="F963" s="189" t="s">
        <v>1337</v>
      </c>
      <c r="G963" s="38"/>
      <c r="H963" s="38"/>
      <c r="I963" s="190"/>
      <c r="J963" s="38"/>
      <c r="K963" s="38"/>
      <c r="L963" s="41"/>
      <c r="M963" s="236"/>
      <c r="N963" s="237"/>
      <c r="O963" s="238"/>
      <c r="P963" s="238"/>
      <c r="Q963" s="238"/>
      <c r="R963" s="238"/>
      <c r="S963" s="238"/>
      <c r="T963" s="239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T963" s="18" t="s">
        <v>148</v>
      </c>
      <c r="AU963" s="18" t="s">
        <v>21</v>
      </c>
    </row>
    <row r="964" spans="1:31" s="2" customFormat="1" ht="6.95" customHeight="1">
      <c r="A964" s="36"/>
      <c r="B964" s="49"/>
      <c r="C964" s="50"/>
      <c r="D964" s="50"/>
      <c r="E964" s="50"/>
      <c r="F964" s="50"/>
      <c r="G964" s="50"/>
      <c r="H964" s="50"/>
      <c r="I964" s="50"/>
      <c r="J964" s="50"/>
      <c r="K964" s="50"/>
      <c r="L964" s="41"/>
      <c r="M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</row>
  </sheetData>
  <sheetProtection algorithmName="SHA-512" hashValue="8EYo/f1CidKg0tBd8d+wMc01/ExleHKbIW5jSO35TYYqJfZf3sEPPSIkyw5/zGpZKvXyeiTH6PS9wBp85mBxow==" saltValue="R7JICtBbKFR/1NwoQkkR4tbL+cVPtxkRFFZ/NMAr2zlGa2uqYjoWa5j2Zz+U2ZUpnClAXhajV63XnVeUvBREjw==" spinCount="100000" sheet="1" objects="1" scenarios="1" formatColumns="0" formatRows="0" autoFilter="0"/>
  <autoFilter ref="C92:K963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2/111251101"/>
    <hyperlink ref="F102" r:id="rId2" display="https://podminky.urs.cz/item/CS_URS_2022_02/113105113"/>
    <hyperlink ref="F107" r:id="rId3" display="https://podminky.urs.cz/item/CS_URS_2022_02/113106144"/>
    <hyperlink ref="F112" r:id="rId4" display="https://podminky.urs.cz/item/CS_URS_2022_02/113106187"/>
    <hyperlink ref="F117" r:id="rId5" display="https://podminky.urs.cz/item/CS_URS_2022_02/113107162"/>
    <hyperlink ref="F122" r:id="rId6" display="https://podminky.urs.cz/item/CS_URS_2022_02/113107223"/>
    <hyperlink ref="F127" r:id="rId7" display="https://podminky.urs.cz/item/CS_URS_2022_02/113107242"/>
    <hyperlink ref="F132" r:id="rId8" display="https://podminky.urs.cz/item/CS_URS_2022_02/113154234"/>
    <hyperlink ref="F137" r:id="rId9" display="https://podminky.urs.cz/item/CS_URS_2022_02/113202111"/>
    <hyperlink ref="F146" r:id="rId10" display="https://podminky.urs.cz/item/CS_URS_2022_02/115101201"/>
    <hyperlink ref="F151" r:id="rId11" display="https://podminky.urs.cz/item/CS_URS_2022_02/115101301"/>
    <hyperlink ref="F156" r:id="rId12" display="https://podminky.urs.cz/item/CS_URS_2022_02/121151103"/>
    <hyperlink ref="F161" r:id="rId13" display="https://podminky.urs.cz/item/CS_URS_2022_02/122452204"/>
    <hyperlink ref="F169" r:id="rId14" display="https://podminky.urs.cz/item/CS_URS_2022_02/124353100"/>
    <hyperlink ref="F174" r:id="rId15" display="https://podminky.urs.cz/item/CS_URS_2022_02/131351105"/>
    <hyperlink ref="F183" r:id="rId16" display="https://podminky.urs.cz/item/CS_URS_2022_02/132351102"/>
    <hyperlink ref="F188" r:id="rId17" display="https://podminky.urs.cz/item/CS_URS_2022_02/132351254"/>
    <hyperlink ref="F193" r:id="rId18" display="https://podminky.urs.cz/item/CS_URS_2022_02/153124111"/>
    <hyperlink ref="F198" r:id="rId19" display="https://podminky.urs.cz/item/CS_URS_2022_02/153125111"/>
    <hyperlink ref="F202" r:id="rId20" display="https://podminky.urs.cz/item/CS_URS_2022_02/162301501"/>
    <hyperlink ref="F204" r:id="rId21" display="https://podminky.urs.cz/item/CS_URS_2022_02/162301981"/>
    <hyperlink ref="F208" r:id="rId22" display="https://podminky.urs.cz/item/CS_URS_2022_02/162351103"/>
    <hyperlink ref="F213" r:id="rId23" display="https://podminky.urs.cz/item/CS_URS_2022_02/162351103"/>
    <hyperlink ref="F218" r:id="rId24" display="https://podminky.urs.cz/item/CS_URS_2022_02/162751137"/>
    <hyperlink ref="F225" r:id="rId25" display="https://podminky.urs.cz/item/CS_URS_2022_02/162751139"/>
    <hyperlink ref="F229" r:id="rId26" display="https://podminky.urs.cz/item/CS_URS_2022_02/167151101"/>
    <hyperlink ref="F234" r:id="rId27" display="https://podminky.urs.cz/item/CS_URS_2022_02/167151101"/>
    <hyperlink ref="F239" r:id="rId28" display="https://podminky.urs.cz/item/CS_URS_2022_02/171153101"/>
    <hyperlink ref="F244" r:id="rId29" display="https://podminky.urs.cz/item/CS_URS_2022_02/171201231"/>
    <hyperlink ref="F248" r:id="rId30" display="https://podminky.urs.cz/item/CS_URS_2022_02/171251201"/>
    <hyperlink ref="F252" r:id="rId31" display="https://podminky.urs.cz/item/CS_URS_2022_02/174151101"/>
    <hyperlink ref="F271" r:id="rId32" display="https://podminky.urs.cz/item/CS_URS_2022_02/175151101"/>
    <hyperlink ref="F278" r:id="rId33" display="https://podminky.urs.cz/item/CS_URS_2022_02/181351003"/>
    <hyperlink ref="F283" r:id="rId34" display="https://podminky.urs.cz/item/CS_URS_2022_02/181411131"/>
    <hyperlink ref="F287" r:id="rId35" display="https://podminky.urs.cz/item/CS_URS_2022_02/181951111"/>
    <hyperlink ref="F289" r:id="rId36" display="https://podminky.urs.cz/item/CS_URS_2022_02/181951112"/>
    <hyperlink ref="F294" r:id="rId37" display="https://podminky.urs.cz/item/CS_URS_2022_02/211531111"/>
    <hyperlink ref="F298" r:id="rId38" display="https://podminky.urs.cz/item/CS_URS_2022_02/212792212"/>
    <hyperlink ref="F303" r:id="rId39" display="https://podminky.urs.cz/item/CS_URS_2022_02/212972113"/>
    <hyperlink ref="F305" r:id="rId40" display="https://podminky.urs.cz/item/CS_URS_2022_02/213141111"/>
    <hyperlink ref="F319" r:id="rId41" display="https://podminky.urs.cz/item/CS_URS_2022_02/225511112"/>
    <hyperlink ref="F324" r:id="rId42" display="https://podminky.urs.cz/item/CS_URS_2022_02/225511214"/>
    <hyperlink ref="F329" r:id="rId43" display="https://podminky.urs.cz/item/CS_URS_2022_02/232221123"/>
    <hyperlink ref="F335" r:id="rId44" display="https://podminky.urs.cz/item/CS_URS_2022_02/232231123"/>
    <hyperlink ref="F339" r:id="rId45" display="https://podminky.urs.cz/item/CS_URS_2022_02/273321117"/>
    <hyperlink ref="F343" r:id="rId46" display="https://podminky.urs.cz/item/CS_URS_2022_02/274354111"/>
    <hyperlink ref="F347" r:id="rId47" display="https://podminky.urs.cz/item/CS_URS_2022_02/274354211"/>
    <hyperlink ref="F349" r:id="rId48" display="https://podminky.urs.cz/item/CS_URS_2022_02/274361116"/>
    <hyperlink ref="F354" r:id="rId49" display="https://podminky.urs.cz/item/CS_URS_2022_02/281604111"/>
    <hyperlink ref="F359" r:id="rId50" display="https://podminky.urs.cz/item/CS_URS_2022_02/282603111"/>
    <hyperlink ref="F365" r:id="rId51" display="https://podminky.urs.cz/item/CS_URS_2022_02/283111213"/>
    <hyperlink ref="F371" r:id="rId52" display="https://podminky.urs.cz/item/CS_URS_2022_02/283111223"/>
    <hyperlink ref="F385" r:id="rId53" display="https://podminky.urs.cz/item/CS_URS_2022_02/317122111"/>
    <hyperlink ref="F393" r:id="rId54" display="https://podminky.urs.cz/item/CS_URS_2022_02/317171125"/>
    <hyperlink ref="F399" r:id="rId55" display="https://podminky.urs.cz/item/CS_URS_2022_02/317321118"/>
    <hyperlink ref="F407" r:id="rId56" display="https://podminky.urs.cz/item/CS_URS_2022_02/317353121"/>
    <hyperlink ref="F412" r:id="rId57" display="https://podminky.urs.cz/item/CS_URS_2022_02/317353221"/>
    <hyperlink ref="F414" r:id="rId58" display="https://podminky.urs.cz/item/CS_URS_2022_02/317361116"/>
    <hyperlink ref="F419" r:id="rId59" display="https://podminky.urs.cz/item/CS_URS_2022_02/334323118"/>
    <hyperlink ref="F424" r:id="rId60" display="https://podminky.urs.cz/item/CS_URS_2022_02/334323218"/>
    <hyperlink ref="F434" r:id="rId61" display="https://podminky.urs.cz/item/CS_URS_2022_02/334352111"/>
    <hyperlink ref="F445" r:id="rId62" display="https://podminky.urs.cz/item/CS_URS_2022_02/334352211"/>
    <hyperlink ref="F447" r:id="rId63" display="https://podminky.urs.cz/item/CS_URS_2022_02/334361226"/>
    <hyperlink ref="F452" r:id="rId64" display="https://podminky.urs.cz/item/CS_URS_2022_02/348171112"/>
    <hyperlink ref="F458" r:id="rId65" display="https://podminky.urs.cz/item/CS_URS_2022_02/348185121"/>
    <hyperlink ref="F460" r:id="rId66" display="https://podminky.urs.cz/item/CS_URS_2022_02/348185131"/>
    <hyperlink ref="F462" r:id="rId67" display="https://podminky.urs.cz/item/CS_URS_2022_02/348185211"/>
    <hyperlink ref="F464" r:id="rId68" display="https://podminky.urs.cz/item/CS_URS_2022_02/388995212"/>
    <hyperlink ref="F474" r:id="rId69" display="https://podminky.urs.cz/item/CS_URS_2022_02/421321128"/>
    <hyperlink ref="F479" r:id="rId70" display="https://podminky.urs.cz/item/CS_URS_2022_02/421361226"/>
    <hyperlink ref="F484" r:id="rId71" display="https://podminky.urs.cz/item/CS_URS_2022_02/451314212"/>
    <hyperlink ref="F489" r:id="rId72" display="https://podminky.urs.cz/item/CS_URS_2022_02/451317113"/>
    <hyperlink ref="F494" r:id="rId73" display="https://podminky.urs.cz/item/CS_URS_2022_02/451475121"/>
    <hyperlink ref="F499" r:id="rId74" display="https://podminky.urs.cz/item/CS_URS_2022_02/451475122"/>
    <hyperlink ref="F504" r:id="rId75" display="https://podminky.urs.cz/item/CS_URS_2022_02/451573111"/>
    <hyperlink ref="F509" r:id="rId76" display="https://podminky.urs.cz/item/CS_URS_2022_02/452313131"/>
    <hyperlink ref="F514" r:id="rId77" display="https://podminky.urs.cz/item/CS_URS_2022_02/458311111"/>
    <hyperlink ref="F519" r:id="rId78" display="https://podminky.urs.cz/item/CS_URS_2022_02/458501111"/>
    <hyperlink ref="F524" r:id="rId79" display="https://podminky.urs.cz/item/CS_URS_2022_02/465513227"/>
    <hyperlink ref="F533" r:id="rId80" display="https://podminky.urs.cz/item/CS_URS_2022_02/465519227"/>
    <hyperlink ref="F539" r:id="rId81" display="https://podminky.urs.cz/item/CS_URS_2022_02/564681111"/>
    <hyperlink ref="F544" r:id="rId82" display="https://podminky.urs.cz/item/CS_URS_2022_02/564851111"/>
    <hyperlink ref="F549" r:id="rId83" display="https://podminky.urs.cz/item/CS_URS_2022_02/564861111"/>
    <hyperlink ref="F560" r:id="rId84" display="https://podminky.urs.cz/item/CS_URS_2022_02/564871011"/>
    <hyperlink ref="F565" r:id="rId85" display="https://podminky.urs.cz/item/CS_URS_2022_02/564952111"/>
    <hyperlink ref="F570" r:id="rId86" display="https://podminky.urs.cz/item/CS_URS_2022_02/564952111"/>
    <hyperlink ref="F575" r:id="rId87" display="https://podminky.urs.cz/item/CS_URS_2022_02/565165111"/>
    <hyperlink ref="F580" r:id="rId88" display="https://podminky.urs.cz/item/CS_URS_2022_02/565165121"/>
    <hyperlink ref="F585" r:id="rId89" display="https://podminky.urs.cz/item/CS_URS_2022_02/573231106"/>
    <hyperlink ref="F590" r:id="rId90" display="https://podminky.urs.cz/item/CS_URS_2022_02/573231108"/>
    <hyperlink ref="F595" r:id="rId91" display="https://podminky.urs.cz/item/CS_URS_2022_02/577134141"/>
    <hyperlink ref="F600" r:id="rId92" display="https://podminky.urs.cz/item/CS_URS_2022_02/577144141"/>
    <hyperlink ref="F605" r:id="rId93" display="https://podminky.urs.cz/item/CS_URS_2022_02/577144141"/>
    <hyperlink ref="F610" r:id="rId94" display="https://podminky.urs.cz/item/CS_URS_2022_02/578143233"/>
    <hyperlink ref="F615" r:id="rId95" display="https://podminky.urs.cz/item/CS_URS_2022_02/596211111"/>
    <hyperlink ref="F622" r:id="rId96" display="https://podminky.urs.cz/item/CS_URS_2022_02/596212210"/>
    <hyperlink ref="F634" r:id="rId97" display="https://podminky.urs.cz/item/CS_URS_2022_02/628611151"/>
    <hyperlink ref="F642" r:id="rId98" display="https://podminky.urs.cz/item/CS_URS_2022_02/628612101"/>
    <hyperlink ref="F647" r:id="rId99" display="https://podminky.urs.cz/item/CS_URS_2022_02/629992114"/>
    <hyperlink ref="F653" r:id="rId100" display="https://podminky.urs.cz/item/CS_URS_2022_02/871270310"/>
    <hyperlink ref="F660" r:id="rId101" display="https://podminky.urs.cz/item/CS_URS_2022_02/871315241"/>
    <hyperlink ref="F665" r:id="rId102" display="https://podminky.urs.cz/item/CS_URS_2022_02/895941341"/>
    <hyperlink ref="F676" r:id="rId103" display="https://podminky.urs.cz/item/CS_URS_2022_02/895941351"/>
    <hyperlink ref="F678" r:id="rId104" display="https://podminky.urs.cz/item/CS_URS_2022_02/895941361"/>
    <hyperlink ref="F680" r:id="rId105" display="https://podminky.urs.cz/item/CS_URS_2022_02/899204112"/>
    <hyperlink ref="F688" r:id="rId106" display="https://podminky.urs.cz/item/CS_URS_2022_02/914112111"/>
    <hyperlink ref="F702" r:id="rId107" display="https://podminky.urs.cz/item/CS_URS_2022_02/915221112"/>
    <hyperlink ref="F707" r:id="rId108" display="https://podminky.urs.cz/item/CS_URS_2022_02/915231112"/>
    <hyperlink ref="F712" r:id="rId109" display="https://podminky.urs.cz/item/CS_URS_2022_02/915611111"/>
    <hyperlink ref="F714" r:id="rId110" display="https://podminky.urs.cz/item/CS_URS_2022_02/915621111"/>
    <hyperlink ref="F716" r:id="rId111" display="https://podminky.urs.cz/item/CS_URS_2022_02/916131213"/>
    <hyperlink ref="F723" r:id="rId112" display="https://podminky.urs.cz/item/CS_URS_2022_02/916241113"/>
    <hyperlink ref="F729" r:id="rId113" display="https://podminky.urs.cz/item/CS_URS_2022_02/916242112"/>
    <hyperlink ref="F735" r:id="rId114" display="https://podminky.urs.cz/item/CS_URS_2022_02/916331112"/>
    <hyperlink ref="F742" r:id="rId115" display="https://podminky.urs.cz/item/CS_URS_2022_02/916991121"/>
    <hyperlink ref="F750" r:id="rId116" display="https://podminky.urs.cz/item/CS_URS_2022_02/919731122"/>
    <hyperlink ref="F754" r:id="rId117" display="https://podminky.urs.cz/item/CS_URS_2022_02/919735111"/>
    <hyperlink ref="F759" r:id="rId118" display="https://podminky.urs.cz/item/CS_URS_2022_02/931994142"/>
    <hyperlink ref="F764" r:id="rId119" display="https://podminky.urs.cz/item/CS_URS_2022_02/931998112"/>
    <hyperlink ref="F769" r:id="rId120" display="https://podminky.urs.cz/item/CS_URS_2022_02/936941121"/>
    <hyperlink ref="F775" r:id="rId121" display="https://podminky.urs.cz/item/CS_URS_2022_02/936941131"/>
    <hyperlink ref="F777" r:id="rId122" display="https://podminky.urs.cz/item/CS_URS_2022_02/938532111"/>
    <hyperlink ref="F782" r:id="rId123" display="https://podminky.urs.cz/item/CS_URS_2022_02/961041211"/>
    <hyperlink ref="F787" r:id="rId124" display="https://podminky.urs.cz/item/CS_URS_2022_02/961051111"/>
    <hyperlink ref="F793" r:id="rId125" display="https://podminky.urs.cz/item/CS_URS_2022_02/963021112"/>
    <hyperlink ref="F797" r:id="rId126" display="https://podminky.urs.cz/item/CS_URS_2022_02/963051111"/>
    <hyperlink ref="F803" r:id="rId127" display="https://podminky.urs.cz/item/CS_URS_2022_02/966075141"/>
    <hyperlink ref="F809" r:id="rId128" display="https://podminky.urs.cz/item/CS_URS_2022_02/997013814"/>
    <hyperlink ref="F813" r:id="rId129" display="https://podminky.urs.cz/item/CS_URS_2022_02/997013861"/>
    <hyperlink ref="F818" r:id="rId130" display="https://podminky.urs.cz/item/CS_URS_2022_02/997013862"/>
    <hyperlink ref="F827" r:id="rId131" display="https://podminky.urs.cz/item/CS_URS_2022_02/997211211"/>
    <hyperlink ref="F838" r:id="rId132" display="https://podminky.urs.cz/item/CS_URS_2022_02/997211511"/>
    <hyperlink ref="F842" r:id="rId133" display="https://podminky.urs.cz/item/CS_URS_2022_02/997211519"/>
    <hyperlink ref="F846" r:id="rId134" display="https://podminky.urs.cz/item/CS_URS_2022_02/997221551"/>
    <hyperlink ref="F856" r:id="rId135" display="https://podminky.urs.cz/item/CS_URS_2022_02/997221559"/>
    <hyperlink ref="F860" r:id="rId136" display="https://podminky.urs.cz/item/CS_URS_2022_02/997221561"/>
    <hyperlink ref="F867" r:id="rId137" display="https://podminky.urs.cz/item/CS_URS_2022_02/997221569"/>
    <hyperlink ref="F871" r:id="rId138" display="https://podminky.urs.cz/item/CS_URS_2022_02/997221611"/>
    <hyperlink ref="F875" r:id="rId139" display="https://podminky.urs.cz/item/CS_URS_2022_02/997221612"/>
    <hyperlink ref="F879" r:id="rId140" display="https://podminky.urs.cz/item/CS_URS_2022_02/997221861"/>
    <hyperlink ref="F884" r:id="rId141" display="https://podminky.urs.cz/item/CS_URS_2022_02/997221873"/>
    <hyperlink ref="F890" r:id="rId142" display="https://podminky.urs.cz/item/CS_URS_2022_02/997221875"/>
    <hyperlink ref="F897" r:id="rId143" display="https://podminky.urs.cz/item/CS_URS_2022_02/998212111"/>
    <hyperlink ref="F901" r:id="rId144" display="https://podminky.urs.cz/item/CS_URS_2022_02/711131811"/>
    <hyperlink ref="F906" r:id="rId145" display="https://podminky.urs.cz/item/CS_URS_2022_02/711311001"/>
    <hyperlink ref="F913" r:id="rId146" display="https://podminky.urs.cz/item/CS_URS_2022_02/711321131"/>
    <hyperlink ref="F924" r:id="rId147" display="https://podminky.urs.cz/item/CS_URS_2022_02/711341564"/>
    <hyperlink ref="F931" r:id="rId148" display="https://podminky.urs.cz/item/CS_URS_2022_02/711432101"/>
    <hyperlink ref="F938" r:id="rId149" display="https://podminky.urs.cz/item/CS_URS_2022_02/711442559"/>
    <hyperlink ref="F948" r:id="rId150" display="https://podminky.urs.cz/item/CS_URS_2022_02/711461201"/>
    <hyperlink ref="F955" r:id="rId151" display="https://podminky.urs.cz/item/CS_URS_2022_02/998711101"/>
    <hyperlink ref="F958" r:id="rId152" display="https://podminky.urs.cz/item/CS_URS_2022_02/764238406"/>
    <hyperlink ref="F963" r:id="rId153" display="https://podminky.urs.cz/item/CS_URS_2022_02/99876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96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21</v>
      </c>
    </row>
    <row r="4" spans="2:46" s="1" customFormat="1" ht="24.95" customHeight="1">
      <c r="B4" s="21"/>
      <c r="D4" s="105" t="s">
        <v>103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5" t="str">
        <f>'Rekapitulace stavby'!K6</f>
        <v>Přestavba mostu ev.č.2033-4, Tlučná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7" t="s">
        <v>1338</v>
      </c>
      <c r="F9" s="368"/>
      <c r="G9" s="368"/>
      <c r="H9" s="36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82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16. 10. 2022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30</v>
      </c>
      <c r="E14" s="36"/>
      <c r="F14" s="36"/>
      <c r="G14" s="36"/>
      <c r="H14" s="36"/>
      <c r="I14" s="107" t="s">
        <v>31</v>
      </c>
      <c r="J14" s="109" t="s">
        <v>32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33</v>
      </c>
      <c r="F15" s="36"/>
      <c r="G15" s="36"/>
      <c r="H15" s="36"/>
      <c r="I15" s="107" t="s">
        <v>34</v>
      </c>
      <c r="J15" s="109" t="s">
        <v>35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36</v>
      </c>
      <c r="E17" s="36"/>
      <c r="F17" s="36"/>
      <c r="G17" s="36"/>
      <c r="H17" s="36"/>
      <c r="I17" s="107" t="s">
        <v>31</v>
      </c>
      <c r="J17" s="31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9" t="str">
        <f>'Rekapitulace stavby'!E14</f>
        <v>Vyplň údaj</v>
      </c>
      <c r="F18" s="370"/>
      <c r="G18" s="370"/>
      <c r="H18" s="370"/>
      <c r="I18" s="107" t="s">
        <v>34</v>
      </c>
      <c r="J18" s="31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38</v>
      </c>
      <c r="E20" s="36"/>
      <c r="F20" s="36"/>
      <c r="G20" s="36"/>
      <c r="H20" s="36"/>
      <c r="I20" s="107" t="s">
        <v>31</v>
      </c>
      <c r="J20" s="109" t="s">
        <v>39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40</v>
      </c>
      <c r="F21" s="36"/>
      <c r="G21" s="36"/>
      <c r="H21" s="36"/>
      <c r="I21" s="107" t="s">
        <v>34</v>
      </c>
      <c r="J21" s="109" t="s">
        <v>41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43</v>
      </c>
      <c r="E23" s="36"/>
      <c r="F23" s="36"/>
      <c r="G23" s="36"/>
      <c r="H23" s="36"/>
      <c r="I23" s="107" t="s">
        <v>31</v>
      </c>
      <c r="J23" s="109" t="s">
        <v>44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45</v>
      </c>
      <c r="F24" s="36"/>
      <c r="G24" s="36"/>
      <c r="H24" s="36"/>
      <c r="I24" s="107" t="s">
        <v>34</v>
      </c>
      <c r="J24" s="109" t="s">
        <v>46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1" t="s">
        <v>82</v>
      </c>
      <c r="F27" s="371"/>
      <c r="G27" s="371"/>
      <c r="H27" s="3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49</v>
      </c>
      <c r="E30" s="36"/>
      <c r="F30" s="36"/>
      <c r="G30" s="36"/>
      <c r="H30" s="36"/>
      <c r="I30" s="36"/>
      <c r="J30" s="116">
        <f>ROUND(J86,2)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51</v>
      </c>
      <c r="G32" s="36"/>
      <c r="H32" s="36"/>
      <c r="I32" s="117" t="s">
        <v>50</v>
      </c>
      <c r="J32" s="117" t="s">
        <v>52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53</v>
      </c>
      <c r="E33" s="107" t="s">
        <v>54</v>
      </c>
      <c r="F33" s="119">
        <f>ROUND((SUM(BE86:BE184)),2)</f>
        <v>0</v>
      </c>
      <c r="G33" s="36"/>
      <c r="H33" s="36"/>
      <c r="I33" s="120">
        <v>0.21</v>
      </c>
      <c r="J33" s="119">
        <f>ROUND(((SUM(BE86:BE184))*I33),2)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55</v>
      </c>
      <c r="F34" s="119">
        <f>ROUND((SUM(BF86:BF184)),2)</f>
        <v>0</v>
      </c>
      <c r="G34" s="36"/>
      <c r="H34" s="36"/>
      <c r="I34" s="120">
        <v>0.15</v>
      </c>
      <c r="J34" s="119">
        <f>ROUND(((SUM(BF86:BF184))*I34),2)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56</v>
      </c>
      <c r="F35" s="119">
        <f>ROUND((SUM(BG86:BG184)),2)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57</v>
      </c>
      <c r="F36" s="119">
        <f>ROUND((SUM(BH86:BH184)),2)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58</v>
      </c>
      <c r="F37" s="119">
        <f>ROUND((SUM(BI86:BI184)),2)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59</v>
      </c>
      <c r="E39" s="123"/>
      <c r="F39" s="123"/>
      <c r="G39" s="124" t="s">
        <v>60</v>
      </c>
      <c r="H39" s="125" t="s">
        <v>61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2" t="str">
        <f>E7</f>
        <v>Přestavba mostu ev.č.2033-4, Tlučná</v>
      </c>
      <c r="F48" s="373"/>
      <c r="G48" s="373"/>
      <c r="H48" s="37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5" t="str">
        <f>E9</f>
        <v>SKA1902 - SO 101 Provizorní objízdná trasa - odstranění</v>
      </c>
      <c r="F50" s="374"/>
      <c r="G50" s="374"/>
      <c r="H50" s="37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16. 10. 2022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0" t="s">
        <v>30</v>
      </c>
      <c r="D54" s="38"/>
      <c r="E54" s="38"/>
      <c r="F54" s="28" t="str">
        <f>E15</f>
        <v>SÚS Plzeňského kraje</v>
      </c>
      <c r="G54" s="38"/>
      <c r="H54" s="38"/>
      <c r="I54" s="30" t="s">
        <v>38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43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107</v>
      </c>
      <c r="D57" s="133"/>
      <c r="E57" s="133"/>
      <c r="F57" s="133"/>
      <c r="G57" s="133"/>
      <c r="H57" s="133"/>
      <c r="I57" s="133"/>
      <c r="J57" s="134" t="s">
        <v>108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81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109</v>
      </c>
    </row>
    <row r="60" spans="2:12" s="9" customFormat="1" ht="24.95" customHeight="1">
      <c r="B60" s="136"/>
      <c r="C60" s="137"/>
      <c r="D60" s="138" t="s">
        <v>110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" customHeight="1">
      <c r="B61" s="142"/>
      <c r="C61" s="143"/>
      <c r="D61" s="144" t="s">
        <v>111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" customHeight="1">
      <c r="B62" s="142"/>
      <c r="C62" s="143"/>
      <c r="D62" s="144" t="s">
        <v>114</v>
      </c>
      <c r="E62" s="145"/>
      <c r="F62" s="145"/>
      <c r="G62" s="145"/>
      <c r="H62" s="145"/>
      <c r="I62" s="145"/>
      <c r="J62" s="146">
        <f>J124</f>
        <v>0</v>
      </c>
      <c r="K62" s="143"/>
      <c r="L62" s="147"/>
    </row>
    <row r="63" spans="2:12" s="10" customFormat="1" ht="19.9" customHeight="1">
      <c r="B63" s="142"/>
      <c r="C63" s="143"/>
      <c r="D63" s="144" t="s">
        <v>115</v>
      </c>
      <c r="E63" s="145"/>
      <c r="F63" s="145"/>
      <c r="G63" s="145"/>
      <c r="H63" s="145"/>
      <c r="I63" s="145"/>
      <c r="J63" s="146">
        <f>J130</f>
        <v>0</v>
      </c>
      <c r="K63" s="143"/>
      <c r="L63" s="147"/>
    </row>
    <row r="64" spans="2:12" s="10" customFormat="1" ht="19.9" customHeight="1">
      <c r="B64" s="142"/>
      <c r="C64" s="143"/>
      <c r="D64" s="144" t="s">
        <v>118</v>
      </c>
      <c r="E64" s="145"/>
      <c r="F64" s="145"/>
      <c r="G64" s="145"/>
      <c r="H64" s="145"/>
      <c r="I64" s="145"/>
      <c r="J64" s="146">
        <f>J142</f>
        <v>0</v>
      </c>
      <c r="K64" s="143"/>
      <c r="L64" s="147"/>
    </row>
    <row r="65" spans="2:12" s="10" customFormat="1" ht="19.9" customHeight="1">
      <c r="B65" s="142"/>
      <c r="C65" s="143"/>
      <c r="D65" s="144" t="s">
        <v>119</v>
      </c>
      <c r="E65" s="145"/>
      <c r="F65" s="145"/>
      <c r="G65" s="145"/>
      <c r="H65" s="145"/>
      <c r="I65" s="145"/>
      <c r="J65" s="146">
        <f>J152</f>
        <v>0</v>
      </c>
      <c r="K65" s="143"/>
      <c r="L65" s="147"/>
    </row>
    <row r="66" spans="2:12" s="10" customFormat="1" ht="19.9" customHeight="1">
      <c r="B66" s="142"/>
      <c r="C66" s="143"/>
      <c r="D66" s="144" t="s">
        <v>120</v>
      </c>
      <c r="E66" s="145"/>
      <c r="F66" s="145"/>
      <c r="G66" s="145"/>
      <c r="H66" s="145"/>
      <c r="I66" s="145"/>
      <c r="J66" s="146">
        <f>J182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4" t="s">
        <v>124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72" t="str">
        <f>E7</f>
        <v>Přestavba mostu ev.č.2033-4, Tlučná</v>
      </c>
      <c r="F76" s="373"/>
      <c r="G76" s="373"/>
      <c r="H76" s="373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104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25" t="str">
        <f>E9</f>
        <v>SKA1902 - SO 101 Provizorní objízdná trasa - odstranění</v>
      </c>
      <c r="F78" s="374"/>
      <c r="G78" s="374"/>
      <c r="H78" s="374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22</v>
      </c>
      <c r="D80" s="38"/>
      <c r="E80" s="38"/>
      <c r="F80" s="28" t="str">
        <f>F12</f>
        <v xml:space="preserve"> </v>
      </c>
      <c r="G80" s="38"/>
      <c r="H80" s="38"/>
      <c r="I80" s="30" t="s">
        <v>24</v>
      </c>
      <c r="J80" s="61" t="str">
        <f>IF(J12="","",J12)</f>
        <v>16. 10. 2022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7" customHeight="1">
      <c r="A82" s="36"/>
      <c r="B82" s="37"/>
      <c r="C82" s="30" t="s">
        <v>30</v>
      </c>
      <c r="D82" s="38"/>
      <c r="E82" s="38"/>
      <c r="F82" s="28" t="str">
        <f>E15</f>
        <v>SÚS Plzeňského kraje</v>
      </c>
      <c r="G82" s="38"/>
      <c r="H82" s="38"/>
      <c r="I82" s="30" t="s">
        <v>38</v>
      </c>
      <c r="J82" s="34" t="str">
        <f>E21</f>
        <v>Projekční kancelář Ing.Škubalová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36</v>
      </c>
      <c r="D83" s="38"/>
      <c r="E83" s="38"/>
      <c r="F83" s="28" t="str">
        <f>IF(E18="","",E18)</f>
        <v>Vyplň údaj</v>
      </c>
      <c r="G83" s="38"/>
      <c r="H83" s="38"/>
      <c r="I83" s="30" t="s">
        <v>43</v>
      </c>
      <c r="J83" s="34" t="str">
        <f>E24</f>
        <v>Straka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8"/>
      <c r="B85" s="149"/>
      <c r="C85" s="150" t="s">
        <v>125</v>
      </c>
      <c r="D85" s="151" t="s">
        <v>68</v>
      </c>
      <c r="E85" s="151" t="s">
        <v>64</v>
      </c>
      <c r="F85" s="151" t="s">
        <v>65</v>
      </c>
      <c r="G85" s="151" t="s">
        <v>126</v>
      </c>
      <c r="H85" s="151" t="s">
        <v>127</v>
      </c>
      <c r="I85" s="151" t="s">
        <v>128</v>
      </c>
      <c r="J85" s="151" t="s">
        <v>108</v>
      </c>
      <c r="K85" s="152" t="s">
        <v>129</v>
      </c>
      <c r="L85" s="153"/>
      <c r="M85" s="70" t="s">
        <v>82</v>
      </c>
      <c r="N85" s="71" t="s">
        <v>53</v>
      </c>
      <c r="O85" s="71" t="s">
        <v>130</v>
      </c>
      <c r="P85" s="71" t="s">
        <v>131</v>
      </c>
      <c r="Q85" s="71" t="s">
        <v>132</v>
      </c>
      <c r="R85" s="71" t="s">
        <v>133</v>
      </c>
      <c r="S85" s="71" t="s">
        <v>134</v>
      </c>
      <c r="T85" s="72" t="s">
        <v>135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6"/>
      <c r="B86" s="37"/>
      <c r="C86" s="77" t="s">
        <v>136</v>
      </c>
      <c r="D86" s="38"/>
      <c r="E86" s="38"/>
      <c r="F86" s="38"/>
      <c r="G86" s="38"/>
      <c r="H86" s="38"/>
      <c r="I86" s="38"/>
      <c r="J86" s="154">
        <f>BK86</f>
        <v>0</v>
      </c>
      <c r="K86" s="38"/>
      <c r="L86" s="41"/>
      <c r="M86" s="73"/>
      <c r="N86" s="155"/>
      <c r="O86" s="74"/>
      <c r="P86" s="156">
        <f>P87</f>
        <v>0</v>
      </c>
      <c r="Q86" s="74"/>
      <c r="R86" s="156">
        <f>R87</f>
        <v>8.624319999999999</v>
      </c>
      <c r="S86" s="74"/>
      <c r="T86" s="157">
        <f>T87</f>
        <v>591.79176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8" t="s">
        <v>83</v>
      </c>
      <c r="AU86" s="18" t="s">
        <v>109</v>
      </c>
      <c r="BK86" s="158">
        <f>BK87</f>
        <v>0</v>
      </c>
    </row>
    <row r="87" spans="2:63" s="12" customFormat="1" ht="25.9" customHeight="1">
      <c r="B87" s="159"/>
      <c r="C87" s="160"/>
      <c r="D87" s="161" t="s">
        <v>83</v>
      </c>
      <c r="E87" s="162" t="s">
        <v>137</v>
      </c>
      <c r="F87" s="162" t="s">
        <v>138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P88+P124+P130+P142+P152+P182</f>
        <v>0</v>
      </c>
      <c r="Q87" s="167"/>
      <c r="R87" s="168">
        <f>R88+R124+R130+R142+R152+R182</f>
        <v>8.624319999999999</v>
      </c>
      <c r="S87" s="167"/>
      <c r="T87" s="169">
        <f>T88+T124+T130+T142+T152+T182</f>
        <v>591.79176</v>
      </c>
      <c r="AR87" s="170" t="s">
        <v>92</v>
      </c>
      <c r="AT87" s="171" t="s">
        <v>83</v>
      </c>
      <c r="AU87" s="171" t="s">
        <v>84</v>
      </c>
      <c r="AY87" s="170" t="s">
        <v>139</v>
      </c>
      <c r="BK87" s="172">
        <f>BK88+BK124+BK130+BK142+BK152+BK182</f>
        <v>0</v>
      </c>
    </row>
    <row r="88" spans="2:63" s="12" customFormat="1" ht="22.9" customHeight="1">
      <c r="B88" s="159"/>
      <c r="C88" s="160"/>
      <c r="D88" s="161" t="s">
        <v>83</v>
      </c>
      <c r="E88" s="173" t="s">
        <v>92</v>
      </c>
      <c r="F88" s="173" t="s">
        <v>140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SUM(P89:P123)</f>
        <v>0</v>
      </c>
      <c r="Q88" s="167"/>
      <c r="R88" s="168">
        <f>SUM(R89:R123)</f>
        <v>0.0281</v>
      </c>
      <c r="S88" s="167"/>
      <c r="T88" s="169">
        <f>SUM(T89:T123)</f>
        <v>591.79176</v>
      </c>
      <c r="AR88" s="170" t="s">
        <v>92</v>
      </c>
      <c r="AT88" s="171" t="s">
        <v>83</v>
      </c>
      <c r="AU88" s="171" t="s">
        <v>92</v>
      </c>
      <c r="AY88" s="170" t="s">
        <v>139</v>
      </c>
      <c r="BK88" s="172">
        <f>SUM(BK89:BK123)</f>
        <v>0</v>
      </c>
    </row>
    <row r="89" spans="1:65" s="2" customFormat="1" ht="37.9" customHeight="1">
      <c r="A89" s="36"/>
      <c r="B89" s="37"/>
      <c r="C89" s="175" t="s">
        <v>92</v>
      </c>
      <c r="D89" s="175" t="s">
        <v>141</v>
      </c>
      <c r="E89" s="176" t="s">
        <v>178</v>
      </c>
      <c r="F89" s="177" t="s">
        <v>179</v>
      </c>
      <c r="G89" s="178" t="s">
        <v>144</v>
      </c>
      <c r="H89" s="179">
        <v>444</v>
      </c>
      <c r="I89" s="180"/>
      <c r="J89" s="181">
        <f>ROUND(I89*H89,2)</f>
        <v>0</v>
      </c>
      <c r="K89" s="177" t="s">
        <v>145</v>
      </c>
      <c r="L89" s="41"/>
      <c r="M89" s="182" t="s">
        <v>82</v>
      </c>
      <c r="N89" s="183" t="s">
        <v>54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0.44</v>
      </c>
      <c r="T89" s="185">
        <f>S89*H89</f>
        <v>195.36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146</v>
      </c>
      <c r="AT89" s="186" t="s">
        <v>141</v>
      </c>
      <c r="AU89" s="186" t="s">
        <v>21</v>
      </c>
      <c r="AY89" s="18" t="s">
        <v>139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8" t="s">
        <v>92</v>
      </c>
      <c r="BK89" s="187">
        <f>ROUND(I89*H89,2)</f>
        <v>0</v>
      </c>
      <c r="BL89" s="18" t="s">
        <v>146</v>
      </c>
      <c r="BM89" s="186" t="s">
        <v>1339</v>
      </c>
    </row>
    <row r="90" spans="1:47" s="2" customFormat="1" ht="11.25">
      <c r="A90" s="36"/>
      <c r="B90" s="37"/>
      <c r="C90" s="38"/>
      <c r="D90" s="188" t="s">
        <v>148</v>
      </c>
      <c r="E90" s="38"/>
      <c r="F90" s="189" t="s">
        <v>181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8" t="s">
        <v>148</v>
      </c>
      <c r="AU90" s="18" t="s">
        <v>21</v>
      </c>
    </row>
    <row r="91" spans="2:51" s="13" customFormat="1" ht="11.25">
      <c r="B91" s="193"/>
      <c r="C91" s="194"/>
      <c r="D91" s="195" t="s">
        <v>150</v>
      </c>
      <c r="E91" s="196" t="s">
        <v>82</v>
      </c>
      <c r="F91" s="197" t="s">
        <v>1340</v>
      </c>
      <c r="G91" s="194"/>
      <c r="H91" s="198">
        <v>444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150</v>
      </c>
      <c r="AU91" s="204" t="s">
        <v>21</v>
      </c>
      <c r="AV91" s="13" t="s">
        <v>21</v>
      </c>
      <c r="AW91" s="13" t="s">
        <v>42</v>
      </c>
      <c r="AX91" s="13" t="s">
        <v>84</v>
      </c>
      <c r="AY91" s="204" t="s">
        <v>139</v>
      </c>
    </row>
    <row r="92" spans="2:51" s="14" customFormat="1" ht="11.25">
      <c r="B92" s="205"/>
      <c r="C92" s="206"/>
      <c r="D92" s="195" t="s">
        <v>150</v>
      </c>
      <c r="E92" s="207" t="s">
        <v>82</v>
      </c>
      <c r="F92" s="208" t="s">
        <v>1341</v>
      </c>
      <c r="G92" s="206"/>
      <c r="H92" s="207" t="s">
        <v>82</v>
      </c>
      <c r="I92" s="209"/>
      <c r="J92" s="206"/>
      <c r="K92" s="206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150</v>
      </c>
      <c r="AU92" s="214" t="s">
        <v>21</v>
      </c>
      <c r="AV92" s="14" t="s">
        <v>92</v>
      </c>
      <c r="AW92" s="14" t="s">
        <v>42</v>
      </c>
      <c r="AX92" s="14" t="s">
        <v>84</v>
      </c>
      <c r="AY92" s="214" t="s">
        <v>139</v>
      </c>
    </row>
    <row r="93" spans="2:51" s="15" customFormat="1" ht="11.25">
      <c r="B93" s="215"/>
      <c r="C93" s="216"/>
      <c r="D93" s="195" t="s">
        <v>150</v>
      </c>
      <c r="E93" s="217" t="s">
        <v>82</v>
      </c>
      <c r="F93" s="218" t="s">
        <v>153</v>
      </c>
      <c r="G93" s="216"/>
      <c r="H93" s="219">
        <v>444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150</v>
      </c>
      <c r="AU93" s="225" t="s">
        <v>21</v>
      </c>
      <c r="AV93" s="15" t="s">
        <v>146</v>
      </c>
      <c r="AW93" s="15" t="s">
        <v>42</v>
      </c>
      <c r="AX93" s="15" t="s">
        <v>92</v>
      </c>
      <c r="AY93" s="225" t="s">
        <v>139</v>
      </c>
    </row>
    <row r="94" spans="1:65" s="2" customFormat="1" ht="37.9" customHeight="1">
      <c r="A94" s="36"/>
      <c r="B94" s="37"/>
      <c r="C94" s="175" t="s">
        <v>21</v>
      </c>
      <c r="D94" s="175" t="s">
        <v>141</v>
      </c>
      <c r="E94" s="176" t="s">
        <v>1342</v>
      </c>
      <c r="F94" s="177" t="s">
        <v>1343</v>
      </c>
      <c r="G94" s="178" t="s">
        <v>144</v>
      </c>
      <c r="H94" s="179">
        <v>444</v>
      </c>
      <c r="I94" s="180"/>
      <c r="J94" s="181">
        <f>ROUND(I94*H94,2)</f>
        <v>0</v>
      </c>
      <c r="K94" s="177" t="s">
        <v>145</v>
      </c>
      <c r="L94" s="41"/>
      <c r="M94" s="182" t="s">
        <v>82</v>
      </c>
      <c r="N94" s="183" t="s">
        <v>54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0.58</v>
      </c>
      <c r="T94" s="185">
        <f>S94*H94</f>
        <v>257.52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146</v>
      </c>
      <c r="AT94" s="186" t="s">
        <v>141</v>
      </c>
      <c r="AU94" s="186" t="s">
        <v>21</v>
      </c>
      <c r="AY94" s="18" t="s">
        <v>139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8" t="s">
        <v>92</v>
      </c>
      <c r="BK94" s="187">
        <f>ROUND(I94*H94,2)</f>
        <v>0</v>
      </c>
      <c r="BL94" s="18" t="s">
        <v>146</v>
      </c>
      <c r="BM94" s="186" t="s">
        <v>1344</v>
      </c>
    </row>
    <row r="95" spans="1:47" s="2" customFormat="1" ht="11.25">
      <c r="A95" s="36"/>
      <c r="B95" s="37"/>
      <c r="C95" s="38"/>
      <c r="D95" s="188" t="s">
        <v>148</v>
      </c>
      <c r="E95" s="38"/>
      <c r="F95" s="189" t="s">
        <v>1345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148</v>
      </c>
      <c r="AU95" s="18" t="s">
        <v>21</v>
      </c>
    </row>
    <row r="96" spans="2:51" s="13" customFormat="1" ht="11.25">
      <c r="B96" s="193"/>
      <c r="C96" s="194"/>
      <c r="D96" s="195" t="s">
        <v>150</v>
      </c>
      <c r="E96" s="196" t="s">
        <v>82</v>
      </c>
      <c r="F96" s="197" t="s">
        <v>1340</v>
      </c>
      <c r="G96" s="194"/>
      <c r="H96" s="198">
        <v>444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150</v>
      </c>
      <c r="AU96" s="204" t="s">
        <v>21</v>
      </c>
      <c r="AV96" s="13" t="s">
        <v>21</v>
      </c>
      <c r="AW96" s="13" t="s">
        <v>42</v>
      </c>
      <c r="AX96" s="13" t="s">
        <v>84</v>
      </c>
      <c r="AY96" s="204" t="s">
        <v>139</v>
      </c>
    </row>
    <row r="97" spans="2:51" s="14" customFormat="1" ht="11.25">
      <c r="B97" s="205"/>
      <c r="C97" s="206"/>
      <c r="D97" s="195" t="s">
        <v>150</v>
      </c>
      <c r="E97" s="207" t="s">
        <v>82</v>
      </c>
      <c r="F97" s="208" t="s">
        <v>1346</v>
      </c>
      <c r="G97" s="206"/>
      <c r="H97" s="207" t="s">
        <v>82</v>
      </c>
      <c r="I97" s="209"/>
      <c r="J97" s="206"/>
      <c r="K97" s="206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150</v>
      </c>
      <c r="AU97" s="214" t="s">
        <v>21</v>
      </c>
      <c r="AV97" s="14" t="s">
        <v>92</v>
      </c>
      <c r="AW97" s="14" t="s">
        <v>42</v>
      </c>
      <c r="AX97" s="14" t="s">
        <v>84</v>
      </c>
      <c r="AY97" s="214" t="s">
        <v>139</v>
      </c>
    </row>
    <row r="98" spans="2:51" s="15" customFormat="1" ht="11.25">
      <c r="B98" s="215"/>
      <c r="C98" s="216"/>
      <c r="D98" s="195" t="s">
        <v>150</v>
      </c>
      <c r="E98" s="217" t="s">
        <v>82</v>
      </c>
      <c r="F98" s="218" t="s">
        <v>153</v>
      </c>
      <c r="G98" s="216"/>
      <c r="H98" s="219">
        <v>444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150</v>
      </c>
      <c r="AU98" s="225" t="s">
        <v>21</v>
      </c>
      <c r="AV98" s="15" t="s">
        <v>146</v>
      </c>
      <c r="AW98" s="15" t="s">
        <v>42</v>
      </c>
      <c r="AX98" s="15" t="s">
        <v>92</v>
      </c>
      <c r="AY98" s="225" t="s">
        <v>139</v>
      </c>
    </row>
    <row r="99" spans="1:65" s="2" customFormat="1" ht="24.2" customHeight="1">
      <c r="A99" s="36"/>
      <c r="B99" s="37"/>
      <c r="C99" s="175" t="s">
        <v>159</v>
      </c>
      <c r="D99" s="175" t="s">
        <v>141</v>
      </c>
      <c r="E99" s="176" t="s">
        <v>1347</v>
      </c>
      <c r="F99" s="177" t="s">
        <v>1348</v>
      </c>
      <c r="G99" s="178" t="s">
        <v>144</v>
      </c>
      <c r="H99" s="179">
        <v>390</v>
      </c>
      <c r="I99" s="180"/>
      <c r="J99" s="181">
        <f>ROUND(I99*H99,2)</f>
        <v>0</v>
      </c>
      <c r="K99" s="177" t="s">
        <v>145</v>
      </c>
      <c r="L99" s="41"/>
      <c r="M99" s="182" t="s">
        <v>82</v>
      </c>
      <c r="N99" s="183" t="s">
        <v>54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0.355</v>
      </c>
      <c r="T99" s="185">
        <f>S99*H99</f>
        <v>138.45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146</v>
      </c>
      <c r="AT99" s="186" t="s">
        <v>141</v>
      </c>
      <c r="AU99" s="186" t="s">
        <v>21</v>
      </c>
      <c r="AY99" s="18" t="s">
        <v>139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92</v>
      </c>
      <c r="BK99" s="187">
        <f>ROUND(I99*H99,2)</f>
        <v>0</v>
      </c>
      <c r="BL99" s="18" t="s">
        <v>146</v>
      </c>
      <c r="BM99" s="186" t="s">
        <v>1349</v>
      </c>
    </row>
    <row r="100" spans="1:47" s="2" customFormat="1" ht="11.25">
      <c r="A100" s="36"/>
      <c r="B100" s="37"/>
      <c r="C100" s="38"/>
      <c r="D100" s="188" t="s">
        <v>148</v>
      </c>
      <c r="E100" s="38"/>
      <c r="F100" s="189" t="s">
        <v>1350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148</v>
      </c>
      <c r="AU100" s="18" t="s">
        <v>21</v>
      </c>
    </row>
    <row r="101" spans="2:51" s="13" customFormat="1" ht="11.25">
      <c r="B101" s="193"/>
      <c r="C101" s="194"/>
      <c r="D101" s="195" t="s">
        <v>150</v>
      </c>
      <c r="E101" s="196" t="s">
        <v>82</v>
      </c>
      <c r="F101" s="197" t="s">
        <v>1351</v>
      </c>
      <c r="G101" s="194"/>
      <c r="H101" s="198">
        <v>390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150</v>
      </c>
      <c r="AU101" s="204" t="s">
        <v>21</v>
      </c>
      <c r="AV101" s="13" t="s">
        <v>21</v>
      </c>
      <c r="AW101" s="13" t="s">
        <v>42</v>
      </c>
      <c r="AX101" s="13" t="s">
        <v>84</v>
      </c>
      <c r="AY101" s="204" t="s">
        <v>139</v>
      </c>
    </row>
    <row r="102" spans="2:51" s="14" customFormat="1" ht="11.25">
      <c r="B102" s="205"/>
      <c r="C102" s="206"/>
      <c r="D102" s="195" t="s">
        <v>150</v>
      </c>
      <c r="E102" s="207" t="s">
        <v>82</v>
      </c>
      <c r="F102" s="208" t="s">
        <v>152</v>
      </c>
      <c r="G102" s="206"/>
      <c r="H102" s="207" t="s">
        <v>82</v>
      </c>
      <c r="I102" s="209"/>
      <c r="J102" s="206"/>
      <c r="K102" s="206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150</v>
      </c>
      <c r="AU102" s="214" t="s">
        <v>21</v>
      </c>
      <c r="AV102" s="14" t="s">
        <v>92</v>
      </c>
      <c r="AW102" s="14" t="s">
        <v>42</v>
      </c>
      <c r="AX102" s="14" t="s">
        <v>84</v>
      </c>
      <c r="AY102" s="214" t="s">
        <v>139</v>
      </c>
    </row>
    <row r="103" spans="2:51" s="15" customFormat="1" ht="11.25">
      <c r="B103" s="215"/>
      <c r="C103" s="216"/>
      <c r="D103" s="195" t="s">
        <v>150</v>
      </c>
      <c r="E103" s="217" t="s">
        <v>82</v>
      </c>
      <c r="F103" s="218" t="s">
        <v>153</v>
      </c>
      <c r="G103" s="216"/>
      <c r="H103" s="219">
        <v>390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150</v>
      </c>
      <c r="AU103" s="225" t="s">
        <v>21</v>
      </c>
      <c r="AV103" s="15" t="s">
        <v>146</v>
      </c>
      <c r="AW103" s="15" t="s">
        <v>42</v>
      </c>
      <c r="AX103" s="15" t="s">
        <v>92</v>
      </c>
      <c r="AY103" s="225" t="s">
        <v>139</v>
      </c>
    </row>
    <row r="104" spans="1:65" s="2" customFormat="1" ht="21.75" customHeight="1">
      <c r="A104" s="36"/>
      <c r="B104" s="37"/>
      <c r="C104" s="175" t="s">
        <v>146</v>
      </c>
      <c r="D104" s="175" t="s">
        <v>141</v>
      </c>
      <c r="E104" s="176" t="s">
        <v>1352</v>
      </c>
      <c r="F104" s="177" t="s">
        <v>1353</v>
      </c>
      <c r="G104" s="178" t="s">
        <v>144</v>
      </c>
      <c r="H104" s="179">
        <v>577.2</v>
      </c>
      <c r="I104" s="180"/>
      <c r="J104" s="181">
        <f>ROUND(I104*H104,2)</f>
        <v>0</v>
      </c>
      <c r="K104" s="177" t="s">
        <v>145</v>
      </c>
      <c r="L104" s="41"/>
      <c r="M104" s="182" t="s">
        <v>82</v>
      </c>
      <c r="N104" s="183" t="s">
        <v>54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0.0008</v>
      </c>
      <c r="T104" s="185">
        <f>S104*H104</f>
        <v>0.46176000000000006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146</v>
      </c>
      <c r="AT104" s="186" t="s">
        <v>141</v>
      </c>
      <c r="AU104" s="186" t="s">
        <v>21</v>
      </c>
      <c r="AY104" s="18" t="s">
        <v>139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" t="s">
        <v>92</v>
      </c>
      <c r="BK104" s="187">
        <f>ROUND(I104*H104,2)</f>
        <v>0</v>
      </c>
      <c r="BL104" s="18" t="s">
        <v>146</v>
      </c>
      <c r="BM104" s="186" t="s">
        <v>1354</v>
      </c>
    </row>
    <row r="105" spans="1:47" s="2" customFormat="1" ht="11.25">
      <c r="A105" s="36"/>
      <c r="B105" s="37"/>
      <c r="C105" s="38"/>
      <c r="D105" s="188" t="s">
        <v>148</v>
      </c>
      <c r="E105" s="38"/>
      <c r="F105" s="189" t="s">
        <v>1355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8" t="s">
        <v>148</v>
      </c>
      <c r="AU105" s="18" t="s">
        <v>21</v>
      </c>
    </row>
    <row r="106" spans="2:51" s="13" customFormat="1" ht="11.25">
      <c r="B106" s="193"/>
      <c r="C106" s="194"/>
      <c r="D106" s="195" t="s">
        <v>150</v>
      </c>
      <c r="E106" s="196" t="s">
        <v>82</v>
      </c>
      <c r="F106" s="197" t="s">
        <v>1356</v>
      </c>
      <c r="G106" s="194"/>
      <c r="H106" s="198">
        <v>577.2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150</v>
      </c>
      <c r="AU106" s="204" t="s">
        <v>21</v>
      </c>
      <c r="AV106" s="13" t="s">
        <v>21</v>
      </c>
      <c r="AW106" s="13" t="s">
        <v>42</v>
      </c>
      <c r="AX106" s="13" t="s">
        <v>84</v>
      </c>
      <c r="AY106" s="204" t="s">
        <v>139</v>
      </c>
    </row>
    <row r="107" spans="2:51" s="14" customFormat="1" ht="11.25">
      <c r="B107" s="205"/>
      <c r="C107" s="206"/>
      <c r="D107" s="195" t="s">
        <v>150</v>
      </c>
      <c r="E107" s="207" t="s">
        <v>82</v>
      </c>
      <c r="F107" s="208" t="s">
        <v>152</v>
      </c>
      <c r="G107" s="206"/>
      <c r="H107" s="207" t="s">
        <v>82</v>
      </c>
      <c r="I107" s="209"/>
      <c r="J107" s="206"/>
      <c r="K107" s="206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150</v>
      </c>
      <c r="AU107" s="214" t="s">
        <v>21</v>
      </c>
      <c r="AV107" s="14" t="s">
        <v>92</v>
      </c>
      <c r="AW107" s="14" t="s">
        <v>42</v>
      </c>
      <c r="AX107" s="14" t="s">
        <v>84</v>
      </c>
      <c r="AY107" s="214" t="s">
        <v>139</v>
      </c>
    </row>
    <row r="108" spans="2:51" s="15" customFormat="1" ht="11.25">
      <c r="B108" s="215"/>
      <c r="C108" s="216"/>
      <c r="D108" s="195" t="s">
        <v>150</v>
      </c>
      <c r="E108" s="217" t="s">
        <v>82</v>
      </c>
      <c r="F108" s="218" t="s">
        <v>153</v>
      </c>
      <c r="G108" s="216"/>
      <c r="H108" s="219">
        <v>577.2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150</v>
      </c>
      <c r="AU108" s="225" t="s">
        <v>21</v>
      </c>
      <c r="AV108" s="15" t="s">
        <v>146</v>
      </c>
      <c r="AW108" s="15" t="s">
        <v>42</v>
      </c>
      <c r="AX108" s="15" t="s">
        <v>92</v>
      </c>
      <c r="AY108" s="225" t="s">
        <v>139</v>
      </c>
    </row>
    <row r="109" spans="1:65" s="2" customFormat="1" ht="24.2" customHeight="1">
      <c r="A109" s="36"/>
      <c r="B109" s="37"/>
      <c r="C109" s="175" t="s">
        <v>170</v>
      </c>
      <c r="D109" s="175" t="s">
        <v>141</v>
      </c>
      <c r="E109" s="176" t="s">
        <v>347</v>
      </c>
      <c r="F109" s="177" t="s">
        <v>348</v>
      </c>
      <c r="G109" s="178" t="s">
        <v>229</v>
      </c>
      <c r="H109" s="179">
        <v>66.6</v>
      </c>
      <c r="I109" s="180"/>
      <c r="J109" s="181">
        <f>ROUND(I109*H109,2)</f>
        <v>0</v>
      </c>
      <c r="K109" s="177" t="s">
        <v>145</v>
      </c>
      <c r="L109" s="41"/>
      <c r="M109" s="182" t="s">
        <v>82</v>
      </c>
      <c r="N109" s="183" t="s">
        <v>54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146</v>
      </c>
      <c r="AT109" s="186" t="s">
        <v>141</v>
      </c>
      <c r="AU109" s="186" t="s">
        <v>21</v>
      </c>
      <c r="AY109" s="18" t="s">
        <v>139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92</v>
      </c>
      <c r="BK109" s="187">
        <f>ROUND(I109*H109,2)</f>
        <v>0</v>
      </c>
      <c r="BL109" s="18" t="s">
        <v>146</v>
      </c>
      <c r="BM109" s="186" t="s">
        <v>1357</v>
      </c>
    </row>
    <row r="110" spans="1:47" s="2" customFormat="1" ht="11.25">
      <c r="A110" s="36"/>
      <c r="B110" s="37"/>
      <c r="C110" s="38"/>
      <c r="D110" s="188" t="s">
        <v>148</v>
      </c>
      <c r="E110" s="38"/>
      <c r="F110" s="189" t="s">
        <v>350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8" t="s">
        <v>148</v>
      </c>
      <c r="AU110" s="18" t="s">
        <v>21</v>
      </c>
    </row>
    <row r="111" spans="2:51" s="13" customFormat="1" ht="11.25">
      <c r="B111" s="193"/>
      <c r="C111" s="194"/>
      <c r="D111" s="195" t="s">
        <v>150</v>
      </c>
      <c r="E111" s="196" t="s">
        <v>82</v>
      </c>
      <c r="F111" s="197" t="s">
        <v>1358</v>
      </c>
      <c r="G111" s="194"/>
      <c r="H111" s="198">
        <v>66.6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150</v>
      </c>
      <c r="AU111" s="204" t="s">
        <v>21</v>
      </c>
      <c r="AV111" s="13" t="s">
        <v>21</v>
      </c>
      <c r="AW111" s="13" t="s">
        <v>42</v>
      </c>
      <c r="AX111" s="13" t="s">
        <v>84</v>
      </c>
      <c r="AY111" s="204" t="s">
        <v>139</v>
      </c>
    </row>
    <row r="112" spans="2:51" s="14" customFormat="1" ht="11.25">
      <c r="B112" s="205"/>
      <c r="C112" s="206"/>
      <c r="D112" s="195" t="s">
        <v>150</v>
      </c>
      <c r="E112" s="207" t="s">
        <v>82</v>
      </c>
      <c r="F112" s="208" t="s">
        <v>1359</v>
      </c>
      <c r="G112" s="206"/>
      <c r="H112" s="207" t="s">
        <v>82</v>
      </c>
      <c r="I112" s="209"/>
      <c r="J112" s="206"/>
      <c r="K112" s="206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150</v>
      </c>
      <c r="AU112" s="214" t="s">
        <v>21</v>
      </c>
      <c r="AV112" s="14" t="s">
        <v>92</v>
      </c>
      <c r="AW112" s="14" t="s">
        <v>42</v>
      </c>
      <c r="AX112" s="14" t="s">
        <v>84</v>
      </c>
      <c r="AY112" s="214" t="s">
        <v>139</v>
      </c>
    </row>
    <row r="113" spans="2:51" s="15" customFormat="1" ht="11.25">
      <c r="B113" s="215"/>
      <c r="C113" s="216"/>
      <c r="D113" s="195" t="s">
        <v>150</v>
      </c>
      <c r="E113" s="217" t="s">
        <v>82</v>
      </c>
      <c r="F113" s="218" t="s">
        <v>153</v>
      </c>
      <c r="G113" s="216"/>
      <c r="H113" s="219">
        <v>66.6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150</v>
      </c>
      <c r="AU113" s="225" t="s">
        <v>21</v>
      </c>
      <c r="AV113" s="15" t="s">
        <v>146</v>
      </c>
      <c r="AW113" s="15" t="s">
        <v>42</v>
      </c>
      <c r="AX113" s="15" t="s">
        <v>92</v>
      </c>
      <c r="AY113" s="225" t="s">
        <v>139</v>
      </c>
    </row>
    <row r="114" spans="1:65" s="2" customFormat="1" ht="24.2" customHeight="1">
      <c r="A114" s="36"/>
      <c r="B114" s="37"/>
      <c r="C114" s="175" t="s">
        <v>177</v>
      </c>
      <c r="D114" s="175" t="s">
        <v>141</v>
      </c>
      <c r="E114" s="176" t="s">
        <v>1360</v>
      </c>
      <c r="F114" s="177" t="s">
        <v>1361</v>
      </c>
      <c r="G114" s="178" t="s">
        <v>144</v>
      </c>
      <c r="H114" s="179">
        <v>444</v>
      </c>
      <c r="I114" s="180"/>
      <c r="J114" s="181">
        <f>ROUND(I114*H114,2)</f>
        <v>0</v>
      </c>
      <c r="K114" s="177" t="s">
        <v>145</v>
      </c>
      <c r="L114" s="41"/>
      <c r="M114" s="182" t="s">
        <v>82</v>
      </c>
      <c r="N114" s="183" t="s">
        <v>54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146</v>
      </c>
      <c r="AT114" s="186" t="s">
        <v>141</v>
      </c>
      <c r="AU114" s="186" t="s">
        <v>21</v>
      </c>
      <c r="AY114" s="18" t="s">
        <v>139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8" t="s">
        <v>92</v>
      </c>
      <c r="BK114" s="187">
        <f>ROUND(I114*H114,2)</f>
        <v>0</v>
      </c>
      <c r="BL114" s="18" t="s">
        <v>146</v>
      </c>
      <c r="BM114" s="186" t="s">
        <v>1362</v>
      </c>
    </row>
    <row r="115" spans="1:47" s="2" customFormat="1" ht="11.25">
      <c r="A115" s="36"/>
      <c r="B115" s="37"/>
      <c r="C115" s="38"/>
      <c r="D115" s="188" t="s">
        <v>148</v>
      </c>
      <c r="E115" s="38"/>
      <c r="F115" s="189" t="s">
        <v>1363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8" t="s">
        <v>148</v>
      </c>
      <c r="AU115" s="18" t="s">
        <v>21</v>
      </c>
    </row>
    <row r="116" spans="2:51" s="13" customFormat="1" ht="11.25">
      <c r="B116" s="193"/>
      <c r="C116" s="194"/>
      <c r="D116" s="195" t="s">
        <v>150</v>
      </c>
      <c r="E116" s="196" t="s">
        <v>82</v>
      </c>
      <c r="F116" s="197" t="s">
        <v>1340</v>
      </c>
      <c r="G116" s="194"/>
      <c r="H116" s="198">
        <v>444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150</v>
      </c>
      <c r="AU116" s="204" t="s">
        <v>21</v>
      </c>
      <c r="AV116" s="13" t="s">
        <v>21</v>
      </c>
      <c r="AW116" s="13" t="s">
        <v>42</v>
      </c>
      <c r="AX116" s="13" t="s">
        <v>84</v>
      </c>
      <c r="AY116" s="204" t="s">
        <v>139</v>
      </c>
    </row>
    <row r="117" spans="2:51" s="14" customFormat="1" ht="11.25">
      <c r="B117" s="205"/>
      <c r="C117" s="206"/>
      <c r="D117" s="195" t="s">
        <v>150</v>
      </c>
      <c r="E117" s="207" t="s">
        <v>82</v>
      </c>
      <c r="F117" s="208" t="s">
        <v>152</v>
      </c>
      <c r="G117" s="206"/>
      <c r="H117" s="207" t="s">
        <v>82</v>
      </c>
      <c r="I117" s="209"/>
      <c r="J117" s="206"/>
      <c r="K117" s="206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150</v>
      </c>
      <c r="AU117" s="214" t="s">
        <v>21</v>
      </c>
      <c r="AV117" s="14" t="s">
        <v>92</v>
      </c>
      <c r="AW117" s="14" t="s">
        <v>42</v>
      </c>
      <c r="AX117" s="14" t="s">
        <v>84</v>
      </c>
      <c r="AY117" s="214" t="s">
        <v>139</v>
      </c>
    </row>
    <row r="118" spans="2:51" s="15" customFormat="1" ht="11.25">
      <c r="B118" s="215"/>
      <c r="C118" s="216"/>
      <c r="D118" s="195" t="s">
        <v>150</v>
      </c>
      <c r="E118" s="217" t="s">
        <v>82</v>
      </c>
      <c r="F118" s="218" t="s">
        <v>153</v>
      </c>
      <c r="G118" s="216"/>
      <c r="H118" s="219">
        <v>444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150</v>
      </c>
      <c r="AU118" s="225" t="s">
        <v>21</v>
      </c>
      <c r="AV118" s="15" t="s">
        <v>146</v>
      </c>
      <c r="AW118" s="15" t="s">
        <v>42</v>
      </c>
      <c r="AX118" s="15" t="s">
        <v>92</v>
      </c>
      <c r="AY118" s="225" t="s">
        <v>139</v>
      </c>
    </row>
    <row r="119" spans="1:65" s="2" customFormat="1" ht="24.2" customHeight="1">
      <c r="A119" s="36"/>
      <c r="B119" s="37"/>
      <c r="C119" s="175" t="s">
        <v>183</v>
      </c>
      <c r="D119" s="175" t="s">
        <v>141</v>
      </c>
      <c r="E119" s="176" t="s">
        <v>390</v>
      </c>
      <c r="F119" s="177" t="s">
        <v>391</v>
      </c>
      <c r="G119" s="178" t="s">
        <v>144</v>
      </c>
      <c r="H119" s="179">
        <v>444</v>
      </c>
      <c r="I119" s="180"/>
      <c r="J119" s="181">
        <f>ROUND(I119*H119,2)</f>
        <v>0</v>
      </c>
      <c r="K119" s="177" t="s">
        <v>145</v>
      </c>
      <c r="L119" s="41"/>
      <c r="M119" s="182" t="s">
        <v>82</v>
      </c>
      <c r="N119" s="183" t="s">
        <v>54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146</v>
      </c>
      <c r="AT119" s="186" t="s">
        <v>141</v>
      </c>
      <c r="AU119" s="186" t="s">
        <v>21</v>
      </c>
      <c r="AY119" s="18" t="s">
        <v>139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92</v>
      </c>
      <c r="BK119" s="187">
        <f>ROUND(I119*H119,2)</f>
        <v>0</v>
      </c>
      <c r="BL119" s="18" t="s">
        <v>146</v>
      </c>
      <c r="BM119" s="186" t="s">
        <v>1364</v>
      </c>
    </row>
    <row r="120" spans="1:47" s="2" customFormat="1" ht="11.25">
      <c r="A120" s="36"/>
      <c r="B120" s="37"/>
      <c r="C120" s="38"/>
      <c r="D120" s="188" t="s">
        <v>148</v>
      </c>
      <c r="E120" s="38"/>
      <c r="F120" s="189" t="s">
        <v>393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148</v>
      </c>
      <c r="AU120" s="18" t="s">
        <v>21</v>
      </c>
    </row>
    <row r="121" spans="1:65" s="2" customFormat="1" ht="16.5" customHeight="1">
      <c r="A121" s="36"/>
      <c r="B121" s="37"/>
      <c r="C121" s="226" t="s">
        <v>189</v>
      </c>
      <c r="D121" s="226" t="s">
        <v>270</v>
      </c>
      <c r="E121" s="227" t="s">
        <v>394</v>
      </c>
      <c r="F121" s="228" t="s">
        <v>395</v>
      </c>
      <c r="G121" s="229" t="s">
        <v>396</v>
      </c>
      <c r="H121" s="230">
        <v>8.88</v>
      </c>
      <c r="I121" s="231"/>
      <c r="J121" s="232">
        <f>ROUND(I121*H121,2)</f>
        <v>0</v>
      </c>
      <c r="K121" s="228" t="s">
        <v>145</v>
      </c>
      <c r="L121" s="233"/>
      <c r="M121" s="234" t="s">
        <v>82</v>
      </c>
      <c r="N121" s="235" t="s">
        <v>54</v>
      </c>
      <c r="O121" s="66"/>
      <c r="P121" s="184">
        <f>O121*H121</f>
        <v>0</v>
      </c>
      <c r="Q121" s="184">
        <v>0.001</v>
      </c>
      <c r="R121" s="184">
        <f>Q121*H121</f>
        <v>0.00888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189</v>
      </c>
      <c r="AT121" s="186" t="s">
        <v>270</v>
      </c>
      <c r="AU121" s="186" t="s">
        <v>21</v>
      </c>
      <c r="AY121" s="18" t="s">
        <v>139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92</v>
      </c>
      <c r="BK121" s="187">
        <f>ROUND(I121*H121,2)</f>
        <v>0</v>
      </c>
      <c r="BL121" s="18" t="s">
        <v>146</v>
      </c>
      <c r="BM121" s="186" t="s">
        <v>1365</v>
      </c>
    </row>
    <row r="122" spans="2:51" s="13" customFormat="1" ht="11.25">
      <c r="B122" s="193"/>
      <c r="C122" s="194"/>
      <c r="D122" s="195" t="s">
        <v>150</v>
      </c>
      <c r="E122" s="194"/>
      <c r="F122" s="197" t="s">
        <v>1366</v>
      </c>
      <c r="G122" s="194"/>
      <c r="H122" s="198">
        <v>8.88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150</v>
      </c>
      <c r="AU122" s="204" t="s">
        <v>21</v>
      </c>
      <c r="AV122" s="13" t="s">
        <v>21</v>
      </c>
      <c r="AW122" s="13" t="s">
        <v>4</v>
      </c>
      <c r="AX122" s="13" t="s">
        <v>92</v>
      </c>
      <c r="AY122" s="204" t="s">
        <v>139</v>
      </c>
    </row>
    <row r="123" spans="1:65" s="2" customFormat="1" ht="16.5" customHeight="1">
      <c r="A123" s="36"/>
      <c r="B123" s="37"/>
      <c r="C123" s="175" t="s">
        <v>195</v>
      </c>
      <c r="D123" s="175" t="s">
        <v>141</v>
      </c>
      <c r="E123" s="176" t="s">
        <v>1367</v>
      </c>
      <c r="F123" s="177" t="s">
        <v>1368</v>
      </c>
      <c r="G123" s="178" t="s">
        <v>533</v>
      </c>
      <c r="H123" s="179">
        <v>1</v>
      </c>
      <c r="I123" s="180"/>
      <c r="J123" s="181">
        <f>ROUND(I123*H123,2)</f>
        <v>0</v>
      </c>
      <c r="K123" s="177" t="s">
        <v>82</v>
      </c>
      <c r="L123" s="41"/>
      <c r="M123" s="182" t="s">
        <v>82</v>
      </c>
      <c r="N123" s="183" t="s">
        <v>54</v>
      </c>
      <c r="O123" s="66"/>
      <c r="P123" s="184">
        <f>O123*H123</f>
        <v>0</v>
      </c>
      <c r="Q123" s="184">
        <v>0.01922</v>
      </c>
      <c r="R123" s="184">
        <f>Q123*H123</f>
        <v>0.01922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146</v>
      </c>
      <c r="AT123" s="186" t="s">
        <v>141</v>
      </c>
      <c r="AU123" s="186" t="s">
        <v>21</v>
      </c>
      <c r="AY123" s="18" t="s">
        <v>139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8" t="s">
        <v>92</v>
      </c>
      <c r="BK123" s="187">
        <f>ROUND(I123*H123,2)</f>
        <v>0</v>
      </c>
      <c r="BL123" s="18" t="s">
        <v>146</v>
      </c>
      <c r="BM123" s="186" t="s">
        <v>1369</v>
      </c>
    </row>
    <row r="124" spans="2:63" s="12" customFormat="1" ht="22.9" customHeight="1">
      <c r="B124" s="159"/>
      <c r="C124" s="160"/>
      <c r="D124" s="161" t="s">
        <v>83</v>
      </c>
      <c r="E124" s="173" t="s">
        <v>146</v>
      </c>
      <c r="F124" s="173" t="s">
        <v>661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SUM(P125:P129)</f>
        <v>0</v>
      </c>
      <c r="Q124" s="167"/>
      <c r="R124" s="168">
        <f>SUM(R125:R129)</f>
        <v>1.6542</v>
      </c>
      <c r="S124" s="167"/>
      <c r="T124" s="169">
        <f>SUM(T125:T129)</f>
        <v>0</v>
      </c>
      <c r="AR124" s="170" t="s">
        <v>92</v>
      </c>
      <c r="AT124" s="171" t="s">
        <v>83</v>
      </c>
      <c r="AU124" s="171" t="s">
        <v>92</v>
      </c>
      <c r="AY124" s="170" t="s">
        <v>139</v>
      </c>
      <c r="BK124" s="172">
        <f>SUM(BK125:BK129)</f>
        <v>0</v>
      </c>
    </row>
    <row r="125" spans="1:65" s="2" customFormat="1" ht="16.5" customHeight="1">
      <c r="A125" s="36"/>
      <c r="B125" s="37"/>
      <c r="C125" s="175" t="s">
        <v>202</v>
      </c>
      <c r="D125" s="175" t="s">
        <v>141</v>
      </c>
      <c r="E125" s="176" t="s">
        <v>1370</v>
      </c>
      <c r="F125" s="177" t="s">
        <v>1371</v>
      </c>
      <c r="G125" s="178" t="s">
        <v>144</v>
      </c>
      <c r="H125" s="179">
        <v>107</v>
      </c>
      <c r="I125" s="180"/>
      <c r="J125" s="181">
        <f>ROUND(I125*H125,2)</f>
        <v>0</v>
      </c>
      <c r="K125" s="177" t="s">
        <v>82</v>
      </c>
      <c r="L125" s="41"/>
      <c r="M125" s="182" t="s">
        <v>82</v>
      </c>
      <c r="N125" s="183" t="s">
        <v>54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146</v>
      </c>
      <c r="AT125" s="186" t="s">
        <v>141</v>
      </c>
      <c r="AU125" s="186" t="s">
        <v>21</v>
      </c>
      <c r="AY125" s="18" t="s">
        <v>139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8" t="s">
        <v>92</v>
      </c>
      <c r="BK125" s="187">
        <f>ROUND(I125*H125,2)</f>
        <v>0</v>
      </c>
      <c r="BL125" s="18" t="s">
        <v>146</v>
      </c>
      <c r="BM125" s="186" t="s">
        <v>1372</v>
      </c>
    </row>
    <row r="126" spans="2:51" s="13" customFormat="1" ht="11.25">
      <c r="B126" s="193"/>
      <c r="C126" s="194"/>
      <c r="D126" s="195" t="s">
        <v>150</v>
      </c>
      <c r="E126" s="196" t="s">
        <v>82</v>
      </c>
      <c r="F126" s="197" t="s">
        <v>758</v>
      </c>
      <c r="G126" s="194"/>
      <c r="H126" s="198">
        <v>107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150</v>
      </c>
      <c r="AU126" s="204" t="s">
        <v>21</v>
      </c>
      <c r="AV126" s="13" t="s">
        <v>21</v>
      </c>
      <c r="AW126" s="13" t="s">
        <v>42</v>
      </c>
      <c r="AX126" s="13" t="s">
        <v>84</v>
      </c>
      <c r="AY126" s="204" t="s">
        <v>139</v>
      </c>
    </row>
    <row r="127" spans="2:51" s="14" customFormat="1" ht="11.25">
      <c r="B127" s="205"/>
      <c r="C127" s="206"/>
      <c r="D127" s="195" t="s">
        <v>150</v>
      </c>
      <c r="E127" s="207" t="s">
        <v>82</v>
      </c>
      <c r="F127" s="208" t="s">
        <v>152</v>
      </c>
      <c r="G127" s="206"/>
      <c r="H127" s="207" t="s">
        <v>82</v>
      </c>
      <c r="I127" s="209"/>
      <c r="J127" s="206"/>
      <c r="K127" s="206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150</v>
      </c>
      <c r="AU127" s="214" t="s">
        <v>21</v>
      </c>
      <c r="AV127" s="14" t="s">
        <v>92</v>
      </c>
      <c r="AW127" s="14" t="s">
        <v>42</v>
      </c>
      <c r="AX127" s="14" t="s">
        <v>84</v>
      </c>
      <c r="AY127" s="214" t="s">
        <v>139</v>
      </c>
    </row>
    <row r="128" spans="2:51" s="15" customFormat="1" ht="11.25">
      <c r="B128" s="215"/>
      <c r="C128" s="216"/>
      <c r="D128" s="195" t="s">
        <v>150</v>
      </c>
      <c r="E128" s="217" t="s">
        <v>82</v>
      </c>
      <c r="F128" s="218" t="s">
        <v>153</v>
      </c>
      <c r="G128" s="216"/>
      <c r="H128" s="219">
        <v>107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150</v>
      </c>
      <c r="AU128" s="225" t="s">
        <v>21</v>
      </c>
      <c r="AV128" s="15" t="s">
        <v>146</v>
      </c>
      <c r="AW128" s="15" t="s">
        <v>42</v>
      </c>
      <c r="AX128" s="15" t="s">
        <v>92</v>
      </c>
      <c r="AY128" s="225" t="s">
        <v>139</v>
      </c>
    </row>
    <row r="129" spans="1:65" s="2" customFormat="1" ht="16.5" customHeight="1">
      <c r="A129" s="36"/>
      <c r="B129" s="37"/>
      <c r="C129" s="175" t="s">
        <v>206</v>
      </c>
      <c r="D129" s="175" t="s">
        <v>141</v>
      </c>
      <c r="E129" s="176" t="s">
        <v>1373</v>
      </c>
      <c r="F129" s="177" t="s">
        <v>1374</v>
      </c>
      <c r="G129" s="178" t="s">
        <v>539</v>
      </c>
      <c r="H129" s="179">
        <v>2</v>
      </c>
      <c r="I129" s="180"/>
      <c r="J129" s="181">
        <f>ROUND(I129*H129,2)</f>
        <v>0</v>
      </c>
      <c r="K129" s="177" t="s">
        <v>82</v>
      </c>
      <c r="L129" s="41"/>
      <c r="M129" s="182" t="s">
        <v>82</v>
      </c>
      <c r="N129" s="183" t="s">
        <v>54</v>
      </c>
      <c r="O129" s="66"/>
      <c r="P129" s="184">
        <f>O129*H129</f>
        <v>0</v>
      </c>
      <c r="Q129" s="184">
        <v>0.8271</v>
      </c>
      <c r="R129" s="184">
        <f>Q129*H129</f>
        <v>1.6542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146</v>
      </c>
      <c r="AT129" s="186" t="s">
        <v>141</v>
      </c>
      <c r="AU129" s="186" t="s">
        <v>21</v>
      </c>
      <c r="AY129" s="18" t="s">
        <v>139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92</v>
      </c>
      <c r="BK129" s="187">
        <f>ROUND(I129*H129,2)</f>
        <v>0</v>
      </c>
      <c r="BL129" s="18" t="s">
        <v>146</v>
      </c>
      <c r="BM129" s="186" t="s">
        <v>1375</v>
      </c>
    </row>
    <row r="130" spans="2:63" s="12" customFormat="1" ht="22.9" customHeight="1">
      <c r="B130" s="159"/>
      <c r="C130" s="160"/>
      <c r="D130" s="161" t="s">
        <v>83</v>
      </c>
      <c r="E130" s="173" t="s">
        <v>170</v>
      </c>
      <c r="F130" s="173" t="s">
        <v>750</v>
      </c>
      <c r="G130" s="160"/>
      <c r="H130" s="160"/>
      <c r="I130" s="163"/>
      <c r="J130" s="174">
        <f>BK130</f>
        <v>0</v>
      </c>
      <c r="K130" s="160"/>
      <c r="L130" s="165"/>
      <c r="M130" s="166"/>
      <c r="N130" s="167"/>
      <c r="O130" s="167"/>
      <c r="P130" s="168">
        <f>SUM(P131:P141)</f>
        <v>0</v>
      </c>
      <c r="Q130" s="167"/>
      <c r="R130" s="168">
        <f>SUM(R131:R141)</f>
        <v>3.8404999999999996</v>
      </c>
      <c r="S130" s="167"/>
      <c r="T130" s="169">
        <f>SUM(T131:T141)</f>
        <v>0</v>
      </c>
      <c r="AR130" s="170" t="s">
        <v>92</v>
      </c>
      <c r="AT130" s="171" t="s">
        <v>83</v>
      </c>
      <c r="AU130" s="171" t="s">
        <v>92</v>
      </c>
      <c r="AY130" s="170" t="s">
        <v>139</v>
      </c>
      <c r="BK130" s="172">
        <f>SUM(BK131:BK141)</f>
        <v>0</v>
      </c>
    </row>
    <row r="131" spans="1:65" s="2" customFormat="1" ht="21.75" customHeight="1">
      <c r="A131" s="36"/>
      <c r="B131" s="37"/>
      <c r="C131" s="175" t="s">
        <v>213</v>
      </c>
      <c r="D131" s="175" t="s">
        <v>141</v>
      </c>
      <c r="E131" s="176" t="s">
        <v>759</v>
      </c>
      <c r="F131" s="177" t="s">
        <v>760</v>
      </c>
      <c r="G131" s="178" t="s">
        <v>144</v>
      </c>
      <c r="H131" s="179">
        <v>30</v>
      </c>
      <c r="I131" s="180"/>
      <c r="J131" s="181">
        <f>ROUND(I131*H131,2)</f>
        <v>0</v>
      </c>
      <c r="K131" s="177" t="s">
        <v>145</v>
      </c>
      <c r="L131" s="41"/>
      <c r="M131" s="182" t="s">
        <v>82</v>
      </c>
      <c r="N131" s="183" t="s">
        <v>54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146</v>
      </c>
      <c r="AT131" s="186" t="s">
        <v>141</v>
      </c>
      <c r="AU131" s="186" t="s">
        <v>21</v>
      </c>
      <c r="AY131" s="18" t="s">
        <v>139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92</v>
      </c>
      <c r="BK131" s="187">
        <f>ROUND(I131*H131,2)</f>
        <v>0</v>
      </c>
      <c r="BL131" s="18" t="s">
        <v>146</v>
      </c>
      <c r="BM131" s="186" t="s">
        <v>1376</v>
      </c>
    </row>
    <row r="132" spans="1:47" s="2" customFormat="1" ht="11.25">
      <c r="A132" s="36"/>
      <c r="B132" s="37"/>
      <c r="C132" s="38"/>
      <c r="D132" s="188" t="s">
        <v>148</v>
      </c>
      <c r="E132" s="38"/>
      <c r="F132" s="189" t="s">
        <v>762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148</v>
      </c>
      <c r="AU132" s="18" t="s">
        <v>21</v>
      </c>
    </row>
    <row r="133" spans="2:51" s="13" customFormat="1" ht="11.25">
      <c r="B133" s="193"/>
      <c r="C133" s="194"/>
      <c r="D133" s="195" t="s">
        <v>150</v>
      </c>
      <c r="E133" s="196" t="s">
        <v>82</v>
      </c>
      <c r="F133" s="197" t="s">
        <v>327</v>
      </c>
      <c r="G133" s="194"/>
      <c r="H133" s="198">
        <v>30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150</v>
      </c>
      <c r="AU133" s="204" t="s">
        <v>21</v>
      </c>
      <c r="AV133" s="13" t="s">
        <v>21</v>
      </c>
      <c r="AW133" s="13" t="s">
        <v>42</v>
      </c>
      <c r="AX133" s="13" t="s">
        <v>84</v>
      </c>
      <c r="AY133" s="204" t="s">
        <v>139</v>
      </c>
    </row>
    <row r="134" spans="2:51" s="14" customFormat="1" ht="11.25">
      <c r="B134" s="205"/>
      <c r="C134" s="206"/>
      <c r="D134" s="195" t="s">
        <v>150</v>
      </c>
      <c r="E134" s="207" t="s">
        <v>82</v>
      </c>
      <c r="F134" s="208" t="s">
        <v>152</v>
      </c>
      <c r="G134" s="206"/>
      <c r="H134" s="207" t="s">
        <v>82</v>
      </c>
      <c r="I134" s="209"/>
      <c r="J134" s="206"/>
      <c r="K134" s="206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150</v>
      </c>
      <c r="AU134" s="214" t="s">
        <v>21</v>
      </c>
      <c r="AV134" s="14" t="s">
        <v>92</v>
      </c>
      <c r="AW134" s="14" t="s">
        <v>42</v>
      </c>
      <c r="AX134" s="14" t="s">
        <v>84</v>
      </c>
      <c r="AY134" s="214" t="s">
        <v>139</v>
      </c>
    </row>
    <row r="135" spans="2:51" s="15" customFormat="1" ht="11.25">
      <c r="B135" s="215"/>
      <c r="C135" s="216"/>
      <c r="D135" s="195" t="s">
        <v>150</v>
      </c>
      <c r="E135" s="217" t="s">
        <v>82</v>
      </c>
      <c r="F135" s="218" t="s">
        <v>153</v>
      </c>
      <c r="G135" s="216"/>
      <c r="H135" s="219">
        <v>30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150</v>
      </c>
      <c r="AU135" s="225" t="s">
        <v>21</v>
      </c>
      <c r="AV135" s="15" t="s">
        <v>146</v>
      </c>
      <c r="AW135" s="15" t="s">
        <v>42</v>
      </c>
      <c r="AX135" s="15" t="s">
        <v>92</v>
      </c>
      <c r="AY135" s="225" t="s">
        <v>139</v>
      </c>
    </row>
    <row r="136" spans="1:65" s="2" customFormat="1" ht="37.9" customHeight="1">
      <c r="A136" s="36"/>
      <c r="B136" s="37"/>
      <c r="C136" s="175" t="s">
        <v>220</v>
      </c>
      <c r="D136" s="175" t="s">
        <v>141</v>
      </c>
      <c r="E136" s="176" t="s">
        <v>1377</v>
      </c>
      <c r="F136" s="177" t="s">
        <v>1378</v>
      </c>
      <c r="G136" s="178" t="s">
        <v>144</v>
      </c>
      <c r="H136" s="179">
        <v>30</v>
      </c>
      <c r="I136" s="180"/>
      <c r="J136" s="181">
        <f>ROUND(I136*H136,2)</f>
        <v>0</v>
      </c>
      <c r="K136" s="177" t="s">
        <v>145</v>
      </c>
      <c r="L136" s="41"/>
      <c r="M136" s="182" t="s">
        <v>82</v>
      </c>
      <c r="N136" s="183" t="s">
        <v>54</v>
      </c>
      <c r="O136" s="66"/>
      <c r="P136" s="184">
        <f>O136*H136</f>
        <v>0</v>
      </c>
      <c r="Q136" s="184">
        <v>0.08922</v>
      </c>
      <c r="R136" s="184">
        <f>Q136*H136</f>
        <v>2.6765999999999996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146</v>
      </c>
      <c r="AT136" s="186" t="s">
        <v>141</v>
      </c>
      <c r="AU136" s="186" t="s">
        <v>21</v>
      </c>
      <c r="AY136" s="18" t="s">
        <v>139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92</v>
      </c>
      <c r="BK136" s="187">
        <f>ROUND(I136*H136,2)</f>
        <v>0</v>
      </c>
      <c r="BL136" s="18" t="s">
        <v>146</v>
      </c>
      <c r="BM136" s="186" t="s">
        <v>1379</v>
      </c>
    </row>
    <row r="137" spans="1:47" s="2" customFormat="1" ht="11.25">
      <c r="A137" s="36"/>
      <c r="B137" s="37"/>
      <c r="C137" s="38"/>
      <c r="D137" s="188" t="s">
        <v>148</v>
      </c>
      <c r="E137" s="38"/>
      <c r="F137" s="189" t="s">
        <v>1380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148</v>
      </c>
      <c r="AU137" s="18" t="s">
        <v>21</v>
      </c>
    </row>
    <row r="138" spans="1:65" s="2" customFormat="1" ht="16.5" customHeight="1">
      <c r="A138" s="36"/>
      <c r="B138" s="37"/>
      <c r="C138" s="226" t="s">
        <v>226</v>
      </c>
      <c r="D138" s="226" t="s">
        <v>270</v>
      </c>
      <c r="E138" s="227" t="s">
        <v>848</v>
      </c>
      <c r="F138" s="228" t="s">
        <v>849</v>
      </c>
      <c r="G138" s="229" t="s">
        <v>144</v>
      </c>
      <c r="H138" s="230">
        <v>10.3</v>
      </c>
      <c r="I138" s="231"/>
      <c r="J138" s="232">
        <f>ROUND(I138*H138,2)</f>
        <v>0</v>
      </c>
      <c r="K138" s="228" t="s">
        <v>145</v>
      </c>
      <c r="L138" s="233"/>
      <c r="M138" s="234" t="s">
        <v>82</v>
      </c>
      <c r="N138" s="235" t="s">
        <v>54</v>
      </c>
      <c r="O138" s="66"/>
      <c r="P138" s="184">
        <f>O138*H138</f>
        <v>0</v>
      </c>
      <c r="Q138" s="184">
        <v>0.113</v>
      </c>
      <c r="R138" s="184">
        <f>Q138*H138</f>
        <v>1.1639000000000002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189</v>
      </c>
      <c r="AT138" s="186" t="s">
        <v>270</v>
      </c>
      <c r="AU138" s="186" t="s">
        <v>21</v>
      </c>
      <c r="AY138" s="18" t="s">
        <v>139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8" t="s">
        <v>92</v>
      </c>
      <c r="BK138" s="187">
        <f>ROUND(I138*H138,2)</f>
        <v>0</v>
      </c>
      <c r="BL138" s="18" t="s">
        <v>146</v>
      </c>
      <c r="BM138" s="186" t="s">
        <v>1381</v>
      </c>
    </row>
    <row r="139" spans="2:51" s="13" customFormat="1" ht="11.25">
      <c r="B139" s="193"/>
      <c r="C139" s="194"/>
      <c r="D139" s="195" t="s">
        <v>150</v>
      </c>
      <c r="E139" s="196" t="s">
        <v>82</v>
      </c>
      <c r="F139" s="197" t="s">
        <v>1382</v>
      </c>
      <c r="G139" s="194"/>
      <c r="H139" s="198">
        <v>10.3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150</v>
      </c>
      <c r="AU139" s="204" t="s">
        <v>21</v>
      </c>
      <c r="AV139" s="13" t="s">
        <v>21</v>
      </c>
      <c r="AW139" s="13" t="s">
        <v>42</v>
      </c>
      <c r="AX139" s="13" t="s">
        <v>84</v>
      </c>
      <c r="AY139" s="204" t="s">
        <v>139</v>
      </c>
    </row>
    <row r="140" spans="2:51" s="14" customFormat="1" ht="11.25">
      <c r="B140" s="205"/>
      <c r="C140" s="206"/>
      <c r="D140" s="195" t="s">
        <v>150</v>
      </c>
      <c r="E140" s="207" t="s">
        <v>82</v>
      </c>
      <c r="F140" s="208" t="s">
        <v>1383</v>
      </c>
      <c r="G140" s="206"/>
      <c r="H140" s="207" t="s">
        <v>82</v>
      </c>
      <c r="I140" s="209"/>
      <c r="J140" s="206"/>
      <c r="K140" s="206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150</v>
      </c>
      <c r="AU140" s="214" t="s">
        <v>21</v>
      </c>
      <c r="AV140" s="14" t="s">
        <v>92</v>
      </c>
      <c r="AW140" s="14" t="s">
        <v>42</v>
      </c>
      <c r="AX140" s="14" t="s">
        <v>84</v>
      </c>
      <c r="AY140" s="214" t="s">
        <v>139</v>
      </c>
    </row>
    <row r="141" spans="2:51" s="15" customFormat="1" ht="11.25">
      <c r="B141" s="215"/>
      <c r="C141" s="216"/>
      <c r="D141" s="195" t="s">
        <v>150</v>
      </c>
      <c r="E141" s="217" t="s">
        <v>82</v>
      </c>
      <c r="F141" s="218" t="s">
        <v>153</v>
      </c>
      <c r="G141" s="216"/>
      <c r="H141" s="219">
        <v>10.3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150</v>
      </c>
      <c r="AU141" s="225" t="s">
        <v>21</v>
      </c>
      <c r="AV141" s="15" t="s">
        <v>146</v>
      </c>
      <c r="AW141" s="15" t="s">
        <v>42</v>
      </c>
      <c r="AX141" s="15" t="s">
        <v>92</v>
      </c>
      <c r="AY141" s="225" t="s">
        <v>139</v>
      </c>
    </row>
    <row r="142" spans="2:63" s="12" customFormat="1" ht="22.9" customHeight="1">
      <c r="B142" s="159"/>
      <c r="C142" s="160"/>
      <c r="D142" s="161" t="s">
        <v>83</v>
      </c>
      <c r="E142" s="173" t="s">
        <v>195</v>
      </c>
      <c r="F142" s="173" t="s">
        <v>957</v>
      </c>
      <c r="G142" s="160"/>
      <c r="H142" s="160"/>
      <c r="I142" s="163"/>
      <c r="J142" s="174">
        <f>BK142</f>
        <v>0</v>
      </c>
      <c r="K142" s="160"/>
      <c r="L142" s="165"/>
      <c r="M142" s="166"/>
      <c r="N142" s="167"/>
      <c r="O142" s="167"/>
      <c r="P142" s="168">
        <f>SUM(P143:P151)</f>
        <v>0</v>
      </c>
      <c r="Q142" s="167"/>
      <c r="R142" s="168">
        <f>SUM(R143:R151)</f>
        <v>3.10152</v>
      </c>
      <c r="S142" s="167"/>
      <c r="T142" s="169">
        <f>SUM(T143:T151)</f>
        <v>0</v>
      </c>
      <c r="AR142" s="170" t="s">
        <v>92</v>
      </c>
      <c r="AT142" s="171" t="s">
        <v>83</v>
      </c>
      <c r="AU142" s="171" t="s">
        <v>92</v>
      </c>
      <c r="AY142" s="170" t="s">
        <v>139</v>
      </c>
      <c r="BK142" s="172">
        <f>SUM(BK143:BK151)</f>
        <v>0</v>
      </c>
    </row>
    <row r="143" spans="1:65" s="2" customFormat="1" ht="24.2" customHeight="1">
      <c r="A143" s="36"/>
      <c r="B143" s="37"/>
      <c r="C143" s="175" t="s">
        <v>8</v>
      </c>
      <c r="D143" s="175" t="s">
        <v>141</v>
      </c>
      <c r="E143" s="176" t="s">
        <v>1027</v>
      </c>
      <c r="F143" s="177" t="s">
        <v>1028</v>
      </c>
      <c r="G143" s="178" t="s">
        <v>198</v>
      </c>
      <c r="H143" s="179">
        <v>24</v>
      </c>
      <c r="I143" s="180"/>
      <c r="J143" s="181">
        <f>ROUND(I143*H143,2)</f>
        <v>0</v>
      </c>
      <c r="K143" s="177" t="s">
        <v>145</v>
      </c>
      <c r="L143" s="41"/>
      <c r="M143" s="182" t="s">
        <v>82</v>
      </c>
      <c r="N143" s="183" t="s">
        <v>54</v>
      </c>
      <c r="O143" s="66"/>
      <c r="P143" s="184">
        <f>O143*H143</f>
        <v>0</v>
      </c>
      <c r="Q143" s="184">
        <v>0.10095</v>
      </c>
      <c r="R143" s="184">
        <f>Q143*H143</f>
        <v>2.4228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146</v>
      </c>
      <c r="AT143" s="186" t="s">
        <v>141</v>
      </c>
      <c r="AU143" s="186" t="s">
        <v>21</v>
      </c>
      <c r="AY143" s="18" t="s">
        <v>139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8" t="s">
        <v>92</v>
      </c>
      <c r="BK143" s="187">
        <f>ROUND(I143*H143,2)</f>
        <v>0</v>
      </c>
      <c r="BL143" s="18" t="s">
        <v>146</v>
      </c>
      <c r="BM143" s="186" t="s">
        <v>1384</v>
      </c>
    </row>
    <row r="144" spans="1:47" s="2" customFormat="1" ht="11.25">
      <c r="A144" s="36"/>
      <c r="B144" s="37"/>
      <c r="C144" s="38"/>
      <c r="D144" s="188" t="s">
        <v>148</v>
      </c>
      <c r="E144" s="38"/>
      <c r="F144" s="189" t="s">
        <v>1030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8" t="s">
        <v>148</v>
      </c>
      <c r="AU144" s="18" t="s">
        <v>21</v>
      </c>
    </row>
    <row r="145" spans="2:51" s="13" customFormat="1" ht="11.25">
      <c r="B145" s="193"/>
      <c r="C145" s="194"/>
      <c r="D145" s="195" t="s">
        <v>150</v>
      </c>
      <c r="E145" s="196" t="s">
        <v>82</v>
      </c>
      <c r="F145" s="197" t="s">
        <v>291</v>
      </c>
      <c r="G145" s="194"/>
      <c r="H145" s="198">
        <v>24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150</v>
      </c>
      <c r="AU145" s="204" t="s">
        <v>21</v>
      </c>
      <c r="AV145" s="13" t="s">
        <v>21</v>
      </c>
      <c r="AW145" s="13" t="s">
        <v>42</v>
      </c>
      <c r="AX145" s="13" t="s">
        <v>84</v>
      </c>
      <c r="AY145" s="204" t="s">
        <v>139</v>
      </c>
    </row>
    <row r="146" spans="2:51" s="14" customFormat="1" ht="11.25">
      <c r="B146" s="205"/>
      <c r="C146" s="206"/>
      <c r="D146" s="195" t="s">
        <v>150</v>
      </c>
      <c r="E146" s="207" t="s">
        <v>82</v>
      </c>
      <c r="F146" s="208" t="s">
        <v>152</v>
      </c>
      <c r="G146" s="206"/>
      <c r="H146" s="207" t="s">
        <v>82</v>
      </c>
      <c r="I146" s="209"/>
      <c r="J146" s="206"/>
      <c r="K146" s="206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150</v>
      </c>
      <c r="AU146" s="214" t="s">
        <v>21</v>
      </c>
      <c r="AV146" s="14" t="s">
        <v>92</v>
      </c>
      <c r="AW146" s="14" t="s">
        <v>42</v>
      </c>
      <c r="AX146" s="14" t="s">
        <v>84</v>
      </c>
      <c r="AY146" s="214" t="s">
        <v>139</v>
      </c>
    </row>
    <row r="147" spans="2:51" s="15" customFormat="1" ht="11.25">
      <c r="B147" s="215"/>
      <c r="C147" s="216"/>
      <c r="D147" s="195" t="s">
        <v>150</v>
      </c>
      <c r="E147" s="217" t="s">
        <v>82</v>
      </c>
      <c r="F147" s="218" t="s">
        <v>153</v>
      </c>
      <c r="G147" s="216"/>
      <c r="H147" s="219">
        <v>24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150</v>
      </c>
      <c r="AU147" s="225" t="s">
        <v>21</v>
      </c>
      <c r="AV147" s="15" t="s">
        <v>146</v>
      </c>
      <c r="AW147" s="15" t="s">
        <v>42</v>
      </c>
      <c r="AX147" s="15" t="s">
        <v>92</v>
      </c>
      <c r="AY147" s="225" t="s">
        <v>139</v>
      </c>
    </row>
    <row r="148" spans="1:65" s="2" customFormat="1" ht="16.5" customHeight="1">
      <c r="A148" s="36"/>
      <c r="B148" s="37"/>
      <c r="C148" s="226" t="s">
        <v>241</v>
      </c>
      <c r="D148" s="226" t="s">
        <v>270</v>
      </c>
      <c r="E148" s="227" t="s">
        <v>1032</v>
      </c>
      <c r="F148" s="228" t="s">
        <v>1033</v>
      </c>
      <c r="G148" s="229" t="s">
        <v>198</v>
      </c>
      <c r="H148" s="230">
        <v>24.24</v>
      </c>
      <c r="I148" s="231"/>
      <c r="J148" s="232">
        <f>ROUND(I148*H148,2)</f>
        <v>0</v>
      </c>
      <c r="K148" s="228" t="s">
        <v>145</v>
      </c>
      <c r="L148" s="233"/>
      <c r="M148" s="234" t="s">
        <v>82</v>
      </c>
      <c r="N148" s="235" t="s">
        <v>54</v>
      </c>
      <c r="O148" s="66"/>
      <c r="P148" s="184">
        <f>O148*H148</f>
        <v>0</v>
      </c>
      <c r="Q148" s="184">
        <v>0.028</v>
      </c>
      <c r="R148" s="184">
        <f>Q148*H148</f>
        <v>0.67872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189</v>
      </c>
      <c r="AT148" s="186" t="s">
        <v>270</v>
      </c>
      <c r="AU148" s="186" t="s">
        <v>21</v>
      </c>
      <c r="AY148" s="18" t="s">
        <v>139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92</v>
      </c>
      <c r="BK148" s="187">
        <f>ROUND(I148*H148,2)</f>
        <v>0</v>
      </c>
      <c r="BL148" s="18" t="s">
        <v>146</v>
      </c>
      <c r="BM148" s="186" t="s">
        <v>1385</v>
      </c>
    </row>
    <row r="149" spans="2:51" s="13" customFormat="1" ht="11.25">
      <c r="B149" s="193"/>
      <c r="C149" s="194"/>
      <c r="D149" s="195" t="s">
        <v>150</v>
      </c>
      <c r="E149" s="194"/>
      <c r="F149" s="197" t="s">
        <v>1386</v>
      </c>
      <c r="G149" s="194"/>
      <c r="H149" s="198">
        <v>24.24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150</v>
      </c>
      <c r="AU149" s="204" t="s">
        <v>21</v>
      </c>
      <c r="AV149" s="13" t="s">
        <v>21</v>
      </c>
      <c r="AW149" s="13" t="s">
        <v>4</v>
      </c>
      <c r="AX149" s="13" t="s">
        <v>92</v>
      </c>
      <c r="AY149" s="204" t="s">
        <v>139</v>
      </c>
    </row>
    <row r="150" spans="1:65" s="2" customFormat="1" ht="37.9" customHeight="1">
      <c r="A150" s="36"/>
      <c r="B150" s="37"/>
      <c r="C150" s="175" t="s">
        <v>252</v>
      </c>
      <c r="D150" s="175" t="s">
        <v>141</v>
      </c>
      <c r="E150" s="176" t="s">
        <v>1387</v>
      </c>
      <c r="F150" s="177" t="s">
        <v>1388</v>
      </c>
      <c r="G150" s="178" t="s">
        <v>144</v>
      </c>
      <c r="H150" s="179">
        <v>30</v>
      </c>
      <c r="I150" s="180"/>
      <c r="J150" s="181">
        <f>ROUND(I150*H150,2)</f>
        <v>0</v>
      </c>
      <c r="K150" s="177" t="s">
        <v>145</v>
      </c>
      <c r="L150" s="41"/>
      <c r="M150" s="182" t="s">
        <v>82</v>
      </c>
      <c r="N150" s="183" t="s">
        <v>54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146</v>
      </c>
      <c r="AT150" s="186" t="s">
        <v>141</v>
      </c>
      <c r="AU150" s="186" t="s">
        <v>21</v>
      </c>
      <c r="AY150" s="18" t="s">
        <v>139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8" t="s">
        <v>92</v>
      </c>
      <c r="BK150" s="187">
        <f>ROUND(I150*H150,2)</f>
        <v>0</v>
      </c>
      <c r="BL150" s="18" t="s">
        <v>146</v>
      </c>
      <c r="BM150" s="186" t="s">
        <v>1389</v>
      </c>
    </row>
    <row r="151" spans="1:47" s="2" customFormat="1" ht="11.25">
      <c r="A151" s="36"/>
      <c r="B151" s="37"/>
      <c r="C151" s="38"/>
      <c r="D151" s="188" t="s">
        <v>148</v>
      </c>
      <c r="E151" s="38"/>
      <c r="F151" s="189" t="s">
        <v>1390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8" t="s">
        <v>148</v>
      </c>
      <c r="AU151" s="18" t="s">
        <v>21</v>
      </c>
    </row>
    <row r="152" spans="2:63" s="12" customFormat="1" ht="22.9" customHeight="1">
      <c r="B152" s="159"/>
      <c r="C152" s="160"/>
      <c r="D152" s="161" t="s">
        <v>83</v>
      </c>
      <c r="E152" s="173" t="s">
        <v>1122</v>
      </c>
      <c r="F152" s="173" t="s">
        <v>1123</v>
      </c>
      <c r="G152" s="160"/>
      <c r="H152" s="160"/>
      <c r="I152" s="163"/>
      <c r="J152" s="174">
        <f>BK152</f>
        <v>0</v>
      </c>
      <c r="K152" s="160"/>
      <c r="L152" s="165"/>
      <c r="M152" s="166"/>
      <c r="N152" s="167"/>
      <c r="O152" s="167"/>
      <c r="P152" s="168">
        <f>SUM(P153:P181)</f>
        <v>0</v>
      </c>
      <c r="Q152" s="167"/>
      <c r="R152" s="168">
        <f>SUM(R153:R181)</f>
        <v>0</v>
      </c>
      <c r="S152" s="167"/>
      <c r="T152" s="169">
        <f>SUM(T153:T181)</f>
        <v>0</v>
      </c>
      <c r="AR152" s="170" t="s">
        <v>92</v>
      </c>
      <c r="AT152" s="171" t="s">
        <v>83</v>
      </c>
      <c r="AU152" s="171" t="s">
        <v>92</v>
      </c>
      <c r="AY152" s="170" t="s">
        <v>139</v>
      </c>
      <c r="BK152" s="172">
        <f>SUM(BK153:BK181)</f>
        <v>0</v>
      </c>
    </row>
    <row r="153" spans="1:65" s="2" customFormat="1" ht="24.2" customHeight="1">
      <c r="A153" s="36"/>
      <c r="B153" s="37"/>
      <c r="C153" s="175" t="s">
        <v>258</v>
      </c>
      <c r="D153" s="175" t="s">
        <v>141</v>
      </c>
      <c r="E153" s="176" t="s">
        <v>1172</v>
      </c>
      <c r="F153" s="177" t="s">
        <v>1173</v>
      </c>
      <c r="G153" s="178" t="s">
        <v>336</v>
      </c>
      <c r="H153" s="179">
        <v>457.19</v>
      </c>
      <c r="I153" s="180"/>
      <c r="J153" s="181">
        <f>ROUND(I153*H153,2)</f>
        <v>0</v>
      </c>
      <c r="K153" s="177" t="s">
        <v>145</v>
      </c>
      <c r="L153" s="41"/>
      <c r="M153" s="182" t="s">
        <v>82</v>
      </c>
      <c r="N153" s="183" t="s">
        <v>54</v>
      </c>
      <c r="O153" s="66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146</v>
      </c>
      <c r="AT153" s="186" t="s">
        <v>141</v>
      </c>
      <c r="AU153" s="186" t="s">
        <v>21</v>
      </c>
      <c r="AY153" s="18" t="s">
        <v>139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8" t="s">
        <v>92</v>
      </c>
      <c r="BK153" s="187">
        <f>ROUND(I153*H153,2)</f>
        <v>0</v>
      </c>
      <c r="BL153" s="18" t="s">
        <v>146</v>
      </c>
      <c r="BM153" s="186" t="s">
        <v>1391</v>
      </c>
    </row>
    <row r="154" spans="1:47" s="2" customFormat="1" ht="11.25">
      <c r="A154" s="36"/>
      <c r="B154" s="37"/>
      <c r="C154" s="38"/>
      <c r="D154" s="188" t="s">
        <v>148</v>
      </c>
      <c r="E154" s="38"/>
      <c r="F154" s="189" t="s">
        <v>1175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148</v>
      </c>
      <c r="AU154" s="18" t="s">
        <v>21</v>
      </c>
    </row>
    <row r="155" spans="2:51" s="13" customFormat="1" ht="11.25">
      <c r="B155" s="193"/>
      <c r="C155" s="194"/>
      <c r="D155" s="195" t="s">
        <v>150</v>
      </c>
      <c r="E155" s="196" t="s">
        <v>82</v>
      </c>
      <c r="F155" s="197" t="s">
        <v>1392</v>
      </c>
      <c r="G155" s="194"/>
      <c r="H155" s="198">
        <v>457.19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150</v>
      </c>
      <c r="AU155" s="204" t="s">
        <v>21</v>
      </c>
      <c r="AV155" s="13" t="s">
        <v>21</v>
      </c>
      <c r="AW155" s="13" t="s">
        <v>42</v>
      </c>
      <c r="AX155" s="13" t="s">
        <v>84</v>
      </c>
      <c r="AY155" s="204" t="s">
        <v>139</v>
      </c>
    </row>
    <row r="156" spans="2:51" s="15" customFormat="1" ht="11.25">
      <c r="B156" s="215"/>
      <c r="C156" s="216"/>
      <c r="D156" s="195" t="s">
        <v>150</v>
      </c>
      <c r="E156" s="217" t="s">
        <v>82</v>
      </c>
      <c r="F156" s="218" t="s">
        <v>153</v>
      </c>
      <c r="G156" s="216"/>
      <c r="H156" s="219">
        <v>457.19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150</v>
      </c>
      <c r="AU156" s="225" t="s">
        <v>21</v>
      </c>
      <c r="AV156" s="15" t="s">
        <v>146</v>
      </c>
      <c r="AW156" s="15" t="s">
        <v>42</v>
      </c>
      <c r="AX156" s="15" t="s">
        <v>92</v>
      </c>
      <c r="AY156" s="225" t="s">
        <v>139</v>
      </c>
    </row>
    <row r="157" spans="1:65" s="2" customFormat="1" ht="24.2" customHeight="1">
      <c r="A157" s="36"/>
      <c r="B157" s="37"/>
      <c r="C157" s="175" t="s">
        <v>264</v>
      </c>
      <c r="D157" s="175" t="s">
        <v>141</v>
      </c>
      <c r="E157" s="176" t="s">
        <v>1184</v>
      </c>
      <c r="F157" s="177" t="s">
        <v>1185</v>
      </c>
      <c r="G157" s="178" t="s">
        <v>336</v>
      </c>
      <c r="H157" s="179">
        <v>6410.6</v>
      </c>
      <c r="I157" s="180"/>
      <c r="J157" s="181">
        <f>ROUND(I157*H157,2)</f>
        <v>0</v>
      </c>
      <c r="K157" s="177" t="s">
        <v>145</v>
      </c>
      <c r="L157" s="41"/>
      <c r="M157" s="182" t="s">
        <v>82</v>
      </c>
      <c r="N157" s="183" t="s">
        <v>54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146</v>
      </c>
      <c r="AT157" s="186" t="s">
        <v>141</v>
      </c>
      <c r="AU157" s="186" t="s">
        <v>21</v>
      </c>
      <c r="AY157" s="18" t="s">
        <v>139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92</v>
      </c>
      <c r="BK157" s="187">
        <f>ROUND(I157*H157,2)</f>
        <v>0</v>
      </c>
      <c r="BL157" s="18" t="s">
        <v>146</v>
      </c>
      <c r="BM157" s="186" t="s">
        <v>1393</v>
      </c>
    </row>
    <row r="158" spans="1:47" s="2" customFormat="1" ht="11.25">
      <c r="A158" s="36"/>
      <c r="B158" s="37"/>
      <c r="C158" s="38"/>
      <c r="D158" s="188" t="s">
        <v>148</v>
      </c>
      <c r="E158" s="38"/>
      <c r="F158" s="189" t="s">
        <v>1187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8" t="s">
        <v>148</v>
      </c>
      <c r="AU158" s="18" t="s">
        <v>21</v>
      </c>
    </row>
    <row r="159" spans="2:51" s="13" customFormat="1" ht="11.25">
      <c r="B159" s="193"/>
      <c r="C159" s="194"/>
      <c r="D159" s="195" t="s">
        <v>150</v>
      </c>
      <c r="E159" s="196" t="s">
        <v>82</v>
      </c>
      <c r="F159" s="197" t="s">
        <v>1394</v>
      </c>
      <c r="G159" s="194"/>
      <c r="H159" s="198">
        <v>6410.6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150</v>
      </c>
      <c r="AU159" s="204" t="s">
        <v>21</v>
      </c>
      <c r="AV159" s="13" t="s">
        <v>21</v>
      </c>
      <c r="AW159" s="13" t="s">
        <v>42</v>
      </c>
      <c r="AX159" s="13" t="s">
        <v>84</v>
      </c>
      <c r="AY159" s="204" t="s">
        <v>139</v>
      </c>
    </row>
    <row r="160" spans="2:51" s="15" customFormat="1" ht="11.25">
      <c r="B160" s="215"/>
      <c r="C160" s="216"/>
      <c r="D160" s="195" t="s">
        <v>150</v>
      </c>
      <c r="E160" s="217" t="s">
        <v>82</v>
      </c>
      <c r="F160" s="218" t="s">
        <v>153</v>
      </c>
      <c r="G160" s="216"/>
      <c r="H160" s="219">
        <v>6410.6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150</v>
      </c>
      <c r="AU160" s="225" t="s">
        <v>21</v>
      </c>
      <c r="AV160" s="15" t="s">
        <v>146</v>
      </c>
      <c r="AW160" s="15" t="s">
        <v>42</v>
      </c>
      <c r="AX160" s="15" t="s">
        <v>92</v>
      </c>
      <c r="AY160" s="225" t="s">
        <v>139</v>
      </c>
    </row>
    <row r="161" spans="1:65" s="2" customFormat="1" ht="24.2" customHeight="1">
      <c r="A161" s="36"/>
      <c r="B161" s="37"/>
      <c r="C161" s="175" t="s">
        <v>269</v>
      </c>
      <c r="D161" s="175" t="s">
        <v>141</v>
      </c>
      <c r="E161" s="176" t="s">
        <v>1190</v>
      </c>
      <c r="F161" s="177" t="s">
        <v>1191</v>
      </c>
      <c r="G161" s="178" t="s">
        <v>336</v>
      </c>
      <c r="H161" s="179">
        <v>138.45</v>
      </c>
      <c r="I161" s="180"/>
      <c r="J161" s="181">
        <f>ROUND(I161*H161,2)</f>
        <v>0</v>
      </c>
      <c r="K161" s="177" t="s">
        <v>145</v>
      </c>
      <c r="L161" s="41"/>
      <c r="M161" s="182" t="s">
        <v>82</v>
      </c>
      <c r="N161" s="183" t="s">
        <v>54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146</v>
      </c>
      <c r="AT161" s="186" t="s">
        <v>141</v>
      </c>
      <c r="AU161" s="186" t="s">
        <v>21</v>
      </c>
      <c r="AY161" s="18" t="s">
        <v>139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8" t="s">
        <v>92</v>
      </c>
      <c r="BK161" s="187">
        <f>ROUND(I161*H161,2)</f>
        <v>0</v>
      </c>
      <c r="BL161" s="18" t="s">
        <v>146</v>
      </c>
      <c r="BM161" s="186" t="s">
        <v>1395</v>
      </c>
    </row>
    <row r="162" spans="1:47" s="2" customFormat="1" ht="11.25">
      <c r="A162" s="36"/>
      <c r="B162" s="37"/>
      <c r="C162" s="38"/>
      <c r="D162" s="188" t="s">
        <v>148</v>
      </c>
      <c r="E162" s="38"/>
      <c r="F162" s="189" t="s">
        <v>1193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8" t="s">
        <v>148</v>
      </c>
      <c r="AU162" s="18" t="s">
        <v>21</v>
      </c>
    </row>
    <row r="163" spans="2:51" s="13" customFormat="1" ht="11.25">
      <c r="B163" s="193"/>
      <c r="C163" s="194"/>
      <c r="D163" s="195" t="s">
        <v>150</v>
      </c>
      <c r="E163" s="196" t="s">
        <v>82</v>
      </c>
      <c r="F163" s="197" t="s">
        <v>1396</v>
      </c>
      <c r="G163" s="194"/>
      <c r="H163" s="198">
        <v>138.45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150</v>
      </c>
      <c r="AU163" s="204" t="s">
        <v>21</v>
      </c>
      <c r="AV163" s="13" t="s">
        <v>21</v>
      </c>
      <c r="AW163" s="13" t="s">
        <v>42</v>
      </c>
      <c r="AX163" s="13" t="s">
        <v>84</v>
      </c>
      <c r="AY163" s="204" t="s">
        <v>139</v>
      </c>
    </row>
    <row r="164" spans="2:51" s="14" customFormat="1" ht="11.25">
      <c r="B164" s="205"/>
      <c r="C164" s="206"/>
      <c r="D164" s="195" t="s">
        <v>150</v>
      </c>
      <c r="E164" s="207" t="s">
        <v>82</v>
      </c>
      <c r="F164" s="208" t="s">
        <v>1397</v>
      </c>
      <c r="G164" s="206"/>
      <c r="H164" s="207" t="s">
        <v>82</v>
      </c>
      <c r="I164" s="209"/>
      <c r="J164" s="206"/>
      <c r="K164" s="206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150</v>
      </c>
      <c r="AU164" s="214" t="s">
        <v>21</v>
      </c>
      <c r="AV164" s="14" t="s">
        <v>92</v>
      </c>
      <c r="AW164" s="14" t="s">
        <v>42</v>
      </c>
      <c r="AX164" s="14" t="s">
        <v>84</v>
      </c>
      <c r="AY164" s="214" t="s">
        <v>139</v>
      </c>
    </row>
    <row r="165" spans="2:51" s="15" customFormat="1" ht="11.25">
      <c r="B165" s="215"/>
      <c r="C165" s="216"/>
      <c r="D165" s="195" t="s">
        <v>150</v>
      </c>
      <c r="E165" s="217" t="s">
        <v>82</v>
      </c>
      <c r="F165" s="218" t="s">
        <v>153</v>
      </c>
      <c r="G165" s="216"/>
      <c r="H165" s="219">
        <v>138.45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150</v>
      </c>
      <c r="AU165" s="225" t="s">
        <v>21</v>
      </c>
      <c r="AV165" s="15" t="s">
        <v>146</v>
      </c>
      <c r="AW165" s="15" t="s">
        <v>42</v>
      </c>
      <c r="AX165" s="15" t="s">
        <v>92</v>
      </c>
      <c r="AY165" s="225" t="s">
        <v>139</v>
      </c>
    </row>
    <row r="166" spans="1:65" s="2" customFormat="1" ht="24.2" customHeight="1">
      <c r="A166" s="36"/>
      <c r="B166" s="37"/>
      <c r="C166" s="175" t="s">
        <v>7</v>
      </c>
      <c r="D166" s="175" t="s">
        <v>141</v>
      </c>
      <c r="E166" s="176" t="s">
        <v>1199</v>
      </c>
      <c r="F166" s="177" t="s">
        <v>1185</v>
      </c>
      <c r="G166" s="178" t="s">
        <v>336</v>
      </c>
      <c r="H166" s="179">
        <v>1938.3</v>
      </c>
      <c r="I166" s="180"/>
      <c r="J166" s="181">
        <f>ROUND(I166*H166,2)</f>
        <v>0</v>
      </c>
      <c r="K166" s="177" t="s">
        <v>145</v>
      </c>
      <c r="L166" s="41"/>
      <c r="M166" s="182" t="s">
        <v>82</v>
      </c>
      <c r="N166" s="183" t="s">
        <v>54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146</v>
      </c>
      <c r="AT166" s="186" t="s">
        <v>141</v>
      </c>
      <c r="AU166" s="186" t="s">
        <v>21</v>
      </c>
      <c r="AY166" s="18" t="s">
        <v>139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8" t="s">
        <v>92</v>
      </c>
      <c r="BK166" s="187">
        <f>ROUND(I166*H166,2)</f>
        <v>0</v>
      </c>
      <c r="BL166" s="18" t="s">
        <v>146</v>
      </c>
      <c r="BM166" s="186" t="s">
        <v>1398</v>
      </c>
    </row>
    <row r="167" spans="1:47" s="2" customFormat="1" ht="11.25">
      <c r="A167" s="36"/>
      <c r="B167" s="37"/>
      <c r="C167" s="38"/>
      <c r="D167" s="188" t="s">
        <v>148</v>
      </c>
      <c r="E167" s="38"/>
      <c r="F167" s="189" t="s">
        <v>1201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8" t="s">
        <v>148</v>
      </c>
      <c r="AU167" s="18" t="s">
        <v>21</v>
      </c>
    </row>
    <row r="168" spans="2:51" s="13" customFormat="1" ht="11.25">
      <c r="B168" s="193"/>
      <c r="C168" s="194"/>
      <c r="D168" s="195" t="s">
        <v>150</v>
      </c>
      <c r="E168" s="196" t="s">
        <v>82</v>
      </c>
      <c r="F168" s="197" t="s">
        <v>1399</v>
      </c>
      <c r="G168" s="194"/>
      <c r="H168" s="198">
        <v>1938.3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150</v>
      </c>
      <c r="AU168" s="204" t="s">
        <v>21</v>
      </c>
      <c r="AV168" s="13" t="s">
        <v>21</v>
      </c>
      <c r="AW168" s="13" t="s">
        <v>42</v>
      </c>
      <c r="AX168" s="13" t="s">
        <v>84</v>
      </c>
      <c r="AY168" s="204" t="s">
        <v>139</v>
      </c>
    </row>
    <row r="169" spans="2:51" s="15" customFormat="1" ht="11.25">
      <c r="B169" s="215"/>
      <c r="C169" s="216"/>
      <c r="D169" s="195" t="s">
        <v>150</v>
      </c>
      <c r="E169" s="217" t="s">
        <v>82</v>
      </c>
      <c r="F169" s="218" t="s">
        <v>153</v>
      </c>
      <c r="G169" s="216"/>
      <c r="H169" s="219">
        <v>1938.3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150</v>
      </c>
      <c r="AU169" s="225" t="s">
        <v>21</v>
      </c>
      <c r="AV169" s="15" t="s">
        <v>146</v>
      </c>
      <c r="AW169" s="15" t="s">
        <v>42</v>
      </c>
      <c r="AX169" s="15" t="s">
        <v>92</v>
      </c>
      <c r="AY169" s="225" t="s">
        <v>139</v>
      </c>
    </row>
    <row r="170" spans="1:65" s="2" customFormat="1" ht="16.5" customHeight="1">
      <c r="A170" s="36"/>
      <c r="B170" s="37"/>
      <c r="C170" s="175" t="s">
        <v>280</v>
      </c>
      <c r="D170" s="175" t="s">
        <v>141</v>
      </c>
      <c r="E170" s="176" t="s">
        <v>1204</v>
      </c>
      <c r="F170" s="177" t="s">
        <v>1205</v>
      </c>
      <c r="G170" s="178" t="s">
        <v>336</v>
      </c>
      <c r="H170" s="179">
        <v>457.9</v>
      </c>
      <c r="I170" s="180"/>
      <c r="J170" s="181">
        <f>ROUND(I170*H170,2)</f>
        <v>0</v>
      </c>
      <c r="K170" s="177" t="s">
        <v>145</v>
      </c>
      <c r="L170" s="41"/>
      <c r="M170" s="182" t="s">
        <v>82</v>
      </c>
      <c r="N170" s="183" t="s">
        <v>54</v>
      </c>
      <c r="O170" s="66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146</v>
      </c>
      <c r="AT170" s="186" t="s">
        <v>141</v>
      </c>
      <c r="AU170" s="186" t="s">
        <v>21</v>
      </c>
      <c r="AY170" s="18" t="s">
        <v>139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8" t="s">
        <v>92</v>
      </c>
      <c r="BK170" s="187">
        <f>ROUND(I170*H170,2)</f>
        <v>0</v>
      </c>
      <c r="BL170" s="18" t="s">
        <v>146</v>
      </c>
      <c r="BM170" s="186" t="s">
        <v>1400</v>
      </c>
    </row>
    <row r="171" spans="1:47" s="2" customFormat="1" ht="11.25">
      <c r="A171" s="36"/>
      <c r="B171" s="37"/>
      <c r="C171" s="38"/>
      <c r="D171" s="188" t="s">
        <v>148</v>
      </c>
      <c r="E171" s="38"/>
      <c r="F171" s="189" t="s">
        <v>1207</v>
      </c>
      <c r="G171" s="38"/>
      <c r="H171" s="38"/>
      <c r="I171" s="190"/>
      <c r="J171" s="38"/>
      <c r="K171" s="38"/>
      <c r="L171" s="41"/>
      <c r="M171" s="191"/>
      <c r="N171" s="19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8" t="s">
        <v>148</v>
      </c>
      <c r="AU171" s="18" t="s">
        <v>21</v>
      </c>
    </row>
    <row r="172" spans="2:51" s="13" customFormat="1" ht="11.25">
      <c r="B172" s="193"/>
      <c r="C172" s="194"/>
      <c r="D172" s="195" t="s">
        <v>150</v>
      </c>
      <c r="E172" s="196" t="s">
        <v>82</v>
      </c>
      <c r="F172" s="197" t="s">
        <v>1401</v>
      </c>
      <c r="G172" s="194"/>
      <c r="H172" s="198">
        <v>457.9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150</v>
      </c>
      <c r="AU172" s="204" t="s">
        <v>21</v>
      </c>
      <c r="AV172" s="13" t="s">
        <v>21</v>
      </c>
      <c r="AW172" s="13" t="s">
        <v>42</v>
      </c>
      <c r="AX172" s="13" t="s">
        <v>84</v>
      </c>
      <c r="AY172" s="204" t="s">
        <v>139</v>
      </c>
    </row>
    <row r="173" spans="2:51" s="15" customFormat="1" ht="11.25">
      <c r="B173" s="215"/>
      <c r="C173" s="216"/>
      <c r="D173" s="195" t="s">
        <v>150</v>
      </c>
      <c r="E173" s="217" t="s">
        <v>82</v>
      </c>
      <c r="F173" s="218" t="s">
        <v>153</v>
      </c>
      <c r="G173" s="216"/>
      <c r="H173" s="219">
        <v>457.9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150</v>
      </c>
      <c r="AU173" s="225" t="s">
        <v>21</v>
      </c>
      <c r="AV173" s="15" t="s">
        <v>146</v>
      </c>
      <c r="AW173" s="15" t="s">
        <v>42</v>
      </c>
      <c r="AX173" s="15" t="s">
        <v>92</v>
      </c>
      <c r="AY173" s="225" t="s">
        <v>139</v>
      </c>
    </row>
    <row r="174" spans="1:65" s="2" customFormat="1" ht="16.5" customHeight="1">
      <c r="A174" s="36"/>
      <c r="B174" s="37"/>
      <c r="C174" s="175" t="s">
        <v>285</v>
      </c>
      <c r="D174" s="175" t="s">
        <v>141</v>
      </c>
      <c r="E174" s="176" t="s">
        <v>1210</v>
      </c>
      <c r="F174" s="177" t="s">
        <v>1211</v>
      </c>
      <c r="G174" s="178" t="s">
        <v>336</v>
      </c>
      <c r="H174" s="179">
        <v>138.45</v>
      </c>
      <c r="I174" s="180"/>
      <c r="J174" s="181">
        <f>ROUND(I174*H174,2)</f>
        <v>0</v>
      </c>
      <c r="K174" s="177" t="s">
        <v>145</v>
      </c>
      <c r="L174" s="41"/>
      <c r="M174" s="182" t="s">
        <v>82</v>
      </c>
      <c r="N174" s="183" t="s">
        <v>54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146</v>
      </c>
      <c r="AT174" s="186" t="s">
        <v>141</v>
      </c>
      <c r="AU174" s="186" t="s">
        <v>21</v>
      </c>
      <c r="AY174" s="18" t="s">
        <v>139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8" t="s">
        <v>92</v>
      </c>
      <c r="BK174" s="187">
        <f>ROUND(I174*H174,2)</f>
        <v>0</v>
      </c>
      <c r="BL174" s="18" t="s">
        <v>146</v>
      </c>
      <c r="BM174" s="186" t="s">
        <v>1402</v>
      </c>
    </row>
    <row r="175" spans="1:47" s="2" customFormat="1" ht="11.25">
      <c r="A175" s="36"/>
      <c r="B175" s="37"/>
      <c r="C175" s="38"/>
      <c r="D175" s="188" t="s">
        <v>148</v>
      </c>
      <c r="E175" s="38"/>
      <c r="F175" s="189" t="s">
        <v>1213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8" t="s">
        <v>148</v>
      </c>
      <c r="AU175" s="18" t="s">
        <v>21</v>
      </c>
    </row>
    <row r="176" spans="2:51" s="13" customFormat="1" ht="11.25">
      <c r="B176" s="193"/>
      <c r="C176" s="194"/>
      <c r="D176" s="195" t="s">
        <v>150</v>
      </c>
      <c r="E176" s="196" t="s">
        <v>82</v>
      </c>
      <c r="F176" s="197" t="s">
        <v>1403</v>
      </c>
      <c r="G176" s="194"/>
      <c r="H176" s="198">
        <v>138.45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150</v>
      </c>
      <c r="AU176" s="204" t="s">
        <v>21</v>
      </c>
      <c r="AV176" s="13" t="s">
        <v>21</v>
      </c>
      <c r="AW176" s="13" t="s">
        <v>42</v>
      </c>
      <c r="AX176" s="13" t="s">
        <v>84</v>
      </c>
      <c r="AY176" s="204" t="s">
        <v>139</v>
      </c>
    </row>
    <row r="177" spans="2:51" s="15" customFormat="1" ht="11.25">
      <c r="B177" s="215"/>
      <c r="C177" s="216"/>
      <c r="D177" s="195" t="s">
        <v>150</v>
      </c>
      <c r="E177" s="217" t="s">
        <v>82</v>
      </c>
      <c r="F177" s="218" t="s">
        <v>153</v>
      </c>
      <c r="G177" s="216"/>
      <c r="H177" s="219">
        <v>138.45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150</v>
      </c>
      <c r="AU177" s="225" t="s">
        <v>21</v>
      </c>
      <c r="AV177" s="15" t="s">
        <v>146</v>
      </c>
      <c r="AW177" s="15" t="s">
        <v>42</v>
      </c>
      <c r="AX177" s="15" t="s">
        <v>92</v>
      </c>
      <c r="AY177" s="225" t="s">
        <v>139</v>
      </c>
    </row>
    <row r="178" spans="1:65" s="2" customFormat="1" ht="24.2" customHeight="1">
      <c r="A178" s="36"/>
      <c r="B178" s="37"/>
      <c r="C178" s="175" t="s">
        <v>291</v>
      </c>
      <c r="D178" s="175" t="s">
        <v>141</v>
      </c>
      <c r="E178" s="176" t="s">
        <v>1404</v>
      </c>
      <c r="F178" s="177" t="s">
        <v>1405</v>
      </c>
      <c r="G178" s="178" t="s">
        <v>336</v>
      </c>
      <c r="H178" s="179">
        <v>457.9</v>
      </c>
      <c r="I178" s="180"/>
      <c r="J178" s="181">
        <f>ROUND(I178*H178,2)</f>
        <v>0</v>
      </c>
      <c r="K178" s="177" t="s">
        <v>145</v>
      </c>
      <c r="L178" s="41"/>
      <c r="M178" s="182" t="s">
        <v>82</v>
      </c>
      <c r="N178" s="183" t="s">
        <v>54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146</v>
      </c>
      <c r="AT178" s="186" t="s">
        <v>141</v>
      </c>
      <c r="AU178" s="186" t="s">
        <v>21</v>
      </c>
      <c r="AY178" s="18" t="s">
        <v>139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8" t="s">
        <v>92</v>
      </c>
      <c r="BK178" s="187">
        <f>ROUND(I178*H178,2)</f>
        <v>0</v>
      </c>
      <c r="BL178" s="18" t="s">
        <v>146</v>
      </c>
      <c r="BM178" s="186" t="s">
        <v>1406</v>
      </c>
    </row>
    <row r="179" spans="1:47" s="2" customFormat="1" ht="11.25">
      <c r="A179" s="36"/>
      <c r="B179" s="37"/>
      <c r="C179" s="38"/>
      <c r="D179" s="188" t="s">
        <v>148</v>
      </c>
      <c r="E179" s="38"/>
      <c r="F179" s="189" t="s">
        <v>1407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8" t="s">
        <v>148</v>
      </c>
      <c r="AU179" s="18" t="s">
        <v>21</v>
      </c>
    </row>
    <row r="180" spans="2:51" s="13" customFormat="1" ht="11.25">
      <c r="B180" s="193"/>
      <c r="C180" s="194"/>
      <c r="D180" s="195" t="s">
        <v>150</v>
      </c>
      <c r="E180" s="196" t="s">
        <v>82</v>
      </c>
      <c r="F180" s="197" t="s">
        <v>1401</v>
      </c>
      <c r="G180" s="194"/>
      <c r="H180" s="198">
        <v>457.9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150</v>
      </c>
      <c r="AU180" s="204" t="s">
        <v>21</v>
      </c>
      <c r="AV180" s="13" t="s">
        <v>21</v>
      </c>
      <c r="AW180" s="13" t="s">
        <v>42</v>
      </c>
      <c r="AX180" s="13" t="s">
        <v>84</v>
      </c>
      <c r="AY180" s="204" t="s">
        <v>139</v>
      </c>
    </row>
    <row r="181" spans="2:51" s="15" customFormat="1" ht="11.25">
      <c r="B181" s="215"/>
      <c r="C181" s="216"/>
      <c r="D181" s="195" t="s">
        <v>150</v>
      </c>
      <c r="E181" s="217" t="s">
        <v>82</v>
      </c>
      <c r="F181" s="218" t="s">
        <v>153</v>
      </c>
      <c r="G181" s="216"/>
      <c r="H181" s="219">
        <v>457.9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150</v>
      </c>
      <c r="AU181" s="225" t="s">
        <v>21</v>
      </c>
      <c r="AV181" s="15" t="s">
        <v>146</v>
      </c>
      <c r="AW181" s="15" t="s">
        <v>42</v>
      </c>
      <c r="AX181" s="15" t="s">
        <v>92</v>
      </c>
      <c r="AY181" s="225" t="s">
        <v>139</v>
      </c>
    </row>
    <row r="182" spans="2:63" s="12" customFormat="1" ht="22.9" customHeight="1">
      <c r="B182" s="159"/>
      <c r="C182" s="160"/>
      <c r="D182" s="161" t="s">
        <v>83</v>
      </c>
      <c r="E182" s="173" t="s">
        <v>1233</v>
      </c>
      <c r="F182" s="173" t="s">
        <v>1234</v>
      </c>
      <c r="G182" s="160"/>
      <c r="H182" s="160"/>
      <c r="I182" s="163"/>
      <c r="J182" s="174">
        <f>BK182</f>
        <v>0</v>
      </c>
      <c r="K182" s="160"/>
      <c r="L182" s="165"/>
      <c r="M182" s="166"/>
      <c r="N182" s="167"/>
      <c r="O182" s="167"/>
      <c r="P182" s="168">
        <f>SUM(P183:P184)</f>
        <v>0</v>
      </c>
      <c r="Q182" s="167"/>
      <c r="R182" s="168">
        <f>SUM(R183:R184)</f>
        <v>0</v>
      </c>
      <c r="S182" s="167"/>
      <c r="T182" s="169">
        <f>SUM(T183:T184)</f>
        <v>0</v>
      </c>
      <c r="AR182" s="170" t="s">
        <v>92</v>
      </c>
      <c r="AT182" s="171" t="s">
        <v>83</v>
      </c>
      <c r="AU182" s="171" t="s">
        <v>92</v>
      </c>
      <c r="AY182" s="170" t="s">
        <v>139</v>
      </c>
      <c r="BK182" s="172">
        <f>SUM(BK183:BK184)</f>
        <v>0</v>
      </c>
    </row>
    <row r="183" spans="1:65" s="2" customFormat="1" ht="24.2" customHeight="1">
      <c r="A183" s="36"/>
      <c r="B183" s="37"/>
      <c r="C183" s="175" t="s">
        <v>298</v>
      </c>
      <c r="D183" s="175" t="s">
        <v>141</v>
      </c>
      <c r="E183" s="176" t="s">
        <v>1236</v>
      </c>
      <c r="F183" s="177" t="s">
        <v>1237</v>
      </c>
      <c r="G183" s="178" t="s">
        <v>336</v>
      </c>
      <c r="H183" s="179">
        <v>8.3</v>
      </c>
      <c r="I183" s="180"/>
      <c r="J183" s="181">
        <f>ROUND(I183*H183,2)</f>
        <v>0</v>
      </c>
      <c r="K183" s="177" t="s">
        <v>145</v>
      </c>
      <c r="L183" s="41"/>
      <c r="M183" s="182" t="s">
        <v>82</v>
      </c>
      <c r="N183" s="183" t="s">
        <v>54</v>
      </c>
      <c r="O183" s="66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146</v>
      </c>
      <c r="AT183" s="186" t="s">
        <v>141</v>
      </c>
      <c r="AU183" s="186" t="s">
        <v>21</v>
      </c>
      <c r="AY183" s="18" t="s">
        <v>139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8" t="s">
        <v>92</v>
      </c>
      <c r="BK183" s="187">
        <f>ROUND(I183*H183,2)</f>
        <v>0</v>
      </c>
      <c r="BL183" s="18" t="s">
        <v>146</v>
      </c>
      <c r="BM183" s="186" t="s">
        <v>1408</v>
      </c>
    </row>
    <row r="184" spans="1:47" s="2" customFormat="1" ht="11.25">
      <c r="A184" s="36"/>
      <c r="B184" s="37"/>
      <c r="C184" s="38"/>
      <c r="D184" s="188" t="s">
        <v>148</v>
      </c>
      <c r="E184" s="38"/>
      <c r="F184" s="189" t="s">
        <v>1239</v>
      </c>
      <c r="G184" s="38"/>
      <c r="H184" s="38"/>
      <c r="I184" s="190"/>
      <c r="J184" s="38"/>
      <c r="K184" s="38"/>
      <c r="L184" s="41"/>
      <c r="M184" s="236"/>
      <c r="N184" s="237"/>
      <c r="O184" s="238"/>
      <c r="P184" s="238"/>
      <c r="Q184" s="238"/>
      <c r="R184" s="238"/>
      <c r="S184" s="238"/>
      <c r="T184" s="239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8" t="s">
        <v>148</v>
      </c>
      <c r="AU184" s="18" t="s">
        <v>21</v>
      </c>
    </row>
    <row r="185" spans="1:31" s="2" customFormat="1" ht="6.95" customHeight="1">
      <c r="A185" s="36"/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41"/>
      <c r="M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</sheetData>
  <sheetProtection algorithmName="SHA-512" hashValue="mKnsZgSCYKtgefGnTg1NvhO9sJE4Kg/W1CYYfDbqC/L9kjE7eBiZtLmaSj/O09yp9dq5ZRTXEpFO/ZhFWLhfRg==" saltValue="Fv5157Sp2MJS8dk+5/3phQHBb31YLzwoibYXVomlS/0d0e/lrcHXvlOnExPSUzf92dRh9CviMiGuF7Vh5hu3QQ==" spinCount="100000" sheet="1" objects="1" scenarios="1" formatColumns="0" formatRows="0" autoFilter="0"/>
  <autoFilter ref="C85:K184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113107223"/>
    <hyperlink ref="F95" r:id="rId2" display="https://podminky.urs.cz/item/CS_URS_2022_02/113107224"/>
    <hyperlink ref="F100" r:id="rId3" display="https://podminky.urs.cz/item/CS_URS_2022_02/113151111"/>
    <hyperlink ref="F105" r:id="rId4" display="https://podminky.urs.cz/item/CS_URS_2022_02/113311171"/>
    <hyperlink ref="F110" r:id="rId5" display="https://podminky.urs.cz/item/CS_URS_2022_02/174151101"/>
    <hyperlink ref="F115" r:id="rId6" display="https://podminky.urs.cz/item/CS_URS_2022_02/181351103"/>
    <hyperlink ref="F120" r:id="rId7" display="https://podminky.urs.cz/item/CS_URS_2022_02/181411131"/>
    <hyperlink ref="F132" r:id="rId8" display="https://podminky.urs.cz/item/CS_URS_2022_02/564851111"/>
    <hyperlink ref="F137" r:id="rId9" display="https://podminky.urs.cz/item/CS_URS_2022_02/596211110"/>
    <hyperlink ref="F144" r:id="rId10" display="https://podminky.urs.cz/item/CS_URS_2022_02/916331112"/>
    <hyperlink ref="F151" r:id="rId11" display="https://podminky.urs.cz/item/CS_URS_2022_02/979051121"/>
    <hyperlink ref="F154" r:id="rId12" display="https://podminky.urs.cz/item/CS_URS_2022_02/997221551"/>
    <hyperlink ref="F158" r:id="rId13" display="https://podminky.urs.cz/item/CS_URS_2022_02/997221559"/>
    <hyperlink ref="F162" r:id="rId14" display="https://podminky.urs.cz/item/CS_URS_2022_02/997221561"/>
    <hyperlink ref="F167" r:id="rId15" display="https://podminky.urs.cz/item/CS_URS_2022_02/997221569"/>
    <hyperlink ref="F171" r:id="rId16" display="https://podminky.urs.cz/item/CS_URS_2022_02/997221611"/>
    <hyperlink ref="F175" r:id="rId17" display="https://podminky.urs.cz/item/CS_URS_2022_02/997221612"/>
    <hyperlink ref="F179" r:id="rId18" display="https://podminky.urs.cz/item/CS_URS_2022_02/997221655"/>
    <hyperlink ref="F184" r:id="rId19" display="https://podminky.urs.cz/item/CS_URS_2022_02/998212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99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21</v>
      </c>
    </row>
    <row r="4" spans="2:46" s="1" customFormat="1" ht="24.95" customHeight="1">
      <c r="B4" s="21"/>
      <c r="D4" s="105" t="s">
        <v>103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5" t="str">
        <f>'Rekapitulace stavby'!K6</f>
        <v>Přestavba mostu ev.č.2033-4, Tlučná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7" t="s">
        <v>1409</v>
      </c>
      <c r="F9" s="368"/>
      <c r="G9" s="368"/>
      <c r="H9" s="36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82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16. 10. 2022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30</v>
      </c>
      <c r="E14" s="36"/>
      <c r="F14" s="36"/>
      <c r="G14" s="36"/>
      <c r="H14" s="36"/>
      <c r="I14" s="107" t="s">
        <v>31</v>
      </c>
      <c r="J14" s="109" t="s">
        <v>32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33</v>
      </c>
      <c r="F15" s="36"/>
      <c r="G15" s="36"/>
      <c r="H15" s="36"/>
      <c r="I15" s="107" t="s">
        <v>34</v>
      </c>
      <c r="J15" s="109" t="s">
        <v>35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36</v>
      </c>
      <c r="E17" s="36"/>
      <c r="F17" s="36"/>
      <c r="G17" s="36"/>
      <c r="H17" s="36"/>
      <c r="I17" s="107" t="s">
        <v>31</v>
      </c>
      <c r="J17" s="31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9" t="str">
        <f>'Rekapitulace stavby'!E14</f>
        <v>Vyplň údaj</v>
      </c>
      <c r="F18" s="370"/>
      <c r="G18" s="370"/>
      <c r="H18" s="370"/>
      <c r="I18" s="107" t="s">
        <v>34</v>
      </c>
      <c r="J18" s="31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38</v>
      </c>
      <c r="E20" s="36"/>
      <c r="F20" s="36"/>
      <c r="G20" s="36"/>
      <c r="H20" s="36"/>
      <c r="I20" s="107" t="s">
        <v>31</v>
      </c>
      <c r="J20" s="109" t="s">
        <v>39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40</v>
      </c>
      <c r="F21" s="36"/>
      <c r="G21" s="36"/>
      <c r="H21" s="36"/>
      <c r="I21" s="107" t="s">
        <v>34</v>
      </c>
      <c r="J21" s="109" t="s">
        <v>41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43</v>
      </c>
      <c r="E23" s="36"/>
      <c r="F23" s="36"/>
      <c r="G23" s="36"/>
      <c r="H23" s="36"/>
      <c r="I23" s="107" t="s">
        <v>31</v>
      </c>
      <c r="J23" s="109" t="s">
        <v>44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45</v>
      </c>
      <c r="F24" s="36"/>
      <c r="G24" s="36"/>
      <c r="H24" s="36"/>
      <c r="I24" s="107" t="s">
        <v>34</v>
      </c>
      <c r="J24" s="109" t="s">
        <v>46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1" t="s">
        <v>82</v>
      </c>
      <c r="F27" s="371"/>
      <c r="G27" s="371"/>
      <c r="H27" s="3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49</v>
      </c>
      <c r="E30" s="36"/>
      <c r="F30" s="36"/>
      <c r="G30" s="36"/>
      <c r="H30" s="36"/>
      <c r="I30" s="36"/>
      <c r="J30" s="116">
        <f>ROUND(J90,2)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51</v>
      </c>
      <c r="G32" s="36"/>
      <c r="H32" s="36"/>
      <c r="I32" s="117" t="s">
        <v>50</v>
      </c>
      <c r="J32" s="117" t="s">
        <v>52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53</v>
      </c>
      <c r="E33" s="107" t="s">
        <v>54</v>
      </c>
      <c r="F33" s="119">
        <f>ROUND((SUM(BE90:BE251)),2)</f>
        <v>0</v>
      </c>
      <c r="G33" s="36"/>
      <c r="H33" s="36"/>
      <c r="I33" s="120">
        <v>0.21</v>
      </c>
      <c r="J33" s="119">
        <f>ROUND(((SUM(BE90:BE251))*I33),2)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55</v>
      </c>
      <c r="F34" s="119">
        <f>ROUND((SUM(BF90:BF251)),2)</f>
        <v>0</v>
      </c>
      <c r="G34" s="36"/>
      <c r="H34" s="36"/>
      <c r="I34" s="120">
        <v>0.15</v>
      </c>
      <c r="J34" s="119">
        <f>ROUND(((SUM(BF90:BF251))*I34),2)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56</v>
      </c>
      <c r="F35" s="119">
        <f>ROUND((SUM(BG90:BG251)),2)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57</v>
      </c>
      <c r="F36" s="119">
        <f>ROUND((SUM(BH90:BH251)),2)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58</v>
      </c>
      <c r="F37" s="119">
        <f>ROUND((SUM(BI90:BI251)),2)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59</v>
      </c>
      <c r="E39" s="123"/>
      <c r="F39" s="123"/>
      <c r="G39" s="124" t="s">
        <v>60</v>
      </c>
      <c r="H39" s="125" t="s">
        <v>61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2" t="str">
        <f>E7</f>
        <v>Přestavba mostu ev.č.2033-4, Tlučná</v>
      </c>
      <c r="F48" s="373"/>
      <c r="G48" s="373"/>
      <c r="H48" s="37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5" t="str">
        <f>E9</f>
        <v>SKA1903 - SO 101a Zřízení  provizorní objízdné trasy</v>
      </c>
      <c r="F50" s="374"/>
      <c r="G50" s="374"/>
      <c r="H50" s="37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16. 10. 2022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0" t="s">
        <v>30</v>
      </c>
      <c r="D54" s="38"/>
      <c r="E54" s="38"/>
      <c r="F54" s="28" t="str">
        <f>E15</f>
        <v>SÚS Plzeňského kraje</v>
      </c>
      <c r="G54" s="38"/>
      <c r="H54" s="38"/>
      <c r="I54" s="30" t="s">
        <v>38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43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107</v>
      </c>
      <c r="D57" s="133"/>
      <c r="E57" s="133"/>
      <c r="F57" s="133"/>
      <c r="G57" s="133"/>
      <c r="H57" s="133"/>
      <c r="I57" s="133"/>
      <c r="J57" s="134" t="s">
        <v>108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81</v>
      </c>
      <c r="D59" s="38"/>
      <c r="E59" s="38"/>
      <c r="F59" s="38"/>
      <c r="G59" s="38"/>
      <c r="H59" s="38"/>
      <c r="I59" s="38"/>
      <c r="J59" s="79">
        <f>J90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109</v>
      </c>
    </row>
    <row r="60" spans="2:12" s="9" customFormat="1" ht="24.95" customHeight="1">
      <c r="B60" s="136"/>
      <c r="C60" s="137"/>
      <c r="D60" s="138" t="s">
        <v>110</v>
      </c>
      <c r="E60" s="139"/>
      <c r="F60" s="139"/>
      <c r="G60" s="139"/>
      <c r="H60" s="139"/>
      <c r="I60" s="139"/>
      <c r="J60" s="140">
        <f>J91</f>
        <v>0</v>
      </c>
      <c r="K60" s="137"/>
      <c r="L60" s="141"/>
    </row>
    <row r="61" spans="2:12" s="10" customFormat="1" ht="19.9" customHeight="1">
      <c r="B61" s="142"/>
      <c r="C61" s="143"/>
      <c r="D61" s="144" t="s">
        <v>111</v>
      </c>
      <c r="E61" s="145"/>
      <c r="F61" s="145"/>
      <c r="G61" s="145"/>
      <c r="H61" s="145"/>
      <c r="I61" s="145"/>
      <c r="J61" s="146">
        <f>J92</f>
        <v>0</v>
      </c>
      <c r="K61" s="143"/>
      <c r="L61" s="147"/>
    </row>
    <row r="62" spans="2:12" s="10" customFormat="1" ht="19.9" customHeight="1">
      <c r="B62" s="142"/>
      <c r="C62" s="143"/>
      <c r="D62" s="144" t="s">
        <v>112</v>
      </c>
      <c r="E62" s="145"/>
      <c r="F62" s="145"/>
      <c r="G62" s="145"/>
      <c r="H62" s="145"/>
      <c r="I62" s="145"/>
      <c r="J62" s="146">
        <f>J177</f>
        <v>0</v>
      </c>
      <c r="K62" s="143"/>
      <c r="L62" s="147"/>
    </row>
    <row r="63" spans="2:12" s="10" customFormat="1" ht="19.9" customHeight="1">
      <c r="B63" s="142"/>
      <c r="C63" s="143"/>
      <c r="D63" s="144" t="s">
        <v>114</v>
      </c>
      <c r="E63" s="145"/>
      <c r="F63" s="145"/>
      <c r="G63" s="145"/>
      <c r="H63" s="145"/>
      <c r="I63" s="145"/>
      <c r="J63" s="146">
        <f>J184</f>
        <v>0</v>
      </c>
      <c r="K63" s="143"/>
      <c r="L63" s="147"/>
    </row>
    <row r="64" spans="2:12" s="10" customFormat="1" ht="19.9" customHeight="1">
      <c r="B64" s="142"/>
      <c r="C64" s="143"/>
      <c r="D64" s="144" t="s">
        <v>115</v>
      </c>
      <c r="E64" s="145"/>
      <c r="F64" s="145"/>
      <c r="G64" s="145"/>
      <c r="H64" s="145"/>
      <c r="I64" s="145"/>
      <c r="J64" s="146">
        <f>J191</f>
        <v>0</v>
      </c>
      <c r="K64" s="143"/>
      <c r="L64" s="147"/>
    </row>
    <row r="65" spans="2:12" s="10" customFormat="1" ht="19.9" customHeight="1">
      <c r="B65" s="142"/>
      <c r="C65" s="143"/>
      <c r="D65" s="144" t="s">
        <v>118</v>
      </c>
      <c r="E65" s="145"/>
      <c r="F65" s="145"/>
      <c r="G65" s="145"/>
      <c r="H65" s="145"/>
      <c r="I65" s="145"/>
      <c r="J65" s="146">
        <f>J207</f>
        <v>0</v>
      </c>
      <c r="K65" s="143"/>
      <c r="L65" s="147"/>
    </row>
    <row r="66" spans="2:12" s="10" customFormat="1" ht="19.9" customHeight="1">
      <c r="B66" s="142"/>
      <c r="C66" s="143"/>
      <c r="D66" s="144" t="s">
        <v>119</v>
      </c>
      <c r="E66" s="145"/>
      <c r="F66" s="145"/>
      <c r="G66" s="145"/>
      <c r="H66" s="145"/>
      <c r="I66" s="145"/>
      <c r="J66" s="146">
        <f>J219</f>
        <v>0</v>
      </c>
      <c r="K66" s="143"/>
      <c r="L66" s="147"/>
    </row>
    <row r="67" spans="2:12" s="10" customFormat="1" ht="19.9" customHeight="1">
      <c r="B67" s="142"/>
      <c r="C67" s="143"/>
      <c r="D67" s="144" t="s">
        <v>120</v>
      </c>
      <c r="E67" s="145"/>
      <c r="F67" s="145"/>
      <c r="G67" s="145"/>
      <c r="H67" s="145"/>
      <c r="I67" s="145"/>
      <c r="J67" s="146">
        <f>J238</f>
        <v>0</v>
      </c>
      <c r="K67" s="143"/>
      <c r="L67" s="147"/>
    </row>
    <row r="68" spans="2:12" s="9" customFormat="1" ht="24.95" customHeight="1">
      <c r="B68" s="136"/>
      <c r="C68" s="137"/>
      <c r="D68" s="138" t="s">
        <v>1410</v>
      </c>
      <c r="E68" s="139"/>
      <c r="F68" s="139"/>
      <c r="G68" s="139"/>
      <c r="H68" s="139"/>
      <c r="I68" s="139"/>
      <c r="J68" s="140">
        <f>J243</f>
        <v>0</v>
      </c>
      <c r="K68" s="137"/>
      <c r="L68" s="141"/>
    </row>
    <row r="69" spans="2:12" s="10" customFormat="1" ht="19.9" customHeight="1">
      <c r="B69" s="142"/>
      <c r="C69" s="143"/>
      <c r="D69" s="144" t="s">
        <v>1411</v>
      </c>
      <c r="E69" s="145"/>
      <c r="F69" s="145"/>
      <c r="G69" s="145"/>
      <c r="H69" s="145"/>
      <c r="I69" s="145"/>
      <c r="J69" s="146">
        <f>J244</f>
        <v>0</v>
      </c>
      <c r="K69" s="143"/>
      <c r="L69" s="147"/>
    </row>
    <row r="70" spans="2:12" s="10" customFormat="1" ht="19.9" customHeight="1">
      <c r="B70" s="142"/>
      <c r="C70" s="143"/>
      <c r="D70" s="144" t="s">
        <v>1412</v>
      </c>
      <c r="E70" s="145"/>
      <c r="F70" s="145"/>
      <c r="G70" s="145"/>
      <c r="H70" s="145"/>
      <c r="I70" s="145"/>
      <c r="J70" s="146">
        <f>J250</f>
        <v>0</v>
      </c>
      <c r="K70" s="143"/>
      <c r="L70" s="147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4" t="s">
        <v>124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16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72" t="str">
        <f>E7</f>
        <v>Přestavba mostu ev.č.2033-4, Tlučná</v>
      </c>
      <c r="F80" s="373"/>
      <c r="G80" s="373"/>
      <c r="H80" s="373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104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25" t="str">
        <f>E9</f>
        <v>SKA1903 - SO 101a Zřízení  provizorní objízdné trasy</v>
      </c>
      <c r="F82" s="374"/>
      <c r="G82" s="374"/>
      <c r="H82" s="374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22</v>
      </c>
      <c r="D84" s="38"/>
      <c r="E84" s="38"/>
      <c r="F84" s="28" t="str">
        <f>F12</f>
        <v xml:space="preserve"> </v>
      </c>
      <c r="G84" s="38"/>
      <c r="H84" s="38"/>
      <c r="I84" s="30" t="s">
        <v>24</v>
      </c>
      <c r="J84" s="61" t="str">
        <f>IF(J12="","",J12)</f>
        <v>16. 10. 2022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0" t="s">
        <v>30</v>
      </c>
      <c r="D86" s="38"/>
      <c r="E86" s="38"/>
      <c r="F86" s="28" t="str">
        <f>E15</f>
        <v>SÚS Plzeňského kraje</v>
      </c>
      <c r="G86" s="38"/>
      <c r="H86" s="38"/>
      <c r="I86" s="30" t="s">
        <v>38</v>
      </c>
      <c r="J86" s="34" t="str">
        <f>E21</f>
        <v>Projekční kancelář Ing.Škubalová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0" t="s">
        <v>36</v>
      </c>
      <c r="D87" s="38"/>
      <c r="E87" s="38"/>
      <c r="F87" s="28" t="str">
        <f>IF(E18="","",E18)</f>
        <v>Vyplň údaj</v>
      </c>
      <c r="G87" s="38"/>
      <c r="H87" s="38"/>
      <c r="I87" s="30" t="s">
        <v>43</v>
      </c>
      <c r="J87" s="34" t="str">
        <f>E24</f>
        <v>Straka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48"/>
      <c r="B89" s="149"/>
      <c r="C89" s="150" t="s">
        <v>125</v>
      </c>
      <c r="D89" s="151" t="s">
        <v>68</v>
      </c>
      <c r="E89" s="151" t="s">
        <v>64</v>
      </c>
      <c r="F89" s="151" t="s">
        <v>65</v>
      </c>
      <c r="G89" s="151" t="s">
        <v>126</v>
      </c>
      <c r="H89" s="151" t="s">
        <v>127</v>
      </c>
      <c r="I89" s="151" t="s">
        <v>128</v>
      </c>
      <c r="J89" s="151" t="s">
        <v>108</v>
      </c>
      <c r="K89" s="152" t="s">
        <v>129</v>
      </c>
      <c r="L89" s="153"/>
      <c r="M89" s="70" t="s">
        <v>82</v>
      </c>
      <c r="N89" s="71" t="s">
        <v>53</v>
      </c>
      <c r="O89" s="71" t="s">
        <v>130</v>
      </c>
      <c r="P89" s="71" t="s">
        <v>131</v>
      </c>
      <c r="Q89" s="71" t="s">
        <v>132</v>
      </c>
      <c r="R89" s="71" t="s">
        <v>133</v>
      </c>
      <c r="S89" s="71" t="s">
        <v>134</v>
      </c>
      <c r="T89" s="72" t="s">
        <v>135</v>
      </c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</row>
    <row r="90" spans="1:63" s="2" customFormat="1" ht="22.9" customHeight="1">
      <c r="A90" s="36"/>
      <c r="B90" s="37"/>
      <c r="C90" s="77" t="s">
        <v>136</v>
      </c>
      <c r="D90" s="38"/>
      <c r="E90" s="38"/>
      <c r="F90" s="38"/>
      <c r="G90" s="38"/>
      <c r="H90" s="38"/>
      <c r="I90" s="38"/>
      <c r="J90" s="154">
        <f>BK90</f>
        <v>0</v>
      </c>
      <c r="K90" s="38"/>
      <c r="L90" s="41"/>
      <c r="M90" s="73"/>
      <c r="N90" s="155"/>
      <c r="O90" s="74"/>
      <c r="P90" s="156">
        <f>P91+P243</f>
        <v>0</v>
      </c>
      <c r="Q90" s="74"/>
      <c r="R90" s="156">
        <f>R91+R243</f>
        <v>209.75455599999998</v>
      </c>
      <c r="S90" s="74"/>
      <c r="T90" s="157">
        <f>T91+T243</f>
        <v>8.760000000000002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8" t="s">
        <v>83</v>
      </c>
      <c r="AU90" s="18" t="s">
        <v>109</v>
      </c>
      <c r="BK90" s="158">
        <f>BK91+BK243</f>
        <v>0</v>
      </c>
    </row>
    <row r="91" spans="2:63" s="12" customFormat="1" ht="25.9" customHeight="1">
      <c r="B91" s="159"/>
      <c r="C91" s="160"/>
      <c r="D91" s="161" t="s">
        <v>83</v>
      </c>
      <c r="E91" s="162" t="s">
        <v>137</v>
      </c>
      <c r="F91" s="162" t="s">
        <v>138</v>
      </c>
      <c r="G91" s="160"/>
      <c r="H91" s="160"/>
      <c r="I91" s="163"/>
      <c r="J91" s="164">
        <f>BK91</f>
        <v>0</v>
      </c>
      <c r="K91" s="160"/>
      <c r="L91" s="165"/>
      <c r="M91" s="166"/>
      <c r="N91" s="167"/>
      <c r="O91" s="167"/>
      <c r="P91" s="168">
        <f>P92+P177+P184+P191+P207+P219+P238</f>
        <v>0</v>
      </c>
      <c r="Q91" s="167"/>
      <c r="R91" s="168">
        <f>R92+R177+R184+R191+R207+R219+R238</f>
        <v>209.75455599999998</v>
      </c>
      <c r="S91" s="167"/>
      <c r="T91" s="169">
        <f>T92+T177+T184+T191+T207+T219+T238</f>
        <v>8.760000000000002</v>
      </c>
      <c r="AR91" s="170" t="s">
        <v>92</v>
      </c>
      <c r="AT91" s="171" t="s">
        <v>83</v>
      </c>
      <c r="AU91" s="171" t="s">
        <v>84</v>
      </c>
      <c r="AY91" s="170" t="s">
        <v>139</v>
      </c>
      <c r="BK91" s="172">
        <f>BK92+BK177+BK184+BK191+BK207+BK219+BK238</f>
        <v>0</v>
      </c>
    </row>
    <row r="92" spans="2:63" s="12" customFormat="1" ht="22.9" customHeight="1">
      <c r="B92" s="159"/>
      <c r="C92" s="160"/>
      <c r="D92" s="161" t="s">
        <v>83</v>
      </c>
      <c r="E92" s="173" t="s">
        <v>92</v>
      </c>
      <c r="F92" s="173" t="s">
        <v>140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SUM(P93:P176)</f>
        <v>0</v>
      </c>
      <c r="Q92" s="167"/>
      <c r="R92" s="168">
        <f>SUM(R93:R176)</f>
        <v>0.03203</v>
      </c>
      <c r="S92" s="167"/>
      <c r="T92" s="169">
        <f>SUM(T93:T176)</f>
        <v>8.760000000000002</v>
      </c>
      <c r="AR92" s="170" t="s">
        <v>92</v>
      </c>
      <c r="AT92" s="171" t="s">
        <v>83</v>
      </c>
      <c r="AU92" s="171" t="s">
        <v>92</v>
      </c>
      <c r="AY92" s="170" t="s">
        <v>139</v>
      </c>
      <c r="BK92" s="172">
        <f>SUM(BK93:BK176)</f>
        <v>0</v>
      </c>
    </row>
    <row r="93" spans="1:65" s="2" customFormat="1" ht="24.2" customHeight="1">
      <c r="A93" s="36"/>
      <c r="B93" s="37"/>
      <c r="C93" s="175" t="s">
        <v>92</v>
      </c>
      <c r="D93" s="175" t="s">
        <v>141</v>
      </c>
      <c r="E93" s="176" t="s">
        <v>142</v>
      </c>
      <c r="F93" s="177" t="s">
        <v>143</v>
      </c>
      <c r="G93" s="178" t="s">
        <v>144</v>
      </c>
      <c r="H93" s="179">
        <v>40</v>
      </c>
      <c r="I93" s="180"/>
      <c r="J93" s="181">
        <f>ROUND(I93*H93,2)</f>
        <v>0</v>
      </c>
      <c r="K93" s="177" t="s">
        <v>145</v>
      </c>
      <c r="L93" s="41"/>
      <c r="M93" s="182" t="s">
        <v>82</v>
      </c>
      <c r="N93" s="183" t="s">
        <v>54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146</v>
      </c>
      <c r="AT93" s="186" t="s">
        <v>141</v>
      </c>
      <c r="AU93" s="186" t="s">
        <v>21</v>
      </c>
      <c r="AY93" s="18" t="s">
        <v>139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92</v>
      </c>
      <c r="BK93" s="187">
        <f>ROUND(I93*H93,2)</f>
        <v>0</v>
      </c>
      <c r="BL93" s="18" t="s">
        <v>146</v>
      </c>
      <c r="BM93" s="186" t="s">
        <v>1413</v>
      </c>
    </row>
    <row r="94" spans="1:47" s="2" customFormat="1" ht="11.25">
      <c r="A94" s="36"/>
      <c r="B94" s="37"/>
      <c r="C94" s="38"/>
      <c r="D94" s="188" t="s">
        <v>148</v>
      </c>
      <c r="E94" s="38"/>
      <c r="F94" s="189" t="s">
        <v>149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8" t="s">
        <v>148</v>
      </c>
      <c r="AU94" s="18" t="s">
        <v>21</v>
      </c>
    </row>
    <row r="95" spans="2:51" s="13" customFormat="1" ht="11.25">
      <c r="B95" s="193"/>
      <c r="C95" s="194"/>
      <c r="D95" s="195" t="s">
        <v>150</v>
      </c>
      <c r="E95" s="196" t="s">
        <v>82</v>
      </c>
      <c r="F95" s="197" t="s">
        <v>151</v>
      </c>
      <c r="G95" s="194"/>
      <c r="H95" s="198">
        <v>40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150</v>
      </c>
      <c r="AU95" s="204" t="s">
        <v>21</v>
      </c>
      <c r="AV95" s="13" t="s">
        <v>21</v>
      </c>
      <c r="AW95" s="13" t="s">
        <v>42</v>
      </c>
      <c r="AX95" s="13" t="s">
        <v>84</v>
      </c>
      <c r="AY95" s="204" t="s">
        <v>139</v>
      </c>
    </row>
    <row r="96" spans="2:51" s="14" customFormat="1" ht="11.25">
      <c r="B96" s="205"/>
      <c r="C96" s="206"/>
      <c r="D96" s="195" t="s">
        <v>150</v>
      </c>
      <c r="E96" s="207" t="s">
        <v>82</v>
      </c>
      <c r="F96" s="208" t="s">
        <v>152</v>
      </c>
      <c r="G96" s="206"/>
      <c r="H96" s="207" t="s">
        <v>82</v>
      </c>
      <c r="I96" s="209"/>
      <c r="J96" s="206"/>
      <c r="K96" s="206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150</v>
      </c>
      <c r="AU96" s="214" t="s">
        <v>21</v>
      </c>
      <c r="AV96" s="14" t="s">
        <v>92</v>
      </c>
      <c r="AW96" s="14" t="s">
        <v>42</v>
      </c>
      <c r="AX96" s="14" t="s">
        <v>84</v>
      </c>
      <c r="AY96" s="214" t="s">
        <v>139</v>
      </c>
    </row>
    <row r="97" spans="2:51" s="15" customFormat="1" ht="11.25">
      <c r="B97" s="215"/>
      <c r="C97" s="216"/>
      <c r="D97" s="195" t="s">
        <v>150</v>
      </c>
      <c r="E97" s="217" t="s">
        <v>82</v>
      </c>
      <c r="F97" s="218" t="s">
        <v>153</v>
      </c>
      <c r="G97" s="216"/>
      <c r="H97" s="219">
        <v>40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150</v>
      </c>
      <c r="AU97" s="225" t="s">
        <v>21</v>
      </c>
      <c r="AV97" s="15" t="s">
        <v>146</v>
      </c>
      <c r="AW97" s="15" t="s">
        <v>42</v>
      </c>
      <c r="AX97" s="15" t="s">
        <v>92</v>
      </c>
      <c r="AY97" s="225" t="s">
        <v>139</v>
      </c>
    </row>
    <row r="98" spans="1:65" s="2" customFormat="1" ht="16.5" customHeight="1">
      <c r="A98" s="36"/>
      <c r="B98" s="37"/>
      <c r="C98" s="175" t="s">
        <v>21</v>
      </c>
      <c r="D98" s="175" t="s">
        <v>141</v>
      </c>
      <c r="E98" s="176" t="s">
        <v>1414</v>
      </c>
      <c r="F98" s="177" t="s">
        <v>1415</v>
      </c>
      <c r="G98" s="178" t="s">
        <v>144</v>
      </c>
      <c r="H98" s="179">
        <v>444</v>
      </c>
      <c r="I98" s="180"/>
      <c r="J98" s="181">
        <f>ROUND(I98*H98,2)</f>
        <v>0</v>
      </c>
      <c r="K98" s="177" t="s">
        <v>145</v>
      </c>
      <c r="L98" s="41"/>
      <c r="M98" s="182" t="s">
        <v>82</v>
      </c>
      <c r="N98" s="183" t="s">
        <v>54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146</v>
      </c>
      <c r="AT98" s="186" t="s">
        <v>141</v>
      </c>
      <c r="AU98" s="186" t="s">
        <v>21</v>
      </c>
      <c r="AY98" s="18" t="s">
        <v>139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8" t="s">
        <v>92</v>
      </c>
      <c r="BK98" s="187">
        <f>ROUND(I98*H98,2)</f>
        <v>0</v>
      </c>
      <c r="BL98" s="18" t="s">
        <v>146</v>
      </c>
      <c r="BM98" s="186" t="s">
        <v>1416</v>
      </c>
    </row>
    <row r="99" spans="1:47" s="2" customFormat="1" ht="11.25">
      <c r="A99" s="36"/>
      <c r="B99" s="37"/>
      <c r="C99" s="38"/>
      <c r="D99" s="188" t="s">
        <v>148</v>
      </c>
      <c r="E99" s="38"/>
      <c r="F99" s="189" t="s">
        <v>1417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148</v>
      </c>
      <c r="AU99" s="18" t="s">
        <v>21</v>
      </c>
    </row>
    <row r="100" spans="2:51" s="13" customFormat="1" ht="11.25">
      <c r="B100" s="193"/>
      <c r="C100" s="194"/>
      <c r="D100" s="195" t="s">
        <v>150</v>
      </c>
      <c r="E100" s="196" t="s">
        <v>82</v>
      </c>
      <c r="F100" s="197" t="s">
        <v>1340</v>
      </c>
      <c r="G100" s="194"/>
      <c r="H100" s="198">
        <v>444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150</v>
      </c>
      <c r="AU100" s="204" t="s">
        <v>21</v>
      </c>
      <c r="AV100" s="13" t="s">
        <v>21</v>
      </c>
      <c r="AW100" s="13" t="s">
        <v>42</v>
      </c>
      <c r="AX100" s="13" t="s">
        <v>84</v>
      </c>
      <c r="AY100" s="204" t="s">
        <v>139</v>
      </c>
    </row>
    <row r="101" spans="2:51" s="14" customFormat="1" ht="11.25">
      <c r="B101" s="205"/>
      <c r="C101" s="206"/>
      <c r="D101" s="195" t="s">
        <v>150</v>
      </c>
      <c r="E101" s="207" t="s">
        <v>82</v>
      </c>
      <c r="F101" s="208" t="s">
        <v>152</v>
      </c>
      <c r="G101" s="206"/>
      <c r="H101" s="207" t="s">
        <v>82</v>
      </c>
      <c r="I101" s="209"/>
      <c r="J101" s="206"/>
      <c r="K101" s="206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150</v>
      </c>
      <c r="AU101" s="214" t="s">
        <v>21</v>
      </c>
      <c r="AV101" s="14" t="s">
        <v>92</v>
      </c>
      <c r="AW101" s="14" t="s">
        <v>42</v>
      </c>
      <c r="AX101" s="14" t="s">
        <v>84</v>
      </c>
      <c r="AY101" s="214" t="s">
        <v>139</v>
      </c>
    </row>
    <row r="102" spans="2:51" s="15" customFormat="1" ht="11.25">
      <c r="B102" s="215"/>
      <c r="C102" s="216"/>
      <c r="D102" s="195" t="s">
        <v>150</v>
      </c>
      <c r="E102" s="217" t="s">
        <v>82</v>
      </c>
      <c r="F102" s="218" t="s">
        <v>153</v>
      </c>
      <c r="G102" s="216"/>
      <c r="H102" s="219">
        <v>444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150</v>
      </c>
      <c r="AU102" s="225" t="s">
        <v>21</v>
      </c>
      <c r="AV102" s="15" t="s">
        <v>146</v>
      </c>
      <c r="AW102" s="15" t="s">
        <v>42</v>
      </c>
      <c r="AX102" s="15" t="s">
        <v>92</v>
      </c>
      <c r="AY102" s="225" t="s">
        <v>139</v>
      </c>
    </row>
    <row r="103" spans="1:65" s="2" customFormat="1" ht="21.75" customHeight="1">
      <c r="A103" s="36"/>
      <c r="B103" s="37"/>
      <c r="C103" s="175" t="s">
        <v>159</v>
      </c>
      <c r="D103" s="175" t="s">
        <v>141</v>
      </c>
      <c r="E103" s="176" t="s">
        <v>1418</v>
      </c>
      <c r="F103" s="177" t="s">
        <v>1419</v>
      </c>
      <c r="G103" s="178" t="s">
        <v>533</v>
      </c>
      <c r="H103" s="179">
        <v>4</v>
      </c>
      <c r="I103" s="180"/>
      <c r="J103" s="181">
        <f>ROUND(I103*H103,2)</f>
        <v>0</v>
      </c>
      <c r="K103" s="177" t="s">
        <v>145</v>
      </c>
      <c r="L103" s="41"/>
      <c r="M103" s="182" t="s">
        <v>82</v>
      </c>
      <c r="N103" s="183" t="s">
        <v>54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146</v>
      </c>
      <c r="AT103" s="186" t="s">
        <v>141</v>
      </c>
      <c r="AU103" s="186" t="s">
        <v>21</v>
      </c>
      <c r="AY103" s="18" t="s">
        <v>139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92</v>
      </c>
      <c r="BK103" s="187">
        <f>ROUND(I103*H103,2)</f>
        <v>0</v>
      </c>
      <c r="BL103" s="18" t="s">
        <v>146</v>
      </c>
      <c r="BM103" s="186" t="s">
        <v>1420</v>
      </c>
    </row>
    <row r="104" spans="1:47" s="2" customFormat="1" ht="11.25">
      <c r="A104" s="36"/>
      <c r="B104" s="37"/>
      <c r="C104" s="38"/>
      <c r="D104" s="188" t="s">
        <v>148</v>
      </c>
      <c r="E104" s="38"/>
      <c r="F104" s="189" t="s">
        <v>1421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148</v>
      </c>
      <c r="AU104" s="18" t="s">
        <v>21</v>
      </c>
    </row>
    <row r="105" spans="2:51" s="13" customFormat="1" ht="11.25">
      <c r="B105" s="193"/>
      <c r="C105" s="194"/>
      <c r="D105" s="195" t="s">
        <v>150</v>
      </c>
      <c r="E105" s="196" t="s">
        <v>82</v>
      </c>
      <c r="F105" s="197" t="s">
        <v>146</v>
      </c>
      <c r="G105" s="194"/>
      <c r="H105" s="198">
        <v>4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150</v>
      </c>
      <c r="AU105" s="204" t="s">
        <v>21</v>
      </c>
      <c r="AV105" s="13" t="s">
        <v>21</v>
      </c>
      <c r="AW105" s="13" t="s">
        <v>42</v>
      </c>
      <c r="AX105" s="13" t="s">
        <v>84</v>
      </c>
      <c r="AY105" s="204" t="s">
        <v>139</v>
      </c>
    </row>
    <row r="106" spans="2:51" s="14" customFormat="1" ht="11.25">
      <c r="B106" s="205"/>
      <c r="C106" s="206"/>
      <c r="D106" s="195" t="s">
        <v>150</v>
      </c>
      <c r="E106" s="207" t="s">
        <v>82</v>
      </c>
      <c r="F106" s="208" t="s">
        <v>152</v>
      </c>
      <c r="G106" s="206"/>
      <c r="H106" s="207" t="s">
        <v>82</v>
      </c>
      <c r="I106" s="209"/>
      <c r="J106" s="206"/>
      <c r="K106" s="206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150</v>
      </c>
      <c r="AU106" s="214" t="s">
        <v>21</v>
      </c>
      <c r="AV106" s="14" t="s">
        <v>92</v>
      </c>
      <c r="AW106" s="14" t="s">
        <v>42</v>
      </c>
      <c r="AX106" s="14" t="s">
        <v>84</v>
      </c>
      <c r="AY106" s="214" t="s">
        <v>139</v>
      </c>
    </row>
    <row r="107" spans="2:51" s="15" customFormat="1" ht="11.25">
      <c r="B107" s="215"/>
      <c r="C107" s="216"/>
      <c r="D107" s="195" t="s">
        <v>150</v>
      </c>
      <c r="E107" s="217" t="s">
        <v>82</v>
      </c>
      <c r="F107" s="218" t="s">
        <v>153</v>
      </c>
      <c r="G107" s="216"/>
      <c r="H107" s="219">
        <v>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150</v>
      </c>
      <c r="AU107" s="225" t="s">
        <v>21</v>
      </c>
      <c r="AV107" s="15" t="s">
        <v>146</v>
      </c>
      <c r="AW107" s="15" t="s">
        <v>42</v>
      </c>
      <c r="AX107" s="15" t="s">
        <v>92</v>
      </c>
      <c r="AY107" s="225" t="s">
        <v>139</v>
      </c>
    </row>
    <row r="108" spans="1:65" s="2" customFormat="1" ht="16.5" customHeight="1">
      <c r="A108" s="36"/>
      <c r="B108" s="37"/>
      <c r="C108" s="175" t="s">
        <v>146</v>
      </c>
      <c r="D108" s="175" t="s">
        <v>141</v>
      </c>
      <c r="E108" s="176" t="s">
        <v>1422</v>
      </c>
      <c r="F108" s="177" t="s">
        <v>1423</v>
      </c>
      <c r="G108" s="178" t="s">
        <v>533</v>
      </c>
      <c r="H108" s="179">
        <v>4</v>
      </c>
      <c r="I108" s="180"/>
      <c r="J108" s="181">
        <f>ROUND(I108*H108,2)</f>
        <v>0</v>
      </c>
      <c r="K108" s="177" t="s">
        <v>145</v>
      </c>
      <c r="L108" s="41"/>
      <c r="M108" s="182" t="s">
        <v>82</v>
      </c>
      <c r="N108" s="183" t="s">
        <v>54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146</v>
      </c>
      <c r="AT108" s="186" t="s">
        <v>141</v>
      </c>
      <c r="AU108" s="186" t="s">
        <v>21</v>
      </c>
      <c r="AY108" s="18" t="s">
        <v>139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" t="s">
        <v>92</v>
      </c>
      <c r="BK108" s="187">
        <f>ROUND(I108*H108,2)</f>
        <v>0</v>
      </c>
      <c r="BL108" s="18" t="s">
        <v>146</v>
      </c>
      <c r="BM108" s="186" t="s">
        <v>1424</v>
      </c>
    </row>
    <row r="109" spans="1:47" s="2" customFormat="1" ht="11.25">
      <c r="A109" s="36"/>
      <c r="B109" s="37"/>
      <c r="C109" s="38"/>
      <c r="D109" s="188" t="s">
        <v>148</v>
      </c>
      <c r="E109" s="38"/>
      <c r="F109" s="189" t="s">
        <v>1425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148</v>
      </c>
      <c r="AU109" s="18" t="s">
        <v>21</v>
      </c>
    </row>
    <row r="110" spans="1:65" s="2" customFormat="1" ht="37.9" customHeight="1">
      <c r="A110" s="36"/>
      <c r="B110" s="37"/>
      <c r="C110" s="175" t="s">
        <v>170</v>
      </c>
      <c r="D110" s="175" t="s">
        <v>141</v>
      </c>
      <c r="E110" s="176" t="s">
        <v>1426</v>
      </c>
      <c r="F110" s="177" t="s">
        <v>1427</v>
      </c>
      <c r="G110" s="178" t="s">
        <v>144</v>
      </c>
      <c r="H110" s="179">
        <v>30</v>
      </c>
      <c r="I110" s="180"/>
      <c r="J110" s="181">
        <f>ROUND(I110*H110,2)</f>
        <v>0</v>
      </c>
      <c r="K110" s="177" t="s">
        <v>145</v>
      </c>
      <c r="L110" s="41"/>
      <c r="M110" s="182" t="s">
        <v>82</v>
      </c>
      <c r="N110" s="183" t="s">
        <v>54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0.26</v>
      </c>
      <c r="T110" s="185">
        <f>S110*H110</f>
        <v>7.800000000000001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146</v>
      </c>
      <c r="AT110" s="186" t="s">
        <v>141</v>
      </c>
      <c r="AU110" s="186" t="s">
        <v>21</v>
      </c>
      <c r="AY110" s="18" t="s">
        <v>139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92</v>
      </c>
      <c r="BK110" s="187">
        <f>ROUND(I110*H110,2)</f>
        <v>0</v>
      </c>
      <c r="BL110" s="18" t="s">
        <v>146</v>
      </c>
      <c r="BM110" s="186" t="s">
        <v>1428</v>
      </c>
    </row>
    <row r="111" spans="1:47" s="2" customFormat="1" ht="11.25">
      <c r="A111" s="36"/>
      <c r="B111" s="37"/>
      <c r="C111" s="38"/>
      <c r="D111" s="188" t="s">
        <v>148</v>
      </c>
      <c r="E111" s="38"/>
      <c r="F111" s="189" t="s">
        <v>1429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8" t="s">
        <v>148</v>
      </c>
      <c r="AU111" s="18" t="s">
        <v>21</v>
      </c>
    </row>
    <row r="112" spans="1:65" s="2" customFormat="1" ht="24.2" customHeight="1">
      <c r="A112" s="36"/>
      <c r="B112" s="37"/>
      <c r="C112" s="175" t="s">
        <v>177</v>
      </c>
      <c r="D112" s="175" t="s">
        <v>141</v>
      </c>
      <c r="E112" s="176" t="s">
        <v>1430</v>
      </c>
      <c r="F112" s="177" t="s">
        <v>1431</v>
      </c>
      <c r="G112" s="178" t="s">
        <v>198</v>
      </c>
      <c r="H112" s="179">
        <v>24</v>
      </c>
      <c r="I112" s="180"/>
      <c r="J112" s="181">
        <f>ROUND(I112*H112,2)</f>
        <v>0</v>
      </c>
      <c r="K112" s="177" t="s">
        <v>145</v>
      </c>
      <c r="L112" s="41"/>
      <c r="M112" s="182" t="s">
        <v>82</v>
      </c>
      <c r="N112" s="183" t="s">
        <v>54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0.04</v>
      </c>
      <c r="T112" s="185">
        <f>S112*H112</f>
        <v>0.96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146</v>
      </c>
      <c r="AT112" s="186" t="s">
        <v>141</v>
      </c>
      <c r="AU112" s="186" t="s">
        <v>21</v>
      </c>
      <c r="AY112" s="18" t="s">
        <v>139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92</v>
      </c>
      <c r="BK112" s="187">
        <f>ROUND(I112*H112,2)</f>
        <v>0</v>
      </c>
      <c r="BL112" s="18" t="s">
        <v>146</v>
      </c>
      <c r="BM112" s="186" t="s">
        <v>1432</v>
      </c>
    </row>
    <row r="113" spans="1:47" s="2" customFormat="1" ht="11.25">
      <c r="A113" s="36"/>
      <c r="B113" s="37"/>
      <c r="C113" s="38"/>
      <c r="D113" s="188" t="s">
        <v>148</v>
      </c>
      <c r="E113" s="38"/>
      <c r="F113" s="189" t="s">
        <v>1433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148</v>
      </c>
      <c r="AU113" s="18" t="s">
        <v>21</v>
      </c>
    </row>
    <row r="114" spans="2:51" s="13" customFormat="1" ht="11.25">
      <c r="B114" s="193"/>
      <c r="C114" s="194"/>
      <c r="D114" s="195" t="s">
        <v>150</v>
      </c>
      <c r="E114" s="196" t="s">
        <v>82</v>
      </c>
      <c r="F114" s="197" t="s">
        <v>1434</v>
      </c>
      <c r="G114" s="194"/>
      <c r="H114" s="198">
        <v>24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150</v>
      </c>
      <c r="AU114" s="204" t="s">
        <v>21</v>
      </c>
      <c r="AV114" s="13" t="s">
        <v>21</v>
      </c>
      <c r="AW114" s="13" t="s">
        <v>42</v>
      </c>
      <c r="AX114" s="13" t="s">
        <v>84</v>
      </c>
      <c r="AY114" s="204" t="s">
        <v>139</v>
      </c>
    </row>
    <row r="115" spans="2:51" s="14" customFormat="1" ht="11.25">
      <c r="B115" s="205"/>
      <c r="C115" s="206"/>
      <c r="D115" s="195" t="s">
        <v>150</v>
      </c>
      <c r="E115" s="207" t="s">
        <v>82</v>
      </c>
      <c r="F115" s="208" t="s">
        <v>152</v>
      </c>
      <c r="G115" s="206"/>
      <c r="H115" s="207" t="s">
        <v>82</v>
      </c>
      <c r="I115" s="209"/>
      <c r="J115" s="206"/>
      <c r="K115" s="206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150</v>
      </c>
      <c r="AU115" s="214" t="s">
        <v>21</v>
      </c>
      <c r="AV115" s="14" t="s">
        <v>92</v>
      </c>
      <c r="AW115" s="14" t="s">
        <v>42</v>
      </c>
      <c r="AX115" s="14" t="s">
        <v>84</v>
      </c>
      <c r="AY115" s="214" t="s">
        <v>139</v>
      </c>
    </row>
    <row r="116" spans="2:51" s="15" customFormat="1" ht="11.25">
      <c r="B116" s="215"/>
      <c r="C116" s="216"/>
      <c r="D116" s="195" t="s">
        <v>150</v>
      </c>
      <c r="E116" s="217" t="s">
        <v>82</v>
      </c>
      <c r="F116" s="218" t="s">
        <v>153</v>
      </c>
      <c r="G116" s="216"/>
      <c r="H116" s="219">
        <v>24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150</v>
      </c>
      <c r="AU116" s="225" t="s">
        <v>21</v>
      </c>
      <c r="AV116" s="15" t="s">
        <v>146</v>
      </c>
      <c r="AW116" s="15" t="s">
        <v>42</v>
      </c>
      <c r="AX116" s="15" t="s">
        <v>92</v>
      </c>
      <c r="AY116" s="225" t="s">
        <v>139</v>
      </c>
    </row>
    <row r="117" spans="1:65" s="2" customFormat="1" ht="16.5" customHeight="1">
      <c r="A117" s="36"/>
      <c r="B117" s="37"/>
      <c r="C117" s="175" t="s">
        <v>183</v>
      </c>
      <c r="D117" s="175" t="s">
        <v>141</v>
      </c>
      <c r="E117" s="176" t="s">
        <v>1435</v>
      </c>
      <c r="F117" s="177" t="s">
        <v>1436</v>
      </c>
      <c r="G117" s="178" t="s">
        <v>229</v>
      </c>
      <c r="H117" s="179">
        <v>118.664</v>
      </c>
      <c r="I117" s="180"/>
      <c r="J117" s="181">
        <f>ROUND(I117*H117,2)</f>
        <v>0</v>
      </c>
      <c r="K117" s="177" t="s">
        <v>145</v>
      </c>
      <c r="L117" s="41"/>
      <c r="M117" s="182" t="s">
        <v>82</v>
      </c>
      <c r="N117" s="183" t="s">
        <v>54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146</v>
      </c>
      <c r="AT117" s="186" t="s">
        <v>141</v>
      </c>
      <c r="AU117" s="186" t="s">
        <v>21</v>
      </c>
      <c r="AY117" s="18" t="s">
        <v>139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8" t="s">
        <v>92</v>
      </c>
      <c r="BK117" s="187">
        <f>ROUND(I117*H117,2)</f>
        <v>0</v>
      </c>
      <c r="BL117" s="18" t="s">
        <v>146</v>
      </c>
      <c r="BM117" s="186" t="s">
        <v>1437</v>
      </c>
    </row>
    <row r="118" spans="1:47" s="2" customFormat="1" ht="11.25">
      <c r="A118" s="36"/>
      <c r="B118" s="37"/>
      <c r="C118" s="38"/>
      <c r="D118" s="188" t="s">
        <v>148</v>
      </c>
      <c r="E118" s="38"/>
      <c r="F118" s="189" t="s">
        <v>1438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8" t="s">
        <v>148</v>
      </c>
      <c r="AU118" s="18" t="s">
        <v>21</v>
      </c>
    </row>
    <row r="119" spans="2:51" s="13" customFormat="1" ht="11.25">
      <c r="B119" s="193"/>
      <c r="C119" s="194"/>
      <c r="D119" s="195" t="s">
        <v>150</v>
      </c>
      <c r="E119" s="196" t="s">
        <v>82</v>
      </c>
      <c r="F119" s="197" t="s">
        <v>1439</v>
      </c>
      <c r="G119" s="194"/>
      <c r="H119" s="198">
        <v>118.664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150</v>
      </c>
      <c r="AU119" s="204" t="s">
        <v>21</v>
      </c>
      <c r="AV119" s="13" t="s">
        <v>21</v>
      </c>
      <c r="AW119" s="13" t="s">
        <v>42</v>
      </c>
      <c r="AX119" s="13" t="s">
        <v>84</v>
      </c>
      <c r="AY119" s="204" t="s">
        <v>139</v>
      </c>
    </row>
    <row r="120" spans="2:51" s="14" customFormat="1" ht="11.25">
      <c r="B120" s="205"/>
      <c r="C120" s="206"/>
      <c r="D120" s="195" t="s">
        <v>150</v>
      </c>
      <c r="E120" s="207" t="s">
        <v>82</v>
      </c>
      <c r="F120" s="208" t="s">
        <v>1440</v>
      </c>
      <c r="G120" s="206"/>
      <c r="H120" s="207" t="s">
        <v>82</v>
      </c>
      <c r="I120" s="209"/>
      <c r="J120" s="206"/>
      <c r="K120" s="206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150</v>
      </c>
      <c r="AU120" s="214" t="s">
        <v>21</v>
      </c>
      <c r="AV120" s="14" t="s">
        <v>92</v>
      </c>
      <c r="AW120" s="14" t="s">
        <v>42</v>
      </c>
      <c r="AX120" s="14" t="s">
        <v>84</v>
      </c>
      <c r="AY120" s="214" t="s">
        <v>139</v>
      </c>
    </row>
    <row r="121" spans="2:51" s="15" customFormat="1" ht="11.25">
      <c r="B121" s="215"/>
      <c r="C121" s="216"/>
      <c r="D121" s="195" t="s">
        <v>150</v>
      </c>
      <c r="E121" s="217" t="s">
        <v>82</v>
      </c>
      <c r="F121" s="218" t="s">
        <v>153</v>
      </c>
      <c r="G121" s="216"/>
      <c r="H121" s="219">
        <v>118.664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150</v>
      </c>
      <c r="AU121" s="225" t="s">
        <v>21</v>
      </c>
      <c r="AV121" s="15" t="s">
        <v>146</v>
      </c>
      <c r="AW121" s="15" t="s">
        <v>42</v>
      </c>
      <c r="AX121" s="15" t="s">
        <v>92</v>
      </c>
      <c r="AY121" s="225" t="s">
        <v>139</v>
      </c>
    </row>
    <row r="122" spans="1:65" s="2" customFormat="1" ht="24.2" customHeight="1">
      <c r="A122" s="36"/>
      <c r="B122" s="37"/>
      <c r="C122" s="175" t="s">
        <v>189</v>
      </c>
      <c r="D122" s="175" t="s">
        <v>141</v>
      </c>
      <c r="E122" s="176" t="s">
        <v>227</v>
      </c>
      <c r="F122" s="177" t="s">
        <v>228</v>
      </c>
      <c r="G122" s="178" t="s">
        <v>229</v>
      </c>
      <c r="H122" s="179">
        <v>222.42</v>
      </c>
      <c r="I122" s="180"/>
      <c r="J122" s="181">
        <f>ROUND(I122*H122,2)</f>
        <v>0</v>
      </c>
      <c r="K122" s="177" t="s">
        <v>145</v>
      </c>
      <c r="L122" s="41"/>
      <c r="M122" s="182" t="s">
        <v>82</v>
      </c>
      <c r="N122" s="183" t="s">
        <v>54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146</v>
      </c>
      <c r="AT122" s="186" t="s">
        <v>141</v>
      </c>
      <c r="AU122" s="186" t="s">
        <v>21</v>
      </c>
      <c r="AY122" s="18" t="s">
        <v>139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92</v>
      </c>
      <c r="BK122" s="187">
        <f>ROUND(I122*H122,2)</f>
        <v>0</v>
      </c>
      <c r="BL122" s="18" t="s">
        <v>146</v>
      </c>
      <c r="BM122" s="186" t="s">
        <v>1441</v>
      </c>
    </row>
    <row r="123" spans="1:47" s="2" customFormat="1" ht="11.25">
      <c r="A123" s="36"/>
      <c r="B123" s="37"/>
      <c r="C123" s="38"/>
      <c r="D123" s="188" t="s">
        <v>148</v>
      </c>
      <c r="E123" s="38"/>
      <c r="F123" s="189" t="s">
        <v>231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148</v>
      </c>
      <c r="AU123" s="18" t="s">
        <v>21</v>
      </c>
    </row>
    <row r="124" spans="2:51" s="13" customFormat="1" ht="11.25">
      <c r="B124" s="193"/>
      <c r="C124" s="194"/>
      <c r="D124" s="195" t="s">
        <v>150</v>
      </c>
      <c r="E124" s="196" t="s">
        <v>82</v>
      </c>
      <c r="F124" s="197" t="s">
        <v>1442</v>
      </c>
      <c r="G124" s="194"/>
      <c r="H124" s="198">
        <v>115.86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150</v>
      </c>
      <c r="AU124" s="204" t="s">
        <v>21</v>
      </c>
      <c r="AV124" s="13" t="s">
        <v>21</v>
      </c>
      <c r="AW124" s="13" t="s">
        <v>42</v>
      </c>
      <c r="AX124" s="13" t="s">
        <v>84</v>
      </c>
      <c r="AY124" s="204" t="s">
        <v>139</v>
      </c>
    </row>
    <row r="125" spans="2:51" s="13" customFormat="1" ht="11.25">
      <c r="B125" s="193"/>
      <c r="C125" s="194"/>
      <c r="D125" s="195" t="s">
        <v>150</v>
      </c>
      <c r="E125" s="196" t="s">
        <v>82</v>
      </c>
      <c r="F125" s="197" t="s">
        <v>1443</v>
      </c>
      <c r="G125" s="194"/>
      <c r="H125" s="198">
        <v>106.56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150</v>
      </c>
      <c r="AU125" s="204" t="s">
        <v>21</v>
      </c>
      <c r="AV125" s="13" t="s">
        <v>21</v>
      </c>
      <c r="AW125" s="13" t="s">
        <v>42</v>
      </c>
      <c r="AX125" s="13" t="s">
        <v>84</v>
      </c>
      <c r="AY125" s="204" t="s">
        <v>139</v>
      </c>
    </row>
    <row r="126" spans="2:51" s="14" customFormat="1" ht="11.25">
      <c r="B126" s="205"/>
      <c r="C126" s="206"/>
      <c r="D126" s="195" t="s">
        <v>150</v>
      </c>
      <c r="E126" s="207" t="s">
        <v>82</v>
      </c>
      <c r="F126" s="208" t="s">
        <v>1444</v>
      </c>
      <c r="G126" s="206"/>
      <c r="H126" s="207" t="s">
        <v>82</v>
      </c>
      <c r="I126" s="209"/>
      <c r="J126" s="206"/>
      <c r="K126" s="206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150</v>
      </c>
      <c r="AU126" s="214" t="s">
        <v>21</v>
      </c>
      <c r="AV126" s="14" t="s">
        <v>92</v>
      </c>
      <c r="AW126" s="14" t="s">
        <v>42</v>
      </c>
      <c r="AX126" s="14" t="s">
        <v>84</v>
      </c>
      <c r="AY126" s="214" t="s">
        <v>139</v>
      </c>
    </row>
    <row r="127" spans="2:51" s="14" customFormat="1" ht="11.25">
      <c r="B127" s="205"/>
      <c r="C127" s="206"/>
      <c r="D127" s="195" t="s">
        <v>150</v>
      </c>
      <c r="E127" s="207" t="s">
        <v>82</v>
      </c>
      <c r="F127" s="208" t="s">
        <v>1445</v>
      </c>
      <c r="G127" s="206"/>
      <c r="H127" s="207" t="s">
        <v>82</v>
      </c>
      <c r="I127" s="209"/>
      <c r="J127" s="206"/>
      <c r="K127" s="206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150</v>
      </c>
      <c r="AU127" s="214" t="s">
        <v>21</v>
      </c>
      <c r="AV127" s="14" t="s">
        <v>92</v>
      </c>
      <c r="AW127" s="14" t="s">
        <v>42</v>
      </c>
      <c r="AX127" s="14" t="s">
        <v>84</v>
      </c>
      <c r="AY127" s="214" t="s">
        <v>139</v>
      </c>
    </row>
    <row r="128" spans="2:51" s="15" customFormat="1" ht="11.25">
      <c r="B128" s="215"/>
      <c r="C128" s="216"/>
      <c r="D128" s="195" t="s">
        <v>150</v>
      </c>
      <c r="E128" s="217" t="s">
        <v>82</v>
      </c>
      <c r="F128" s="218" t="s">
        <v>153</v>
      </c>
      <c r="G128" s="216"/>
      <c r="H128" s="219">
        <v>222.42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150</v>
      </c>
      <c r="AU128" s="225" t="s">
        <v>21</v>
      </c>
      <c r="AV128" s="15" t="s">
        <v>146</v>
      </c>
      <c r="AW128" s="15" t="s">
        <v>42</v>
      </c>
      <c r="AX128" s="15" t="s">
        <v>92</v>
      </c>
      <c r="AY128" s="225" t="s">
        <v>139</v>
      </c>
    </row>
    <row r="129" spans="1:65" s="2" customFormat="1" ht="24.2" customHeight="1">
      <c r="A129" s="36"/>
      <c r="B129" s="37"/>
      <c r="C129" s="175" t="s">
        <v>195</v>
      </c>
      <c r="D129" s="175" t="s">
        <v>141</v>
      </c>
      <c r="E129" s="176" t="s">
        <v>1446</v>
      </c>
      <c r="F129" s="177" t="s">
        <v>1447</v>
      </c>
      <c r="G129" s="178" t="s">
        <v>533</v>
      </c>
      <c r="H129" s="179">
        <v>4</v>
      </c>
      <c r="I129" s="180"/>
      <c r="J129" s="181">
        <f>ROUND(I129*H129,2)</f>
        <v>0</v>
      </c>
      <c r="K129" s="177" t="s">
        <v>145</v>
      </c>
      <c r="L129" s="41"/>
      <c r="M129" s="182" t="s">
        <v>82</v>
      </c>
      <c r="N129" s="183" t="s">
        <v>54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146</v>
      </c>
      <c r="AT129" s="186" t="s">
        <v>141</v>
      </c>
      <c r="AU129" s="186" t="s">
        <v>21</v>
      </c>
      <c r="AY129" s="18" t="s">
        <v>139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92</v>
      </c>
      <c r="BK129" s="187">
        <f>ROUND(I129*H129,2)</f>
        <v>0</v>
      </c>
      <c r="BL129" s="18" t="s">
        <v>146</v>
      </c>
      <c r="BM129" s="186" t="s">
        <v>1448</v>
      </c>
    </row>
    <row r="130" spans="1:47" s="2" customFormat="1" ht="11.25">
      <c r="A130" s="36"/>
      <c r="B130" s="37"/>
      <c r="C130" s="38"/>
      <c r="D130" s="188" t="s">
        <v>148</v>
      </c>
      <c r="E130" s="38"/>
      <c r="F130" s="189" t="s">
        <v>1449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8" t="s">
        <v>148</v>
      </c>
      <c r="AU130" s="18" t="s">
        <v>21</v>
      </c>
    </row>
    <row r="131" spans="1:65" s="2" customFormat="1" ht="24.2" customHeight="1">
      <c r="A131" s="36"/>
      <c r="B131" s="37"/>
      <c r="C131" s="175" t="s">
        <v>202</v>
      </c>
      <c r="D131" s="175" t="s">
        <v>141</v>
      </c>
      <c r="E131" s="176" t="s">
        <v>1450</v>
      </c>
      <c r="F131" s="177" t="s">
        <v>1451</v>
      </c>
      <c r="G131" s="178" t="s">
        <v>533</v>
      </c>
      <c r="H131" s="179">
        <v>4</v>
      </c>
      <c r="I131" s="180"/>
      <c r="J131" s="181">
        <f>ROUND(I131*H131,2)</f>
        <v>0</v>
      </c>
      <c r="K131" s="177" t="s">
        <v>145</v>
      </c>
      <c r="L131" s="41"/>
      <c r="M131" s="182" t="s">
        <v>82</v>
      </c>
      <c r="N131" s="183" t="s">
        <v>54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146</v>
      </c>
      <c r="AT131" s="186" t="s">
        <v>141</v>
      </c>
      <c r="AU131" s="186" t="s">
        <v>21</v>
      </c>
      <c r="AY131" s="18" t="s">
        <v>139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92</v>
      </c>
      <c r="BK131" s="187">
        <f>ROUND(I131*H131,2)</f>
        <v>0</v>
      </c>
      <c r="BL131" s="18" t="s">
        <v>146</v>
      </c>
      <c r="BM131" s="186" t="s">
        <v>1452</v>
      </c>
    </row>
    <row r="132" spans="1:47" s="2" customFormat="1" ht="11.25">
      <c r="A132" s="36"/>
      <c r="B132" s="37"/>
      <c r="C132" s="38"/>
      <c r="D132" s="188" t="s">
        <v>148</v>
      </c>
      <c r="E132" s="38"/>
      <c r="F132" s="189" t="s">
        <v>1453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148</v>
      </c>
      <c r="AU132" s="18" t="s">
        <v>21</v>
      </c>
    </row>
    <row r="133" spans="1:65" s="2" customFormat="1" ht="24.2" customHeight="1">
      <c r="A133" s="36"/>
      <c r="B133" s="37"/>
      <c r="C133" s="175" t="s">
        <v>206</v>
      </c>
      <c r="D133" s="175" t="s">
        <v>141</v>
      </c>
      <c r="E133" s="176" t="s">
        <v>1454</v>
      </c>
      <c r="F133" s="177" t="s">
        <v>1455</v>
      </c>
      <c r="G133" s="178" t="s">
        <v>533</v>
      </c>
      <c r="H133" s="179">
        <v>4</v>
      </c>
      <c r="I133" s="180"/>
      <c r="J133" s="181">
        <f>ROUND(I133*H133,2)</f>
        <v>0</v>
      </c>
      <c r="K133" s="177" t="s">
        <v>145</v>
      </c>
      <c r="L133" s="41"/>
      <c r="M133" s="182" t="s">
        <v>82</v>
      </c>
      <c r="N133" s="183" t="s">
        <v>54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146</v>
      </c>
      <c r="AT133" s="186" t="s">
        <v>141</v>
      </c>
      <c r="AU133" s="186" t="s">
        <v>21</v>
      </c>
      <c r="AY133" s="18" t="s">
        <v>139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92</v>
      </c>
      <c r="BK133" s="187">
        <f>ROUND(I133*H133,2)</f>
        <v>0</v>
      </c>
      <c r="BL133" s="18" t="s">
        <v>146</v>
      </c>
      <c r="BM133" s="186" t="s">
        <v>1456</v>
      </c>
    </row>
    <row r="134" spans="1:47" s="2" customFormat="1" ht="11.25">
      <c r="A134" s="36"/>
      <c r="B134" s="37"/>
      <c r="C134" s="38"/>
      <c r="D134" s="188" t="s">
        <v>148</v>
      </c>
      <c r="E134" s="38"/>
      <c r="F134" s="189" t="s">
        <v>1457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148</v>
      </c>
      <c r="AU134" s="18" t="s">
        <v>21</v>
      </c>
    </row>
    <row r="135" spans="1:65" s="2" customFormat="1" ht="21.75" customHeight="1">
      <c r="A135" s="36"/>
      <c r="B135" s="37"/>
      <c r="C135" s="175" t="s">
        <v>213</v>
      </c>
      <c r="D135" s="175" t="s">
        <v>141</v>
      </c>
      <c r="E135" s="176" t="s">
        <v>281</v>
      </c>
      <c r="F135" s="177" t="s">
        <v>282</v>
      </c>
      <c r="G135" s="178" t="s">
        <v>144</v>
      </c>
      <c r="H135" s="179">
        <v>40</v>
      </c>
      <c r="I135" s="180"/>
      <c r="J135" s="181">
        <f>ROUND(I135*H135,2)</f>
        <v>0</v>
      </c>
      <c r="K135" s="177" t="s">
        <v>145</v>
      </c>
      <c r="L135" s="41"/>
      <c r="M135" s="182" t="s">
        <v>82</v>
      </c>
      <c r="N135" s="183" t="s">
        <v>54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146</v>
      </c>
      <c r="AT135" s="186" t="s">
        <v>141</v>
      </c>
      <c r="AU135" s="186" t="s">
        <v>21</v>
      </c>
      <c r="AY135" s="18" t="s">
        <v>139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8" t="s">
        <v>92</v>
      </c>
      <c r="BK135" s="187">
        <f>ROUND(I135*H135,2)</f>
        <v>0</v>
      </c>
      <c r="BL135" s="18" t="s">
        <v>146</v>
      </c>
      <c r="BM135" s="186" t="s">
        <v>1458</v>
      </c>
    </row>
    <row r="136" spans="1:47" s="2" customFormat="1" ht="11.25">
      <c r="A136" s="36"/>
      <c r="B136" s="37"/>
      <c r="C136" s="38"/>
      <c r="D136" s="188" t="s">
        <v>148</v>
      </c>
      <c r="E136" s="38"/>
      <c r="F136" s="189" t="s">
        <v>284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148</v>
      </c>
      <c r="AU136" s="18" t="s">
        <v>21</v>
      </c>
    </row>
    <row r="137" spans="1:65" s="2" customFormat="1" ht="37.9" customHeight="1">
      <c r="A137" s="36"/>
      <c r="B137" s="37"/>
      <c r="C137" s="175" t="s">
        <v>220</v>
      </c>
      <c r="D137" s="175" t="s">
        <v>141</v>
      </c>
      <c r="E137" s="176" t="s">
        <v>1459</v>
      </c>
      <c r="F137" s="177" t="s">
        <v>1460</v>
      </c>
      <c r="G137" s="178" t="s">
        <v>533</v>
      </c>
      <c r="H137" s="179">
        <v>56</v>
      </c>
      <c r="I137" s="180"/>
      <c r="J137" s="181">
        <f>ROUND(I137*H137,2)</f>
        <v>0</v>
      </c>
      <c r="K137" s="177" t="s">
        <v>145</v>
      </c>
      <c r="L137" s="41"/>
      <c r="M137" s="182" t="s">
        <v>82</v>
      </c>
      <c r="N137" s="183" t="s">
        <v>54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146</v>
      </c>
      <c r="AT137" s="186" t="s">
        <v>141</v>
      </c>
      <c r="AU137" s="186" t="s">
        <v>21</v>
      </c>
      <c r="AY137" s="18" t="s">
        <v>139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8" t="s">
        <v>92</v>
      </c>
      <c r="BK137" s="187">
        <f>ROUND(I137*H137,2)</f>
        <v>0</v>
      </c>
      <c r="BL137" s="18" t="s">
        <v>146</v>
      </c>
      <c r="BM137" s="186" t="s">
        <v>1461</v>
      </c>
    </row>
    <row r="138" spans="1:47" s="2" customFormat="1" ht="11.25">
      <c r="A138" s="36"/>
      <c r="B138" s="37"/>
      <c r="C138" s="38"/>
      <c r="D138" s="188" t="s">
        <v>148</v>
      </c>
      <c r="E138" s="38"/>
      <c r="F138" s="189" t="s">
        <v>1462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8" t="s">
        <v>148</v>
      </c>
      <c r="AU138" s="18" t="s">
        <v>21</v>
      </c>
    </row>
    <row r="139" spans="2:51" s="13" customFormat="1" ht="11.25">
      <c r="B139" s="193"/>
      <c r="C139" s="194"/>
      <c r="D139" s="195" t="s">
        <v>150</v>
      </c>
      <c r="E139" s="196" t="s">
        <v>82</v>
      </c>
      <c r="F139" s="197" t="s">
        <v>1463</v>
      </c>
      <c r="G139" s="194"/>
      <c r="H139" s="198">
        <v>56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150</v>
      </c>
      <c r="AU139" s="204" t="s">
        <v>21</v>
      </c>
      <c r="AV139" s="13" t="s">
        <v>21</v>
      </c>
      <c r="AW139" s="13" t="s">
        <v>42</v>
      </c>
      <c r="AX139" s="13" t="s">
        <v>84</v>
      </c>
      <c r="AY139" s="204" t="s">
        <v>139</v>
      </c>
    </row>
    <row r="140" spans="2:51" s="15" customFormat="1" ht="11.25">
      <c r="B140" s="215"/>
      <c r="C140" s="216"/>
      <c r="D140" s="195" t="s">
        <v>150</v>
      </c>
      <c r="E140" s="217" t="s">
        <v>82</v>
      </c>
      <c r="F140" s="218" t="s">
        <v>153</v>
      </c>
      <c r="G140" s="216"/>
      <c r="H140" s="219">
        <v>56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150</v>
      </c>
      <c r="AU140" s="225" t="s">
        <v>21</v>
      </c>
      <c r="AV140" s="15" t="s">
        <v>146</v>
      </c>
      <c r="AW140" s="15" t="s">
        <v>42</v>
      </c>
      <c r="AX140" s="15" t="s">
        <v>92</v>
      </c>
      <c r="AY140" s="225" t="s">
        <v>139</v>
      </c>
    </row>
    <row r="141" spans="1:65" s="2" customFormat="1" ht="33" customHeight="1">
      <c r="A141" s="36"/>
      <c r="B141" s="37"/>
      <c r="C141" s="175" t="s">
        <v>226</v>
      </c>
      <c r="D141" s="175" t="s">
        <v>141</v>
      </c>
      <c r="E141" s="176" t="s">
        <v>1464</v>
      </c>
      <c r="F141" s="177" t="s">
        <v>1465</v>
      </c>
      <c r="G141" s="178" t="s">
        <v>533</v>
      </c>
      <c r="H141" s="179">
        <v>56</v>
      </c>
      <c r="I141" s="180"/>
      <c r="J141" s="181">
        <f>ROUND(I141*H141,2)</f>
        <v>0</v>
      </c>
      <c r="K141" s="177" t="s">
        <v>145</v>
      </c>
      <c r="L141" s="41"/>
      <c r="M141" s="182" t="s">
        <v>82</v>
      </c>
      <c r="N141" s="183" t="s">
        <v>54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146</v>
      </c>
      <c r="AT141" s="186" t="s">
        <v>141</v>
      </c>
      <c r="AU141" s="186" t="s">
        <v>21</v>
      </c>
      <c r="AY141" s="18" t="s">
        <v>139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8" t="s">
        <v>92</v>
      </c>
      <c r="BK141" s="187">
        <f>ROUND(I141*H141,2)</f>
        <v>0</v>
      </c>
      <c r="BL141" s="18" t="s">
        <v>146</v>
      </c>
      <c r="BM141" s="186" t="s">
        <v>1466</v>
      </c>
    </row>
    <row r="142" spans="1:47" s="2" customFormat="1" ht="11.25">
      <c r="A142" s="36"/>
      <c r="B142" s="37"/>
      <c r="C142" s="38"/>
      <c r="D142" s="188" t="s">
        <v>148</v>
      </c>
      <c r="E142" s="38"/>
      <c r="F142" s="189" t="s">
        <v>1467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8" t="s">
        <v>148</v>
      </c>
      <c r="AU142" s="18" t="s">
        <v>21</v>
      </c>
    </row>
    <row r="143" spans="2:51" s="13" customFormat="1" ht="11.25">
      <c r="B143" s="193"/>
      <c r="C143" s="194"/>
      <c r="D143" s="195" t="s">
        <v>150</v>
      </c>
      <c r="E143" s="196" t="s">
        <v>82</v>
      </c>
      <c r="F143" s="197" t="s">
        <v>1463</v>
      </c>
      <c r="G143" s="194"/>
      <c r="H143" s="198">
        <v>56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150</v>
      </c>
      <c r="AU143" s="204" t="s">
        <v>21</v>
      </c>
      <c r="AV143" s="13" t="s">
        <v>21</v>
      </c>
      <c r="AW143" s="13" t="s">
        <v>42</v>
      </c>
      <c r="AX143" s="13" t="s">
        <v>84</v>
      </c>
      <c r="AY143" s="204" t="s">
        <v>139</v>
      </c>
    </row>
    <row r="144" spans="2:51" s="15" customFormat="1" ht="11.25">
      <c r="B144" s="215"/>
      <c r="C144" s="216"/>
      <c r="D144" s="195" t="s">
        <v>150</v>
      </c>
      <c r="E144" s="217" t="s">
        <v>82</v>
      </c>
      <c r="F144" s="218" t="s">
        <v>153</v>
      </c>
      <c r="G144" s="216"/>
      <c r="H144" s="219">
        <v>56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150</v>
      </c>
      <c r="AU144" s="225" t="s">
        <v>21</v>
      </c>
      <c r="AV144" s="15" t="s">
        <v>146</v>
      </c>
      <c r="AW144" s="15" t="s">
        <v>42</v>
      </c>
      <c r="AX144" s="15" t="s">
        <v>92</v>
      </c>
      <c r="AY144" s="225" t="s">
        <v>139</v>
      </c>
    </row>
    <row r="145" spans="1:65" s="2" customFormat="1" ht="33" customHeight="1">
      <c r="A145" s="36"/>
      <c r="B145" s="37"/>
      <c r="C145" s="175" t="s">
        <v>8</v>
      </c>
      <c r="D145" s="175" t="s">
        <v>141</v>
      </c>
      <c r="E145" s="176" t="s">
        <v>1468</v>
      </c>
      <c r="F145" s="177" t="s">
        <v>1469</v>
      </c>
      <c r="G145" s="178" t="s">
        <v>533</v>
      </c>
      <c r="H145" s="179">
        <v>56</v>
      </c>
      <c r="I145" s="180"/>
      <c r="J145" s="181">
        <f>ROUND(I145*H145,2)</f>
        <v>0</v>
      </c>
      <c r="K145" s="177" t="s">
        <v>145</v>
      </c>
      <c r="L145" s="41"/>
      <c r="M145" s="182" t="s">
        <v>82</v>
      </c>
      <c r="N145" s="183" t="s">
        <v>54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146</v>
      </c>
      <c r="AT145" s="186" t="s">
        <v>141</v>
      </c>
      <c r="AU145" s="186" t="s">
        <v>21</v>
      </c>
      <c r="AY145" s="18" t="s">
        <v>139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8" t="s">
        <v>92</v>
      </c>
      <c r="BK145" s="187">
        <f>ROUND(I145*H145,2)</f>
        <v>0</v>
      </c>
      <c r="BL145" s="18" t="s">
        <v>146</v>
      </c>
      <c r="BM145" s="186" t="s">
        <v>1470</v>
      </c>
    </row>
    <row r="146" spans="1:47" s="2" customFormat="1" ht="11.25">
      <c r="A146" s="36"/>
      <c r="B146" s="37"/>
      <c r="C146" s="38"/>
      <c r="D146" s="188" t="s">
        <v>148</v>
      </c>
      <c r="E146" s="38"/>
      <c r="F146" s="189" t="s">
        <v>1471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148</v>
      </c>
      <c r="AU146" s="18" t="s">
        <v>21</v>
      </c>
    </row>
    <row r="147" spans="2:51" s="13" customFormat="1" ht="11.25">
      <c r="B147" s="193"/>
      <c r="C147" s="194"/>
      <c r="D147" s="195" t="s">
        <v>150</v>
      </c>
      <c r="E147" s="196" t="s">
        <v>82</v>
      </c>
      <c r="F147" s="197" t="s">
        <v>1463</v>
      </c>
      <c r="G147" s="194"/>
      <c r="H147" s="198">
        <v>56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150</v>
      </c>
      <c r="AU147" s="204" t="s">
        <v>21</v>
      </c>
      <c r="AV147" s="13" t="s">
        <v>21</v>
      </c>
      <c r="AW147" s="13" t="s">
        <v>42</v>
      </c>
      <c r="AX147" s="13" t="s">
        <v>84</v>
      </c>
      <c r="AY147" s="204" t="s">
        <v>139</v>
      </c>
    </row>
    <row r="148" spans="2:51" s="15" customFormat="1" ht="11.25">
      <c r="B148" s="215"/>
      <c r="C148" s="216"/>
      <c r="D148" s="195" t="s">
        <v>150</v>
      </c>
      <c r="E148" s="217" t="s">
        <v>82</v>
      </c>
      <c r="F148" s="218" t="s">
        <v>153</v>
      </c>
      <c r="G148" s="216"/>
      <c r="H148" s="219">
        <v>56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150</v>
      </c>
      <c r="AU148" s="225" t="s">
        <v>21</v>
      </c>
      <c r="AV148" s="15" t="s">
        <v>146</v>
      </c>
      <c r="AW148" s="15" t="s">
        <v>42</v>
      </c>
      <c r="AX148" s="15" t="s">
        <v>92</v>
      </c>
      <c r="AY148" s="225" t="s">
        <v>139</v>
      </c>
    </row>
    <row r="149" spans="1:65" s="2" customFormat="1" ht="21.75" customHeight="1">
      <c r="A149" s="36"/>
      <c r="B149" s="37"/>
      <c r="C149" s="175" t="s">
        <v>241</v>
      </c>
      <c r="D149" s="175" t="s">
        <v>141</v>
      </c>
      <c r="E149" s="176" t="s">
        <v>286</v>
      </c>
      <c r="F149" s="177" t="s">
        <v>287</v>
      </c>
      <c r="G149" s="178" t="s">
        <v>144</v>
      </c>
      <c r="H149" s="179">
        <v>400</v>
      </c>
      <c r="I149" s="180"/>
      <c r="J149" s="181">
        <f>ROUND(I149*H149,2)</f>
        <v>0</v>
      </c>
      <c r="K149" s="177" t="s">
        <v>145</v>
      </c>
      <c r="L149" s="41"/>
      <c r="M149" s="182" t="s">
        <v>82</v>
      </c>
      <c r="N149" s="183" t="s">
        <v>54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146</v>
      </c>
      <c r="AT149" s="186" t="s">
        <v>141</v>
      </c>
      <c r="AU149" s="186" t="s">
        <v>21</v>
      </c>
      <c r="AY149" s="18" t="s">
        <v>139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8" t="s">
        <v>92</v>
      </c>
      <c r="BK149" s="187">
        <f>ROUND(I149*H149,2)</f>
        <v>0</v>
      </c>
      <c r="BL149" s="18" t="s">
        <v>146</v>
      </c>
      <c r="BM149" s="186" t="s">
        <v>1472</v>
      </c>
    </row>
    <row r="150" spans="1:47" s="2" customFormat="1" ht="11.25">
      <c r="A150" s="36"/>
      <c r="B150" s="37"/>
      <c r="C150" s="38"/>
      <c r="D150" s="188" t="s">
        <v>148</v>
      </c>
      <c r="E150" s="38"/>
      <c r="F150" s="189" t="s">
        <v>289</v>
      </c>
      <c r="G150" s="38"/>
      <c r="H150" s="38"/>
      <c r="I150" s="190"/>
      <c r="J150" s="38"/>
      <c r="K150" s="38"/>
      <c r="L150" s="41"/>
      <c r="M150" s="191"/>
      <c r="N150" s="19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8" t="s">
        <v>148</v>
      </c>
      <c r="AU150" s="18" t="s">
        <v>21</v>
      </c>
    </row>
    <row r="151" spans="2:51" s="13" customFormat="1" ht="11.25">
      <c r="B151" s="193"/>
      <c r="C151" s="194"/>
      <c r="D151" s="195" t="s">
        <v>150</v>
      </c>
      <c r="E151" s="196" t="s">
        <v>82</v>
      </c>
      <c r="F151" s="197" t="s">
        <v>1473</v>
      </c>
      <c r="G151" s="194"/>
      <c r="H151" s="198">
        <v>400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150</v>
      </c>
      <c r="AU151" s="204" t="s">
        <v>21</v>
      </c>
      <c r="AV151" s="13" t="s">
        <v>21</v>
      </c>
      <c r="AW151" s="13" t="s">
        <v>42</v>
      </c>
      <c r="AX151" s="13" t="s">
        <v>84</v>
      </c>
      <c r="AY151" s="204" t="s">
        <v>139</v>
      </c>
    </row>
    <row r="152" spans="2:51" s="15" customFormat="1" ht="11.25">
      <c r="B152" s="215"/>
      <c r="C152" s="216"/>
      <c r="D152" s="195" t="s">
        <v>150</v>
      </c>
      <c r="E152" s="217" t="s">
        <v>82</v>
      </c>
      <c r="F152" s="218" t="s">
        <v>153</v>
      </c>
      <c r="G152" s="216"/>
      <c r="H152" s="219">
        <v>400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150</v>
      </c>
      <c r="AU152" s="225" t="s">
        <v>21</v>
      </c>
      <c r="AV152" s="15" t="s">
        <v>146</v>
      </c>
      <c r="AW152" s="15" t="s">
        <v>42</v>
      </c>
      <c r="AX152" s="15" t="s">
        <v>92</v>
      </c>
      <c r="AY152" s="225" t="s">
        <v>139</v>
      </c>
    </row>
    <row r="153" spans="1:65" s="2" customFormat="1" ht="37.9" customHeight="1">
      <c r="A153" s="36"/>
      <c r="B153" s="37"/>
      <c r="C153" s="175" t="s">
        <v>252</v>
      </c>
      <c r="D153" s="175" t="s">
        <v>141</v>
      </c>
      <c r="E153" s="176" t="s">
        <v>303</v>
      </c>
      <c r="F153" s="177" t="s">
        <v>304</v>
      </c>
      <c r="G153" s="178" t="s">
        <v>229</v>
      </c>
      <c r="H153" s="179">
        <v>274.5</v>
      </c>
      <c r="I153" s="180"/>
      <c r="J153" s="181">
        <f>ROUND(I153*H153,2)</f>
        <v>0</v>
      </c>
      <c r="K153" s="177" t="s">
        <v>145</v>
      </c>
      <c r="L153" s="41"/>
      <c r="M153" s="182" t="s">
        <v>82</v>
      </c>
      <c r="N153" s="183" t="s">
        <v>54</v>
      </c>
      <c r="O153" s="66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146</v>
      </c>
      <c r="AT153" s="186" t="s">
        <v>141</v>
      </c>
      <c r="AU153" s="186" t="s">
        <v>21</v>
      </c>
      <c r="AY153" s="18" t="s">
        <v>139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8" t="s">
        <v>92</v>
      </c>
      <c r="BK153" s="187">
        <f>ROUND(I153*H153,2)</f>
        <v>0</v>
      </c>
      <c r="BL153" s="18" t="s">
        <v>146</v>
      </c>
      <c r="BM153" s="186" t="s">
        <v>1474</v>
      </c>
    </row>
    <row r="154" spans="1:47" s="2" customFormat="1" ht="11.25">
      <c r="A154" s="36"/>
      <c r="B154" s="37"/>
      <c r="C154" s="38"/>
      <c r="D154" s="188" t="s">
        <v>148</v>
      </c>
      <c r="E154" s="38"/>
      <c r="F154" s="189" t="s">
        <v>306</v>
      </c>
      <c r="G154" s="38"/>
      <c r="H154" s="38"/>
      <c r="I154" s="190"/>
      <c r="J154" s="38"/>
      <c r="K154" s="38"/>
      <c r="L154" s="41"/>
      <c r="M154" s="191"/>
      <c r="N154" s="19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148</v>
      </c>
      <c r="AU154" s="18" t="s">
        <v>21</v>
      </c>
    </row>
    <row r="155" spans="2:51" s="13" customFormat="1" ht="11.25">
      <c r="B155" s="193"/>
      <c r="C155" s="194"/>
      <c r="D155" s="195" t="s">
        <v>150</v>
      </c>
      <c r="E155" s="196" t="s">
        <v>82</v>
      </c>
      <c r="F155" s="197" t="s">
        <v>1475</v>
      </c>
      <c r="G155" s="194"/>
      <c r="H155" s="198">
        <v>341.1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150</v>
      </c>
      <c r="AU155" s="204" t="s">
        <v>21</v>
      </c>
      <c r="AV155" s="13" t="s">
        <v>21</v>
      </c>
      <c r="AW155" s="13" t="s">
        <v>42</v>
      </c>
      <c r="AX155" s="13" t="s">
        <v>84</v>
      </c>
      <c r="AY155" s="204" t="s">
        <v>139</v>
      </c>
    </row>
    <row r="156" spans="2:51" s="13" customFormat="1" ht="11.25">
      <c r="B156" s="193"/>
      <c r="C156" s="194"/>
      <c r="D156" s="195" t="s">
        <v>150</v>
      </c>
      <c r="E156" s="196" t="s">
        <v>82</v>
      </c>
      <c r="F156" s="197" t="s">
        <v>1476</v>
      </c>
      <c r="G156" s="194"/>
      <c r="H156" s="198">
        <v>-66.6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150</v>
      </c>
      <c r="AU156" s="204" t="s">
        <v>21</v>
      </c>
      <c r="AV156" s="13" t="s">
        <v>21</v>
      </c>
      <c r="AW156" s="13" t="s">
        <v>42</v>
      </c>
      <c r="AX156" s="13" t="s">
        <v>84</v>
      </c>
      <c r="AY156" s="204" t="s">
        <v>139</v>
      </c>
    </row>
    <row r="157" spans="2:51" s="14" customFormat="1" ht="11.25">
      <c r="B157" s="205"/>
      <c r="C157" s="206"/>
      <c r="D157" s="195" t="s">
        <v>150</v>
      </c>
      <c r="E157" s="207" t="s">
        <v>82</v>
      </c>
      <c r="F157" s="208" t="s">
        <v>1477</v>
      </c>
      <c r="G157" s="206"/>
      <c r="H157" s="207" t="s">
        <v>82</v>
      </c>
      <c r="I157" s="209"/>
      <c r="J157" s="206"/>
      <c r="K157" s="206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150</v>
      </c>
      <c r="AU157" s="214" t="s">
        <v>21</v>
      </c>
      <c r="AV157" s="14" t="s">
        <v>92</v>
      </c>
      <c r="AW157" s="14" t="s">
        <v>42</v>
      </c>
      <c r="AX157" s="14" t="s">
        <v>84</v>
      </c>
      <c r="AY157" s="214" t="s">
        <v>139</v>
      </c>
    </row>
    <row r="158" spans="2:51" s="15" customFormat="1" ht="11.25">
      <c r="B158" s="215"/>
      <c r="C158" s="216"/>
      <c r="D158" s="195" t="s">
        <v>150</v>
      </c>
      <c r="E158" s="217" t="s">
        <v>82</v>
      </c>
      <c r="F158" s="218" t="s">
        <v>153</v>
      </c>
      <c r="G158" s="216"/>
      <c r="H158" s="219">
        <v>274.5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150</v>
      </c>
      <c r="AU158" s="225" t="s">
        <v>21</v>
      </c>
      <c r="AV158" s="15" t="s">
        <v>146</v>
      </c>
      <c r="AW158" s="15" t="s">
        <v>42</v>
      </c>
      <c r="AX158" s="15" t="s">
        <v>92</v>
      </c>
      <c r="AY158" s="225" t="s">
        <v>139</v>
      </c>
    </row>
    <row r="159" spans="1:65" s="2" customFormat="1" ht="37.9" customHeight="1">
      <c r="A159" s="36"/>
      <c r="B159" s="37"/>
      <c r="C159" s="175" t="s">
        <v>258</v>
      </c>
      <c r="D159" s="175" t="s">
        <v>141</v>
      </c>
      <c r="E159" s="176" t="s">
        <v>312</v>
      </c>
      <c r="F159" s="177" t="s">
        <v>313</v>
      </c>
      <c r="G159" s="178" t="s">
        <v>229</v>
      </c>
      <c r="H159" s="179">
        <v>1372.5</v>
      </c>
      <c r="I159" s="180"/>
      <c r="J159" s="181">
        <f>ROUND(I159*H159,2)</f>
        <v>0</v>
      </c>
      <c r="K159" s="177" t="s">
        <v>145</v>
      </c>
      <c r="L159" s="41"/>
      <c r="M159" s="182" t="s">
        <v>82</v>
      </c>
      <c r="N159" s="183" t="s">
        <v>54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146</v>
      </c>
      <c r="AT159" s="186" t="s">
        <v>141</v>
      </c>
      <c r="AU159" s="186" t="s">
        <v>21</v>
      </c>
      <c r="AY159" s="18" t="s">
        <v>139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8" t="s">
        <v>92</v>
      </c>
      <c r="BK159" s="187">
        <f>ROUND(I159*H159,2)</f>
        <v>0</v>
      </c>
      <c r="BL159" s="18" t="s">
        <v>146</v>
      </c>
      <c r="BM159" s="186" t="s">
        <v>1478</v>
      </c>
    </row>
    <row r="160" spans="1:47" s="2" customFormat="1" ht="11.25">
      <c r="A160" s="36"/>
      <c r="B160" s="37"/>
      <c r="C160" s="38"/>
      <c r="D160" s="188" t="s">
        <v>148</v>
      </c>
      <c r="E160" s="38"/>
      <c r="F160" s="189" t="s">
        <v>315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8" t="s">
        <v>148</v>
      </c>
      <c r="AU160" s="18" t="s">
        <v>21</v>
      </c>
    </row>
    <row r="161" spans="2:51" s="13" customFormat="1" ht="11.25">
      <c r="B161" s="193"/>
      <c r="C161" s="194"/>
      <c r="D161" s="195" t="s">
        <v>150</v>
      </c>
      <c r="E161" s="196" t="s">
        <v>82</v>
      </c>
      <c r="F161" s="197" t="s">
        <v>1479</v>
      </c>
      <c r="G161" s="194"/>
      <c r="H161" s="198">
        <v>1372.5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150</v>
      </c>
      <c r="AU161" s="204" t="s">
        <v>21</v>
      </c>
      <c r="AV161" s="13" t="s">
        <v>21</v>
      </c>
      <c r="AW161" s="13" t="s">
        <v>42</v>
      </c>
      <c r="AX161" s="13" t="s">
        <v>84</v>
      </c>
      <c r="AY161" s="204" t="s">
        <v>139</v>
      </c>
    </row>
    <row r="162" spans="2:51" s="15" customFormat="1" ht="11.25">
      <c r="B162" s="215"/>
      <c r="C162" s="216"/>
      <c r="D162" s="195" t="s">
        <v>150</v>
      </c>
      <c r="E162" s="217" t="s">
        <v>82</v>
      </c>
      <c r="F162" s="218" t="s">
        <v>153</v>
      </c>
      <c r="G162" s="216"/>
      <c r="H162" s="219">
        <v>1372.5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150</v>
      </c>
      <c r="AU162" s="225" t="s">
        <v>21</v>
      </c>
      <c r="AV162" s="15" t="s">
        <v>146</v>
      </c>
      <c r="AW162" s="15" t="s">
        <v>42</v>
      </c>
      <c r="AX162" s="15" t="s">
        <v>92</v>
      </c>
      <c r="AY162" s="225" t="s">
        <v>139</v>
      </c>
    </row>
    <row r="163" spans="1:65" s="2" customFormat="1" ht="24.2" customHeight="1">
      <c r="A163" s="36"/>
      <c r="B163" s="37"/>
      <c r="C163" s="175" t="s">
        <v>264</v>
      </c>
      <c r="D163" s="175" t="s">
        <v>141</v>
      </c>
      <c r="E163" s="176" t="s">
        <v>334</v>
      </c>
      <c r="F163" s="177" t="s">
        <v>335</v>
      </c>
      <c r="G163" s="178" t="s">
        <v>336</v>
      </c>
      <c r="H163" s="179">
        <v>494.1</v>
      </c>
      <c r="I163" s="180"/>
      <c r="J163" s="181">
        <f>ROUND(I163*H163,2)</f>
        <v>0</v>
      </c>
      <c r="K163" s="177" t="s">
        <v>145</v>
      </c>
      <c r="L163" s="41"/>
      <c r="M163" s="182" t="s">
        <v>82</v>
      </c>
      <c r="N163" s="183" t="s">
        <v>54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146</v>
      </c>
      <c r="AT163" s="186" t="s">
        <v>141</v>
      </c>
      <c r="AU163" s="186" t="s">
        <v>21</v>
      </c>
      <c r="AY163" s="18" t="s">
        <v>139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8" t="s">
        <v>92</v>
      </c>
      <c r="BK163" s="187">
        <f>ROUND(I163*H163,2)</f>
        <v>0</v>
      </c>
      <c r="BL163" s="18" t="s">
        <v>146</v>
      </c>
      <c r="BM163" s="186" t="s">
        <v>1480</v>
      </c>
    </row>
    <row r="164" spans="1:47" s="2" customFormat="1" ht="11.25">
      <c r="A164" s="36"/>
      <c r="B164" s="37"/>
      <c r="C164" s="38"/>
      <c r="D164" s="188" t="s">
        <v>148</v>
      </c>
      <c r="E164" s="38"/>
      <c r="F164" s="189" t="s">
        <v>338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8" t="s">
        <v>148</v>
      </c>
      <c r="AU164" s="18" t="s">
        <v>21</v>
      </c>
    </row>
    <row r="165" spans="2:51" s="13" customFormat="1" ht="11.25">
      <c r="B165" s="193"/>
      <c r="C165" s="194"/>
      <c r="D165" s="195" t="s">
        <v>150</v>
      </c>
      <c r="E165" s="196" t="s">
        <v>82</v>
      </c>
      <c r="F165" s="197" t="s">
        <v>1481</v>
      </c>
      <c r="G165" s="194"/>
      <c r="H165" s="198">
        <v>494.1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150</v>
      </c>
      <c r="AU165" s="204" t="s">
        <v>21</v>
      </c>
      <c r="AV165" s="13" t="s">
        <v>21</v>
      </c>
      <c r="AW165" s="13" t="s">
        <v>42</v>
      </c>
      <c r="AX165" s="13" t="s">
        <v>84</v>
      </c>
      <c r="AY165" s="204" t="s">
        <v>139</v>
      </c>
    </row>
    <row r="166" spans="2:51" s="15" customFormat="1" ht="11.25">
      <c r="B166" s="215"/>
      <c r="C166" s="216"/>
      <c r="D166" s="195" t="s">
        <v>150</v>
      </c>
      <c r="E166" s="217" t="s">
        <v>82</v>
      </c>
      <c r="F166" s="218" t="s">
        <v>153</v>
      </c>
      <c r="G166" s="216"/>
      <c r="H166" s="219">
        <v>494.1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150</v>
      </c>
      <c r="AU166" s="225" t="s">
        <v>21</v>
      </c>
      <c r="AV166" s="15" t="s">
        <v>146</v>
      </c>
      <c r="AW166" s="15" t="s">
        <v>42</v>
      </c>
      <c r="AX166" s="15" t="s">
        <v>92</v>
      </c>
      <c r="AY166" s="225" t="s">
        <v>139</v>
      </c>
    </row>
    <row r="167" spans="1:65" s="2" customFormat="1" ht="21.75" customHeight="1">
      <c r="A167" s="36"/>
      <c r="B167" s="37"/>
      <c r="C167" s="175" t="s">
        <v>269</v>
      </c>
      <c r="D167" s="175" t="s">
        <v>141</v>
      </c>
      <c r="E167" s="176" t="s">
        <v>405</v>
      </c>
      <c r="F167" s="177" t="s">
        <v>406</v>
      </c>
      <c r="G167" s="178" t="s">
        <v>144</v>
      </c>
      <c r="H167" s="179">
        <v>444</v>
      </c>
      <c r="I167" s="180"/>
      <c r="J167" s="181">
        <f>ROUND(I167*H167,2)</f>
        <v>0</v>
      </c>
      <c r="K167" s="177" t="s">
        <v>145</v>
      </c>
      <c r="L167" s="41"/>
      <c r="M167" s="182" t="s">
        <v>82</v>
      </c>
      <c r="N167" s="183" t="s">
        <v>54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146</v>
      </c>
      <c r="AT167" s="186" t="s">
        <v>141</v>
      </c>
      <c r="AU167" s="186" t="s">
        <v>21</v>
      </c>
      <c r="AY167" s="18" t="s">
        <v>139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8" t="s">
        <v>92</v>
      </c>
      <c r="BK167" s="187">
        <f>ROUND(I167*H167,2)</f>
        <v>0</v>
      </c>
      <c r="BL167" s="18" t="s">
        <v>146</v>
      </c>
      <c r="BM167" s="186" t="s">
        <v>1482</v>
      </c>
    </row>
    <row r="168" spans="1:47" s="2" customFormat="1" ht="11.25">
      <c r="A168" s="36"/>
      <c r="B168" s="37"/>
      <c r="C168" s="38"/>
      <c r="D168" s="188" t="s">
        <v>148</v>
      </c>
      <c r="E168" s="38"/>
      <c r="F168" s="189" t="s">
        <v>408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8" t="s">
        <v>148</v>
      </c>
      <c r="AU168" s="18" t="s">
        <v>21</v>
      </c>
    </row>
    <row r="169" spans="2:51" s="13" customFormat="1" ht="11.25">
      <c r="B169" s="193"/>
      <c r="C169" s="194"/>
      <c r="D169" s="195" t="s">
        <v>150</v>
      </c>
      <c r="E169" s="196" t="s">
        <v>82</v>
      </c>
      <c r="F169" s="197" t="s">
        <v>1340</v>
      </c>
      <c r="G169" s="194"/>
      <c r="H169" s="198">
        <v>444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150</v>
      </c>
      <c r="AU169" s="204" t="s">
        <v>21</v>
      </c>
      <c r="AV169" s="13" t="s">
        <v>21</v>
      </c>
      <c r="AW169" s="13" t="s">
        <v>42</v>
      </c>
      <c r="AX169" s="13" t="s">
        <v>84</v>
      </c>
      <c r="AY169" s="204" t="s">
        <v>139</v>
      </c>
    </row>
    <row r="170" spans="2:51" s="14" customFormat="1" ht="11.25">
      <c r="B170" s="205"/>
      <c r="C170" s="206"/>
      <c r="D170" s="195" t="s">
        <v>150</v>
      </c>
      <c r="E170" s="207" t="s">
        <v>82</v>
      </c>
      <c r="F170" s="208" t="s">
        <v>152</v>
      </c>
      <c r="G170" s="206"/>
      <c r="H170" s="207" t="s">
        <v>82</v>
      </c>
      <c r="I170" s="209"/>
      <c r="J170" s="206"/>
      <c r="K170" s="206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150</v>
      </c>
      <c r="AU170" s="214" t="s">
        <v>21</v>
      </c>
      <c r="AV170" s="14" t="s">
        <v>92</v>
      </c>
      <c r="AW170" s="14" t="s">
        <v>42</v>
      </c>
      <c r="AX170" s="14" t="s">
        <v>84</v>
      </c>
      <c r="AY170" s="214" t="s">
        <v>139</v>
      </c>
    </row>
    <row r="171" spans="2:51" s="15" customFormat="1" ht="11.25">
      <c r="B171" s="215"/>
      <c r="C171" s="216"/>
      <c r="D171" s="195" t="s">
        <v>150</v>
      </c>
      <c r="E171" s="217" t="s">
        <v>82</v>
      </c>
      <c r="F171" s="218" t="s">
        <v>153</v>
      </c>
      <c r="G171" s="216"/>
      <c r="H171" s="219">
        <v>444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150</v>
      </c>
      <c r="AU171" s="225" t="s">
        <v>21</v>
      </c>
      <c r="AV171" s="15" t="s">
        <v>146</v>
      </c>
      <c r="AW171" s="15" t="s">
        <v>42</v>
      </c>
      <c r="AX171" s="15" t="s">
        <v>92</v>
      </c>
      <c r="AY171" s="225" t="s">
        <v>139</v>
      </c>
    </row>
    <row r="172" spans="1:65" s="2" customFormat="1" ht="24.2" customHeight="1">
      <c r="A172" s="36"/>
      <c r="B172" s="37"/>
      <c r="C172" s="175" t="s">
        <v>7</v>
      </c>
      <c r="D172" s="175" t="s">
        <v>141</v>
      </c>
      <c r="E172" s="176" t="s">
        <v>1483</v>
      </c>
      <c r="F172" s="177" t="s">
        <v>1484</v>
      </c>
      <c r="G172" s="178" t="s">
        <v>533</v>
      </c>
      <c r="H172" s="179">
        <v>1</v>
      </c>
      <c r="I172" s="180"/>
      <c r="J172" s="181">
        <f>ROUND(I172*H172,2)</f>
        <v>0</v>
      </c>
      <c r="K172" s="177" t="s">
        <v>145</v>
      </c>
      <c r="L172" s="41"/>
      <c r="M172" s="182" t="s">
        <v>82</v>
      </c>
      <c r="N172" s="183" t="s">
        <v>54</v>
      </c>
      <c r="O172" s="66"/>
      <c r="P172" s="184">
        <f>O172*H172</f>
        <v>0</v>
      </c>
      <c r="Q172" s="184">
        <v>0.03203</v>
      </c>
      <c r="R172" s="184">
        <f>Q172*H172</f>
        <v>0.03203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146</v>
      </c>
      <c r="AT172" s="186" t="s">
        <v>141</v>
      </c>
      <c r="AU172" s="186" t="s">
        <v>21</v>
      </c>
      <c r="AY172" s="18" t="s">
        <v>139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92</v>
      </c>
      <c r="BK172" s="187">
        <f>ROUND(I172*H172,2)</f>
        <v>0</v>
      </c>
      <c r="BL172" s="18" t="s">
        <v>146</v>
      </c>
      <c r="BM172" s="186" t="s">
        <v>1485</v>
      </c>
    </row>
    <row r="173" spans="1:47" s="2" customFormat="1" ht="11.25">
      <c r="A173" s="36"/>
      <c r="B173" s="37"/>
      <c r="C173" s="38"/>
      <c r="D173" s="188" t="s">
        <v>148</v>
      </c>
      <c r="E173" s="38"/>
      <c r="F173" s="189" t="s">
        <v>1486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8" t="s">
        <v>148</v>
      </c>
      <c r="AU173" s="18" t="s">
        <v>21</v>
      </c>
    </row>
    <row r="174" spans="2:51" s="13" customFormat="1" ht="11.25">
      <c r="B174" s="193"/>
      <c r="C174" s="194"/>
      <c r="D174" s="195" t="s">
        <v>150</v>
      </c>
      <c r="E174" s="196" t="s">
        <v>82</v>
      </c>
      <c r="F174" s="197" t="s">
        <v>92</v>
      </c>
      <c r="G174" s="194"/>
      <c r="H174" s="198">
        <v>1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150</v>
      </c>
      <c r="AU174" s="204" t="s">
        <v>21</v>
      </c>
      <c r="AV174" s="13" t="s">
        <v>21</v>
      </c>
      <c r="AW174" s="13" t="s">
        <v>42</v>
      </c>
      <c r="AX174" s="13" t="s">
        <v>84</v>
      </c>
      <c r="AY174" s="204" t="s">
        <v>139</v>
      </c>
    </row>
    <row r="175" spans="2:51" s="14" customFormat="1" ht="11.25">
      <c r="B175" s="205"/>
      <c r="C175" s="206"/>
      <c r="D175" s="195" t="s">
        <v>150</v>
      </c>
      <c r="E175" s="207" t="s">
        <v>82</v>
      </c>
      <c r="F175" s="208" t="s">
        <v>152</v>
      </c>
      <c r="G175" s="206"/>
      <c r="H175" s="207" t="s">
        <v>82</v>
      </c>
      <c r="I175" s="209"/>
      <c r="J175" s="206"/>
      <c r="K175" s="206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150</v>
      </c>
      <c r="AU175" s="214" t="s">
        <v>21</v>
      </c>
      <c r="AV175" s="14" t="s">
        <v>92</v>
      </c>
      <c r="AW175" s="14" t="s">
        <v>42</v>
      </c>
      <c r="AX175" s="14" t="s">
        <v>84</v>
      </c>
      <c r="AY175" s="214" t="s">
        <v>139</v>
      </c>
    </row>
    <row r="176" spans="2:51" s="15" customFormat="1" ht="11.25">
      <c r="B176" s="215"/>
      <c r="C176" s="216"/>
      <c r="D176" s="195" t="s">
        <v>150</v>
      </c>
      <c r="E176" s="217" t="s">
        <v>82</v>
      </c>
      <c r="F176" s="218" t="s">
        <v>153</v>
      </c>
      <c r="G176" s="216"/>
      <c r="H176" s="219">
        <v>1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150</v>
      </c>
      <c r="AU176" s="225" t="s">
        <v>21</v>
      </c>
      <c r="AV176" s="15" t="s">
        <v>146</v>
      </c>
      <c r="AW176" s="15" t="s">
        <v>42</v>
      </c>
      <c r="AX176" s="15" t="s">
        <v>92</v>
      </c>
      <c r="AY176" s="225" t="s">
        <v>139</v>
      </c>
    </row>
    <row r="177" spans="2:63" s="12" customFormat="1" ht="22.9" customHeight="1">
      <c r="B177" s="159"/>
      <c r="C177" s="160"/>
      <c r="D177" s="161" t="s">
        <v>83</v>
      </c>
      <c r="E177" s="173" t="s">
        <v>21</v>
      </c>
      <c r="F177" s="173" t="s">
        <v>409</v>
      </c>
      <c r="G177" s="160"/>
      <c r="H177" s="160"/>
      <c r="I177" s="163"/>
      <c r="J177" s="174">
        <f>BK177</f>
        <v>0</v>
      </c>
      <c r="K177" s="160"/>
      <c r="L177" s="165"/>
      <c r="M177" s="166"/>
      <c r="N177" s="167"/>
      <c r="O177" s="167"/>
      <c r="P177" s="168">
        <f>SUM(P178:P183)</f>
        <v>0</v>
      </c>
      <c r="Q177" s="167"/>
      <c r="R177" s="168">
        <f>SUM(R178:R183)</f>
        <v>184.91</v>
      </c>
      <c r="S177" s="167"/>
      <c r="T177" s="169">
        <f>SUM(T178:T183)</f>
        <v>0</v>
      </c>
      <c r="AR177" s="170" t="s">
        <v>92</v>
      </c>
      <c r="AT177" s="171" t="s">
        <v>83</v>
      </c>
      <c r="AU177" s="171" t="s">
        <v>92</v>
      </c>
      <c r="AY177" s="170" t="s">
        <v>139</v>
      </c>
      <c r="BK177" s="172">
        <f>SUM(BK178:BK183)</f>
        <v>0</v>
      </c>
    </row>
    <row r="178" spans="1:65" s="2" customFormat="1" ht="16.5" customHeight="1">
      <c r="A178" s="36"/>
      <c r="B178" s="37"/>
      <c r="C178" s="175" t="s">
        <v>280</v>
      </c>
      <c r="D178" s="175" t="s">
        <v>141</v>
      </c>
      <c r="E178" s="176" t="s">
        <v>1487</v>
      </c>
      <c r="F178" s="177" t="s">
        <v>1488</v>
      </c>
      <c r="G178" s="178" t="s">
        <v>144</v>
      </c>
      <c r="H178" s="179">
        <v>390</v>
      </c>
      <c r="I178" s="180"/>
      <c r="J178" s="181">
        <f>ROUND(I178*H178,2)</f>
        <v>0</v>
      </c>
      <c r="K178" s="177" t="s">
        <v>145</v>
      </c>
      <c r="L178" s="41"/>
      <c r="M178" s="182" t="s">
        <v>82</v>
      </c>
      <c r="N178" s="183" t="s">
        <v>54</v>
      </c>
      <c r="O178" s="66"/>
      <c r="P178" s="184">
        <f>O178*H178</f>
        <v>0</v>
      </c>
      <c r="Q178" s="184">
        <v>0.108</v>
      </c>
      <c r="R178" s="184">
        <f>Q178*H178</f>
        <v>42.12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146</v>
      </c>
      <c r="AT178" s="186" t="s">
        <v>141</v>
      </c>
      <c r="AU178" s="186" t="s">
        <v>21</v>
      </c>
      <c r="AY178" s="18" t="s">
        <v>139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8" t="s">
        <v>92</v>
      </c>
      <c r="BK178" s="187">
        <f>ROUND(I178*H178,2)</f>
        <v>0</v>
      </c>
      <c r="BL178" s="18" t="s">
        <v>146</v>
      </c>
      <c r="BM178" s="186" t="s">
        <v>1489</v>
      </c>
    </row>
    <row r="179" spans="1:47" s="2" customFormat="1" ht="11.25">
      <c r="A179" s="36"/>
      <c r="B179" s="37"/>
      <c r="C179" s="38"/>
      <c r="D179" s="188" t="s">
        <v>148</v>
      </c>
      <c r="E179" s="38"/>
      <c r="F179" s="189" t="s">
        <v>1490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8" t="s">
        <v>148</v>
      </c>
      <c r="AU179" s="18" t="s">
        <v>21</v>
      </c>
    </row>
    <row r="180" spans="2:51" s="13" customFormat="1" ht="11.25">
      <c r="B180" s="193"/>
      <c r="C180" s="194"/>
      <c r="D180" s="195" t="s">
        <v>150</v>
      </c>
      <c r="E180" s="196" t="s">
        <v>82</v>
      </c>
      <c r="F180" s="197" t="s">
        <v>1351</v>
      </c>
      <c r="G180" s="194"/>
      <c r="H180" s="198">
        <v>390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150</v>
      </c>
      <c r="AU180" s="204" t="s">
        <v>21</v>
      </c>
      <c r="AV180" s="13" t="s">
        <v>21</v>
      </c>
      <c r="AW180" s="13" t="s">
        <v>42</v>
      </c>
      <c r="AX180" s="13" t="s">
        <v>84</v>
      </c>
      <c r="AY180" s="204" t="s">
        <v>139</v>
      </c>
    </row>
    <row r="181" spans="2:51" s="14" customFormat="1" ht="11.25">
      <c r="B181" s="205"/>
      <c r="C181" s="206"/>
      <c r="D181" s="195" t="s">
        <v>150</v>
      </c>
      <c r="E181" s="207" t="s">
        <v>82</v>
      </c>
      <c r="F181" s="208" t="s">
        <v>152</v>
      </c>
      <c r="G181" s="206"/>
      <c r="H181" s="207" t="s">
        <v>82</v>
      </c>
      <c r="I181" s="209"/>
      <c r="J181" s="206"/>
      <c r="K181" s="206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150</v>
      </c>
      <c r="AU181" s="214" t="s">
        <v>21</v>
      </c>
      <c r="AV181" s="14" t="s">
        <v>92</v>
      </c>
      <c r="AW181" s="14" t="s">
        <v>42</v>
      </c>
      <c r="AX181" s="14" t="s">
        <v>84</v>
      </c>
      <c r="AY181" s="214" t="s">
        <v>139</v>
      </c>
    </row>
    <row r="182" spans="2:51" s="15" customFormat="1" ht="11.25">
      <c r="B182" s="215"/>
      <c r="C182" s="216"/>
      <c r="D182" s="195" t="s">
        <v>150</v>
      </c>
      <c r="E182" s="217" t="s">
        <v>82</v>
      </c>
      <c r="F182" s="218" t="s">
        <v>153</v>
      </c>
      <c r="G182" s="216"/>
      <c r="H182" s="219">
        <v>390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150</v>
      </c>
      <c r="AU182" s="225" t="s">
        <v>21</v>
      </c>
      <c r="AV182" s="15" t="s">
        <v>146</v>
      </c>
      <c r="AW182" s="15" t="s">
        <v>42</v>
      </c>
      <c r="AX182" s="15" t="s">
        <v>92</v>
      </c>
      <c r="AY182" s="225" t="s">
        <v>139</v>
      </c>
    </row>
    <row r="183" spans="1:65" s="2" customFormat="1" ht="16.5" customHeight="1">
      <c r="A183" s="36"/>
      <c r="B183" s="37"/>
      <c r="C183" s="226" t="s">
        <v>285</v>
      </c>
      <c r="D183" s="226" t="s">
        <v>270</v>
      </c>
      <c r="E183" s="227" t="s">
        <v>1491</v>
      </c>
      <c r="F183" s="228" t="s">
        <v>1492</v>
      </c>
      <c r="G183" s="229" t="s">
        <v>533</v>
      </c>
      <c r="H183" s="230">
        <v>109</v>
      </c>
      <c r="I183" s="231"/>
      <c r="J183" s="232">
        <f>ROUND(I183*H183,2)</f>
        <v>0</v>
      </c>
      <c r="K183" s="228" t="s">
        <v>145</v>
      </c>
      <c r="L183" s="233"/>
      <c r="M183" s="234" t="s">
        <v>82</v>
      </c>
      <c r="N183" s="235" t="s">
        <v>54</v>
      </c>
      <c r="O183" s="66"/>
      <c r="P183" s="184">
        <f>O183*H183</f>
        <v>0</v>
      </c>
      <c r="Q183" s="184">
        <v>1.31</v>
      </c>
      <c r="R183" s="184">
        <f>Q183*H183</f>
        <v>142.79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189</v>
      </c>
      <c r="AT183" s="186" t="s">
        <v>270</v>
      </c>
      <c r="AU183" s="186" t="s">
        <v>21</v>
      </c>
      <c r="AY183" s="18" t="s">
        <v>139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8" t="s">
        <v>92</v>
      </c>
      <c r="BK183" s="187">
        <f>ROUND(I183*H183,2)</f>
        <v>0</v>
      </c>
      <c r="BL183" s="18" t="s">
        <v>146</v>
      </c>
      <c r="BM183" s="186" t="s">
        <v>1493</v>
      </c>
    </row>
    <row r="184" spans="2:63" s="12" customFormat="1" ht="22.9" customHeight="1">
      <c r="B184" s="159"/>
      <c r="C184" s="160"/>
      <c r="D184" s="161" t="s">
        <v>83</v>
      </c>
      <c r="E184" s="173" t="s">
        <v>146</v>
      </c>
      <c r="F184" s="173" t="s">
        <v>661</v>
      </c>
      <c r="G184" s="160"/>
      <c r="H184" s="160"/>
      <c r="I184" s="163"/>
      <c r="J184" s="174">
        <f>BK184</f>
        <v>0</v>
      </c>
      <c r="K184" s="160"/>
      <c r="L184" s="165"/>
      <c r="M184" s="166"/>
      <c r="N184" s="167"/>
      <c r="O184" s="167"/>
      <c r="P184" s="168">
        <f>SUM(P185:P190)</f>
        <v>0</v>
      </c>
      <c r="Q184" s="167"/>
      <c r="R184" s="168">
        <f>SUM(R185:R190)</f>
        <v>5.551781999999999</v>
      </c>
      <c r="S184" s="167"/>
      <c r="T184" s="169">
        <f>SUM(T185:T190)</f>
        <v>0</v>
      </c>
      <c r="AR184" s="170" t="s">
        <v>92</v>
      </c>
      <c r="AT184" s="171" t="s">
        <v>83</v>
      </c>
      <c r="AU184" s="171" t="s">
        <v>92</v>
      </c>
      <c r="AY184" s="170" t="s">
        <v>139</v>
      </c>
      <c r="BK184" s="172">
        <f>SUM(BK185:BK190)</f>
        <v>0</v>
      </c>
    </row>
    <row r="185" spans="1:65" s="2" customFormat="1" ht="24.2" customHeight="1">
      <c r="A185" s="36"/>
      <c r="B185" s="37"/>
      <c r="C185" s="175" t="s">
        <v>291</v>
      </c>
      <c r="D185" s="175" t="s">
        <v>141</v>
      </c>
      <c r="E185" s="176" t="s">
        <v>1494</v>
      </c>
      <c r="F185" s="177" t="s">
        <v>1495</v>
      </c>
      <c r="G185" s="178" t="s">
        <v>539</v>
      </c>
      <c r="H185" s="179">
        <v>2</v>
      </c>
      <c r="I185" s="180"/>
      <c r="J185" s="181">
        <f>ROUND(I185*H185,2)</f>
        <v>0</v>
      </c>
      <c r="K185" s="177" t="s">
        <v>82</v>
      </c>
      <c r="L185" s="41"/>
      <c r="M185" s="182" t="s">
        <v>82</v>
      </c>
      <c r="N185" s="183" t="s">
        <v>54</v>
      </c>
      <c r="O185" s="66"/>
      <c r="P185" s="184">
        <f>O185*H185</f>
        <v>0</v>
      </c>
      <c r="Q185" s="184">
        <v>0.8271</v>
      </c>
      <c r="R185" s="184">
        <f>Q185*H185</f>
        <v>1.6542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146</v>
      </c>
      <c r="AT185" s="186" t="s">
        <v>141</v>
      </c>
      <c r="AU185" s="186" t="s">
        <v>21</v>
      </c>
      <c r="AY185" s="18" t="s">
        <v>139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8" t="s">
        <v>92</v>
      </c>
      <c r="BK185" s="187">
        <f>ROUND(I185*H185,2)</f>
        <v>0</v>
      </c>
      <c r="BL185" s="18" t="s">
        <v>146</v>
      </c>
      <c r="BM185" s="186" t="s">
        <v>1375</v>
      </c>
    </row>
    <row r="186" spans="1:65" s="2" customFormat="1" ht="16.5" customHeight="1">
      <c r="A186" s="36"/>
      <c r="B186" s="37"/>
      <c r="C186" s="175" t="s">
        <v>298</v>
      </c>
      <c r="D186" s="175" t="s">
        <v>141</v>
      </c>
      <c r="E186" s="176" t="s">
        <v>1496</v>
      </c>
      <c r="F186" s="177" t="s">
        <v>1497</v>
      </c>
      <c r="G186" s="178" t="s">
        <v>229</v>
      </c>
      <c r="H186" s="179">
        <v>6.42</v>
      </c>
      <c r="I186" s="180"/>
      <c r="J186" s="181">
        <f>ROUND(I186*H186,2)</f>
        <v>0</v>
      </c>
      <c r="K186" s="177" t="s">
        <v>145</v>
      </c>
      <c r="L186" s="41"/>
      <c r="M186" s="182" t="s">
        <v>82</v>
      </c>
      <c r="N186" s="183" t="s">
        <v>54</v>
      </c>
      <c r="O186" s="66"/>
      <c r="P186" s="184">
        <f>O186*H186</f>
        <v>0</v>
      </c>
      <c r="Q186" s="184">
        <v>0.6071</v>
      </c>
      <c r="R186" s="184">
        <f>Q186*H186</f>
        <v>3.897582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146</v>
      </c>
      <c r="AT186" s="186" t="s">
        <v>141</v>
      </c>
      <c r="AU186" s="186" t="s">
        <v>21</v>
      </c>
      <c r="AY186" s="18" t="s">
        <v>139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8" t="s">
        <v>92</v>
      </c>
      <c r="BK186" s="187">
        <f>ROUND(I186*H186,2)</f>
        <v>0</v>
      </c>
      <c r="BL186" s="18" t="s">
        <v>146</v>
      </c>
      <c r="BM186" s="186" t="s">
        <v>1498</v>
      </c>
    </row>
    <row r="187" spans="1:47" s="2" customFormat="1" ht="11.25">
      <c r="A187" s="36"/>
      <c r="B187" s="37"/>
      <c r="C187" s="38"/>
      <c r="D187" s="188" t="s">
        <v>148</v>
      </c>
      <c r="E187" s="38"/>
      <c r="F187" s="189" t="s">
        <v>1499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8" t="s">
        <v>148</v>
      </c>
      <c r="AU187" s="18" t="s">
        <v>21</v>
      </c>
    </row>
    <row r="188" spans="2:51" s="13" customFormat="1" ht="11.25">
      <c r="B188" s="193"/>
      <c r="C188" s="194"/>
      <c r="D188" s="195" t="s">
        <v>150</v>
      </c>
      <c r="E188" s="196" t="s">
        <v>82</v>
      </c>
      <c r="F188" s="197" t="s">
        <v>1500</v>
      </c>
      <c r="G188" s="194"/>
      <c r="H188" s="198">
        <v>6.42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150</v>
      </c>
      <c r="AU188" s="204" t="s">
        <v>21</v>
      </c>
      <c r="AV188" s="13" t="s">
        <v>21</v>
      </c>
      <c r="AW188" s="13" t="s">
        <v>42</v>
      </c>
      <c r="AX188" s="13" t="s">
        <v>84</v>
      </c>
      <c r="AY188" s="204" t="s">
        <v>139</v>
      </c>
    </row>
    <row r="189" spans="2:51" s="14" customFormat="1" ht="11.25">
      <c r="B189" s="205"/>
      <c r="C189" s="206"/>
      <c r="D189" s="195" t="s">
        <v>150</v>
      </c>
      <c r="E189" s="207" t="s">
        <v>82</v>
      </c>
      <c r="F189" s="208" t="s">
        <v>152</v>
      </c>
      <c r="G189" s="206"/>
      <c r="H189" s="207" t="s">
        <v>82</v>
      </c>
      <c r="I189" s="209"/>
      <c r="J189" s="206"/>
      <c r="K189" s="206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150</v>
      </c>
      <c r="AU189" s="214" t="s">
        <v>21</v>
      </c>
      <c r="AV189" s="14" t="s">
        <v>92</v>
      </c>
      <c r="AW189" s="14" t="s">
        <v>42</v>
      </c>
      <c r="AX189" s="14" t="s">
        <v>84</v>
      </c>
      <c r="AY189" s="214" t="s">
        <v>139</v>
      </c>
    </row>
    <row r="190" spans="2:51" s="15" customFormat="1" ht="11.25">
      <c r="B190" s="215"/>
      <c r="C190" s="216"/>
      <c r="D190" s="195" t="s">
        <v>150</v>
      </c>
      <c r="E190" s="217" t="s">
        <v>82</v>
      </c>
      <c r="F190" s="218" t="s">
        <v>153</v>
      </c>
      <c r="G190" s="216"/>
      <c r="H190" s="219">
        <v>6.42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150</v>
      </c>
      <c r="AU190" s="225" t="s">
        <v>21</v>
      </c>
      <c r="AV190" s="15" t="s">
        <v>146</v>
      </c>
      <c r="AW190" s="15" t="s">
        <v>42</v>
      </c>
      <c r="AX190" s="15" t="s">
        <v>92</v>
      </c>
      <c r="AY190" s="225" t="s">
        <v>139</v>
      </c>
    </row>
    <row r="191" spans="2:63" s="12" customFormat="1" ht="22.9" customHeight="1">
      <c r="B191" s="159"/>
      <c r="C191" s="160"/>
      <c r="D191" s="161" t="s">
        <v>83</v>
      </c>
      <c r="E191" s="173" t="s">
        <v>170</v>
      </c>
      <c r="F191" s="173" t="s">
        <v>750</v>
      </c>
      <c r="G191" s="160"/>
      <c r="H191" s="160"/>
      <c r="I191" s="163"/>
      <c r="J191" s="174">
        <f>BK191</f>
        <v>0</v>
      </c>
      <c r="K191" s="160"/>
      <c r="L191" s="165"/>
      <c r="M191" s="166"/>
      <c r="N191" s="167"/>
      <c r="O191" s="167"/>
      <c r="P191" s="168">
        <f>SUM(P192:P206)</f>
        <v>0</v>
      </c>
      <c r="Q191" s="167"/>
      <c r="R191" s="168">
        <f>SUM(R192:R206)</f>
        <v>18.63</v>
      </c>
      <c r="S191" s="167"/>
      <c r="T191" s="169">
        <f>SUM(T192:T206)</f>
        <v>0</v>
      </c>
      <c r="AR191" s="170" t="s">
        <v>92</v>
      </c>
      <c r="AT191" s="171" t="s">
        <v>83</v>
      </c>
      <c r="AU191" s="171" t="s">
        <v>92</v>
      </c>
      <c r="AY191" s="170" t="s">
        <v>139</v>
      </c>
      <c r="BK191" s="172">
        <f>SUM(BK192:BK206)</f>
        <v>0</v>
      </c>
    </row>
    <row r="192" spans="1:65" s="2" customFormat="1" ht="24.2" customHeight="1">
      <c r="A192" s="36"/>
      <c r="B192" s="37"/>
      <c r="C192" s="175" t="s">
        <v>302</v>
      </c>
      <c r="D192" s="175" t="s">
        <v>141</v>
      </c>
      <c r="E192" s="176" t="s">
        <v>1501</v>
      </c>
      <c r="F192" s="177" t="s">
        <v>1502</v>
      </c>
      <c r="G192" s="178" t="s">
        <v>144</v>
      </c>
      <c r="H192" s="179">
        <v>888</v>
      </c>
      <c r="I192" s="180"/>
      <c r="J192" s="181">
        <f>ROUND(I192*H192,2)</f>
        <v>0</v>
      </c>
      <c r="K192" s="177" t="s">
        <v>145</v>
      </c>
      <c r="L192" s="41"/>
      <c r="M192" s="182" t="s">
        <v>82</v>
      </c>
      <c r="N192" s="183" t="s">
        <v>54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146</v>
      </c>
      <c r="AT192" s="186" t="s">
        <v>141</v>
      </c>
      <c r="AU192" s="186" t="s">
        <v>21</v>
      </c>
      <c r="AY192" s="18" t="s">
        <v>139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8" t="s">
        <v>92</v>
      </c>
      <c r="BK192" s="187">
        <f>ROUND(I192*H192,2)</f>
        <v>0</v>
      </c>
      <c r="BL192" s="18" t="s">
        <v>146</v>
      </c>
      <c r="BM192" s="186" t="s">
        <v>1503</v>
      </c>
    </row>
    <row r="193" spans="1:47" s="2" customFormat="1" ht="11.25">
      <c r="A193" s="36"/>
      <c r="B193" s="37"/>
      <c r="C193" s="38"/>
      <c r="D193" s="188" t="s">
        <v>148</v>
      </c>
      <c r="E193" s="38"/>
      <c r="F193" s="189" t="s">
        <v>1504</v>
      </c>
      <c r="G193" s="38"/>
      <c r="H193" s="38"/>
      <c r="I193" s="190"/>
      <c r="J193" s="38"/>
      <c r="K193" s="38"/>
      <c r="L193" s="41"/>
      <c r="M193" s="191"/>
      <c r="N193" s="19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148</v>
      </c>
      <c r="AU193" s="18" t="s">
        <v>21</v>
      </c>
    </row>
    <row r="194" spans="2:51" s="13" customFormat="1" ht="11.25">
      <c r="B194" s="193"/>
      <c r="C194" s="194"/>
      <c r="D194" s="195" t="s">
        <v>150</v>
      </c>
      <c r="E194" s="196" t="s">
        <v>82</v>
      </c>
      <c r="F194" s="197" t="s">
        <v>1505</v>
      </c>
      <c r="G194" s="194"/>
      <c r="H194" s="198">
        <v>888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150</v>
      </c>
      <c r="AU194" s="204" t="s">
        <v>21</v>
      </c>
      <c r="AV194" s="13" t="s">
        <v>21</v>
      </c>
      <c r="AW194" s="13" t="s">
        <v>42</v>
      </c>
      <c r="AX194" s="13" t="s">
        <v>84</v>
      </c>
      <c r="AY194" s="204" t="s">
        <v>139</v>
      </c>
    </row>
    <row r="195" spans="2:51" s="14" customFormat="1" ht="11.25">
      <c r="B195" s="205"/>
      <c r="C195" s="206"/>
      <c r="D195" s="195" t="s">
        <v>150</v>
      </c>
      <c r="E195" s="207" t="s">
        <v>82</v>
      </c>
      <c r="F195" s="208" t="s">
        <v>1506</v>
      </c>
      <c r="G195" s="206"/>
      <c r="H195" s="207" t="s">
        <v>82</v>
      </c>
      <c r="I195" s="209"/>
      <c r="J195" s="206"/>
      <c r="K195" s="206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150</v>
      </c>
      <c r="AU195" s="214" t="s">
        <v>21</v>
      </c>
      <c r="AV195" s="14" t="s">
        <v>92</v>
      </c>
      <c r="AW195" s="14" t="s">
        <v>42</v>
      </c>
      <c r="AX195" s="14" t="s">
        <v>84</v>
      </c>
      <c r="AY195" s="214" t="s">
        <v>139</v>
      </c>
    </row>
    <row r="196" spans="2:51" s="15" customFormat="1" ht="11.25">
      <c r="B196" s="215"/>
      <c r="C196" s="216"/>
      <c r="D196" s="195" t="s">
        <v>150</v>
      </c>
      <c r="E196" s="217" t="s">
        <v>82</v>
      </c>
      <c r="F196" s="218" t="s">
        <v>153</v>
      </c>
      <c r="G196" s="216"/>
      <c r="H196" s="219">
        <v>888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150</v>
      </c>
      <c r="AU196" s="225" t="s">
        <v>21</v>
      </c>
      <c r="AV196" s="15" t="s">
        <v>146</v>
      </c>
      <c r="AW196" s="15" t="s">
        <v>42</v>
      </c>
      <c r="AX196" s="15" t="s">
        <v>92</v>
      </c>
      <c r="AY196" s="225" t="s">
        <v>139</v>
      </c>
    </row>
    <row r="197" spans="1:65" s="2" customFormat="1" ht="21.75" customHeight="1">
      <c r="A197" s="36"/>
      <c r="B197" s="37"/>
      <c r="C197" s="175" t="s">
        <v>311</v>
      </c>
      <c r="D197" s="175" t="s">
        <v>141</v>
      </c>
      <c r="E197" s="176" t="s">
        <v>759</v>
      </c>
      <c r="F197" s="177" t="s">
        <v>760</v>
      </c>
      <c r="G197" s="178" t="s">
        <v>144</v>
      </c>
      <c r="H197" s="179">
        <v>888</v>
      </c>
      <c r="I197" s="180"/>
      <c r="J197" s="181">
        <f>ROUND(I197*H197,2)</f>
        <v>0</v>
      </c>
      <c r="K197" s="177" t="s">
        <v>145</v>
      </c>
      <c r="L197" s="41"/>
      <c r="M197" s="182" t="s">
        <v>82</v>
      </c>
      <c r="N197" s="183" t="s">
        <v>54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146</v>
      </c>
      <c r="AT197" s="186" t="s">
        <v>141</v>
      </c>
      <c r="AU197" s="186" t="s">
        <v>21</v>
      </c>
      <c r="AY197" s="18" t="s">
        <v>139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8" t="s">
        <v>92</v>
      </c>
      <c r="BK197" s="187">
        <f>ROUND(I197*H197,2)</f>
        <v>0</v>
      </c>
      <c r="BL197" s="18" t="s">
        <v>146</v>
      </c>
      <c r="BM197" s="186" t="s">
        <v>1507</v>
      </c>
    </row>
    <row r="198" spans="1:47" s="2" customFormat="1" ht="11.25">
      <c r="A198" s="36"/>
      <c r="B198" s="37"/>
      <c r="C198" s="38"/>
      <c r="D198" s="188" t="s">
        <v>148</v>
      </c>
      <c r="E198" s="38"/>
      <c r="F198" s="189" t="s">
        <v>762</v>
      </c>
      <c r="G198" s="38"/>
      <c r="H198" s="38"/>
      <c r="I198" s="190"/>
      <c r="J198" s="38"/>
      <c r="K198" s="38"/>
      <c r="L198" s="41"/>
      <c r="M198" s="191"/>
      <c r="N198" s="19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8" t="s">
        <v>148</v>
      </c>
      <c r="AU198" s="18" t="s">
        <v>21</v>
      </c>
    </row>
    <row r="199" spans="2:51" s="13" customFormat="1" ht="11.25">
      <c r="B199" s="193"/>
      <c r="C199" s="194"/>
      <c r="D199" s="195" t="s">
        <v>150</v>
      </c>
      <c r="E199" s="196" t="s">
        <v>82</v>
      </c>
      <c r="F199" s="197" t="s">
        <v>1505</v>
      </c>
      <c r="G199" s="194"/>
      <c r="H199" s="198">
        <v>888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150</v>
      </c>
      <c r="AU199" s="204" t="s">
        <v>21</v>
      </c>
      <c r="AV199" s="13" t="s">
        <v>21</v>
      </c>
      <c r="AW199" s="13" t="s">
        <v>42</v>
      </c>
      <c r="AX199" s="13" t="s">
        <v>84</v>
      </c>
      <c r="AY199" s="204" t="s">
        <v>139</v>
      </c>
    </row>
    <row r="200" spans="2:51" s="14" customFormat="1" ht="11.25">
      <c r="B200" s="205"/>
      <c r="C200" s="206"/>
      <c r="D200" s="195" t="s">
        <v>150</v>
      </c>
      <c r="E200" s="207" t="s">
        <v>82</v>
      </c>
      <c r="F200" s="208" t="s">
        <v>1508</v>
      </c>
      <c r="G200" s="206"/>
      <c r="H200" s="207" t="s">
        <v>82</v>
      </c>
      <c r="I200" s="209"/>
      <c r="J200" s="206"/>
      <c r="K200" s="206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150</v>
      </c>
      <c r="AU200" s="214" t="s">
        <v>21</v>
      </c>
      <c r="AV200" s="14" t="s">
        <v>92</v>
      </c>
      <c r="AW200" s="14" t="s">
        <v>42</v>
      </c>
      <c r="AX200" s="14" t="s">
        <v>84</v>
      </c>
      <c r="AY200" s="214" t="s">
        <v>139</v>
      </c>
    </row>
    <row r="201" spans="2:51" s="15" customFormat="1" ht="11.25">
      <c r="B201" s="215"/>
      <c r="C201" s="216"/>
      <c r="D201" s="195" t="s">
        <v>150</v>
      </c>
      <c r="E201" s="217" t="s">
        <v>82</v>
      </c>
      <c r="F201" s="218" t="s">
        <v>153</v>
      </c>
      <c r="G201" s="216"/>
      <c r="H201" s="219">
        <v>888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150</v>
      </c>
      <c r="AU201" s="225" t="s">
        <v>21</v>
      </c>
      <c r="AV201" s="15" t="s">
        <v>146</v>
      </c>
      <c r="AW201" s="15" t="s">
        <v>42</v>
      </c>
      <c r="AX201" s="15" t="s">
        <v>92</v>
      </c>
      <c r="AY201" s="225" t="s">
        <v>139</v>
      </c>
    </row>
    <row r="202" spans="1:65" s="2" customFormat="1" ht="21.75" customHeight="1">
      <c r="A202" s="36"/>
      <c r="B202" s="37"/>
      <c r="C202" s="175" t="s">
        <v>317</v>
      </c>
      <c r="D202" s="175" t="s">
        <v>141</v>
      </c>
      <c r="E202" s="176" t="s">
        <v>1509</v>
      </c>
      <c r="F202" s="177" t="s">
        <v>1510</v>
      </c>
      <c r="G202" s="178" t="s">
        <v>144</v>
      </c>
      <c r="H202" s="179">
        <v>54</v>
      </c>
      <c r="I202" s="180"/>
      <c r="J202" s="181">
        <f>ROUND(I202*H202,2)</f>
        <v>0</v>
      </c>
      <c r="K202" s="177" t="s">
        <v>145</v>
      </c>
      <c r="L202" s="41"/>
      <c r="M202" s="182" t="s">
        <v>82</v>
      </c>
      <c r="N202" s="183" t="s">
        <v>54</v>
      </c>
      <c r="O202" s="66"/>
      <c r="P202" s="184">
        <f>O202*H202</f>
        <v>0</v>
      </c>
      <c r="Q202" s="184">
        <v>0.345</v>
      </c>
      <c r="R202" s="184">
        <f>Q202*H202</f>
        <v>18.63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146</v>
      </c>
      <c r="AT202" s="186" t="s">
        <v>141</v>
      </c>
      <c r="AU202" s="186" t="s">
        <v>21</v>
      </c>
      <c r="AY202" s="18" t="s">
        <v>139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8" t="s">
        <v>92</v>
      </c>
      <c r="BK202" s="187">
        <f>ROUND(I202*H202,2)</f>
        <v>0</v>
      </c>
      <c r="BL202" s="18" t="s">
        <v>146</v>
      </c>
      <c r="BM202" s="186" t="s">
        <v>1511</v>
      </c>
    </row>
    <row r="203" spans="1:47" s="2" customFormat="1" ht="11.25">
      <c r="A203" s="36"/>
      <c r="B203" s="37"/>
      <c r="C203" s="38"/>
      <c r="D203" s="188" t="s">
        <v>148</v>
      </c>
      <c r="E203" s="38"/>
      <c r="F203" s="189" t="s">
        <v>1512</v>
      </c>
      <c r="G203" s="38"/>
      <c r="H203" s="38"/>
      <c r="I203" s="190"/>
      <c r="J203" s="38"/>
      <c r="K203" s="38"/>
      <c r="L203" s="41"/>
      <c r="M203" s="191"/>
      <c r="N203" s="19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8" t="s">
        <v>148</v>
      </c>
      <c r="AU203" s="18" t="s">
        <v>21</v>
      </c>
    </row>
    <row r="204" spans="2:51" s="13" customFormat="1" ht="11.25">
      <c r="B204" s="193"/>
      <c r="C204" s="194"/>
      <c r="D204" s="195" t="s">
        <v>150</v>
      </c>
      <c r="E204" s="196" t="s">
        <v>82</v>
      </c>
      <c r="F204" s="197" t="s">
        <v>459</v>
      </c>
      <c r="G204" s="194"/>
      <c r="H204" s="198">
        <v>54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150</v>
      </c>
      <c r="AU204" s="204" t="s">
        <v>21</v>
      </c>
      <c r="AV204" s="13" t="s">
        <v>21</v>
      </c>
      <c r="AW204" s="13" t="s">
        <v>42</v>
      </c>
      <c r="AX204" s="13" t="s">
        <v>84</v>
      </c>
      <c r="AY204" s="204" t="s">
        <v>139</v>
      </c>
    </row>
    <row r="205" spans="2:51" s="14" customFormat="1" ht="11.25">
      <c r="B205" s="205"/>
      <c r="C205" s="206"/>
      <c r="D205" s="195" t="s">
        <v>150</v>
      </c>
      <c r="E205" s="207" t="s">
        <v>82</v>
      </c>
      <c r="F205" s="208" t="s">
        <v>152</v>
      </c>
      <c r="G205" s="206"/>
      <c r="H205" s="207" t="s">
        <v>82</v>
      </c>
      <c r="I205" s="209"/>
      <c r="J205" s="206"/>
      <c r="K205" s="206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150</v>
      </c>
      <c r="AU205" s="214" t="s">
        <v>21</v>
      </c>
      <c r="AV205" s="14" t="s">
        <v>92</v>
      </c>
      <c r="AW205" s="14" t="s">
        <v>42</v>
      </c>
      <c r="AX205" s="14" t="s">
        <v>84</v>
      </c>
      <c r="AY205" s="214" t="s">
        <v>139</v>
      </c>
    </row>
    <row r="206" spans="2:51" s="15" customFormat="1" ht="11.25">
      <c r="B206" s="215"/>
      <c r="C206" s="216"/>
      <c r="D206" s="195" t="s">
        <v>150</v>
      </c>
      <c r="E206" s="217" t="s">
        <v>82</v>
      </c>
      <c r="F206" s="218" t="s">
        <v>153</v>
      </c>
      <c r="G206" s="216"/>
      <c r="H206" s="219">
        <v>54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150</v>
      </c>
      <c r="AU206" s="225" t="s">
        <v>21</v>
      </c>
      <c r="AV206" s="15" t="s">
        <v>146</v>
      </c>
      <c r="AW206" s="15" t="s">
        <v>42</v>
      </c>
      <c r="AX206" s="15" t="s">
        <v>92</v>
      </c>
      <c r="AY206" s="225" t="s">
        <v>139</v>
      </c>
    </row>
    <row r="207" spans="2:63" s="12" customFormat="1" ht="22.9" customHeight="1">
      <c r="B207" s="159"/>
      <c r="C207" s="160"/>
      <c r="D207" s="161" t="s">
        <v>83</v>
      </c>
      <c r="E207" s="173" t="s">
        <v>195</v>
      </c>
      <c r="F207" s="173" t="s">
        <v>957</v>
      </c>
      <c r="G207" s="160"/>
      <c r="H207" s="160"/>
      <c r="I207" s="163"/>
      <c r="J207" s="174">
        <f>BK207</f>
        <v>0</v>
      </c>
      <c r="K207" s="160"/>
      <c r="L207" s="165"/>
      <c r="M207" s="166"/>
      <c r="N207" s="167"/>
      <c r="O207" s="167"/>
      <c r="P207" s="168">
        <f>SUM(P208:P218)</f>
        <v>0</v>
      </c>
      <c r="Q207" s="167"/>
      <c r="R207" s="168">
        <f>SUM(R208:R218)</f>
        <v>0.6307440000000001</v>
      </c>
      <c r="S207" s="167"/>
      <c r="T207" s="169">
        <f>SUM(T208:T218)</f>
        <v>0</v>
      </c>
      <c r="AR207" s="170" t="s">
        <v>92</v>
      </c>
      <c r="AT207" s="171" t="s">
        <v>83</v>
      </c>
      <c r="AU207" s="171" t="s">
        <v>92</v>
      </c>
      <c r="AY207" s="170" t="s">
        <v>139</v>
      </c>
      <c r="BK207" s="172">
        <f>SUM(BK208:BK218)</f>
        <v>0</v>
      </c>
    </row>
    <row r="208" spans="1:65" s="2" customFormat="1" ht="21.75" customHeight="1">
      <c r="A208" s="36"/>
      <c r="B208" s="37"/>
      <c r="C208" s="175" t="s">
        <v>323</v>
      </c>
      <c r="D208" s="175" t="s">
        <v>141</v>
      </c>
      <c r="E208" s="176" t="s">
        <v>1513</v>
      </c>
      <c r="F208" s="177" t="s">
        <v>1514</v>
      </c>
      <c r="G208" s="178" t="s">
        <v>533</v>
      </c>
      <c r="H208" s="179">
        <v>20</v>
      </c>
      <c r="I208" s="180"/>
      <c r="J208" s="181">
        <f>ROUND(I208*H208,2)</f>
        <v>0</v>
      </c>
      <c r="K208" s="177" t="s">
        <v>145</v>
      </c>
      <c r="L208" s="41"/>
      <c r="M208" s="182" t="s">
        <v>82</v>
      </c>
      <c r="N208" s="183" t="s">
        <v>54</v>
      </c>
      <c r="O208" s="66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146</v>
      </c>
      <c r="AT208" s="186" t="s">
        <v>141</v>
      </c>
      <c r="AU208" s="186" t="s">
        <v>21</v>
      </c>
      <c r="AY208" s="18" t="s">
        <v>139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8" t="s">
        <v>92</v>
      </c>
      <c r="BK208" s="187">
        <f>ROUND(I208*H208,2)</f>
        <v>0</v>
      </c>
      <c r="BL208" s="18" t="s">
        <v>146</v>
      </c>
      <c r="BM208" s="186" t="s">
        <v>1515</v>
      </c>
    </row>
    <row r="209" spans="1:47" s="2" customFormat="1" ht="11.25">
      <c r="A209" s="36"/>
      <c r="B209" s="37"/>
      <c r="C209" s="38"/>
      <c r="D209" s="188" t="s">
        <v>148</v>
      </c>
      <c r="E209" s="38"/>
      <c r="F209" s="189" t="s">
        <v>1516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8" t="s">
        <v>148</v>
      </c>
      <c r="AU209" s="18" t="s">
        <v>21</v>
      </c>
    </row>
    <row r="210" spans="2:51" s="13" customFormat="1" ht="11.25">
      <c r="B210" s="193"/>
      <c r="C210" s="194"/>
      <c r="D210" s="195" t="s">
        <v>150</v>
      </c>
      <c r="E210" s="196" t="s">
        <v>82</v>
      </c>
      <c r="F210" s="197" t="s">
        <v>269</v>
      </c>
      <c r="G210" s="194"/>
      <c r="H210" s="198">
        <v>20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150</v>
      </c>
      <c r="AU210" s="204" t="s">
        <v>21</v>
      </c>
      <c r="AV210" s="13" t="s">
        <v>21</v>
      </c>
      <c r="AW210" s="13" t="s">
        <v>42</v>
      </c>
      <c r="AX210" s="13" t="s">
        <v>84</v>
      </c>
      <c r="AY210" s="204" t="s">
        <v>139</v>
      </c>
    </row>
    <row r="211" spans="2:51" s="14" customFormat="1" ht="11.25">
      <c r="B211" s="205"/>
      <c r="C211" s="206"/>
      <c r="D211" s="195" t="s">
        <v>150</v>
      </c>
      <c r="E211" s="207" t="s">
        <v>82</v>
      </c>
      <c r="F211" s="208" t="s">
        <v>152</v>
      </c>
      <c r="G211" s="206"/>
      <c r="H211" s="207" t="s">
        <v>82</v>
      </c>
      <c r="I211" s="209"/>
      <c r="J211" s="206"/>
      <c r="K211" s="206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150</v>
      </c>
      <c r="AU211" s="214" t="s">
        <v>21</v>
      </c>
      <c r="AV211" s="14" t="s">
        <v>92</v>
      </c>
      <c r="AW211" s="14" t="s">
        <v>42</v>
      </c>
      <c r="AX211" s="14" t="s">
        <v>84</v>
      </c>
      <c r="AY211" s="214" t="s">
        <v>139</v>
      </c>
    </row>
    <row r="212" spans="2:51" s="15" customFormat="1" ht="11.25">
      <c r="B212" s="215"/>
      <c r="C212" s="216"/>
      <c r="D212" s="195" t="s">
        <v>150</v>
      </c>
      <c r="E212" s="217" t="s">
        <v>82</v>
      </c>
      <c r="F212" s="218" t="s">
        <v>153</v>
      </c>
      <c r="G212" s="216"/>
      <c r="H212" s="219">
        <v>20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150</v>
      </c>
      <c r="AU212" s="225" t="s">
        <v>21</v>
      </c>
      <c r="AV212" s="15" t="s">
        <v>146</v>
      </c>
      <c r="AW212" s="15" t="s">
        <v>42</v>
      </c>
      <c r="AX212" s="15" t="s">
        <v>92</v>
      </c>
      <c r="AY212" s="225" t="s">
        <v>139</v>
      </c>
    </row>
    <row r="213" spans="1:65" s="2" customFormat="1" ht="16.5" customHeight="1">
      <c r="A213" s="36"/>
      <c r="B213" s="37"/>
      <c r="C213" s="226" t="s">
        <v>327</v>
      </c>
      <c r="D213" s="226" t="s">
        <v>270</v>
      </c>
      <c r="E213" s="227" t="s">
        <v>1517</v>
      </c>
      <c r="F213" s="228" t="s">
        <v>1518</v>
      </c>
      <c r="G213" s="229" t="s">
        <v>533</v>
      </c>
      <c r="H213" s="230">
        <v>20</v>
      </c>
      <c r="I213" s="231"/>
      <c r="J213" s="232">
        <f>ROUND(I213*H213,2)</f>
        <v>0</v>
      </c>
      <c r="K213" s="228" t="s">
        <v>145</v>
      </c>
      <c r="L213" s="233"/>
      <c r="M213" s="234" t="s">
        <v>82</v>
      </c>
      <c r="N213" s="235" t="s">
        <v>54</v>
      </c>
      <c r="O213" s="66"/>
      <c r="P213" s="184">
        <f>O213*H213</f>
        <v>0</v>
      </c>
      <c r="Q213" s="184">
        <v>0.0021</v>
      </c>
      <c r="R213" s="184">
        <f>Q213*H213</f>
        <v>0.041999999999999996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189</v>
      </c>
      <c r="AT213" s="186" t="s">
        <v>270</v>
      </c>
      <c r="AU213" s="186" t="s">
        <v>21</v>
      </c>
      <c r="AY213" s="18" t="s">
        <v>139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8" t="s">
        <v>92</v>
      </c>
      <c r="BK213" s="187">
        <f>ROUND(I213*H213,2)</f>
        <v>0</v>
      </c>
      <c r="BL213" s="18" t="s">
        <v>146</v>
      </c>
      <c r="BM213" s="186" t="s">
        <v>1519</v>
      </c>
    </row>
    <row r="214" spans="1:65" s="2" customFormat="1" ht="16.5" customHeight="1">
      <c r="A214" s="36"/>
      <c r="B214" s="37"/>
      <c r="C214" s="175" t="s">
        <v>333</v>
      </c>
      <c r="D214" s="175" t="s">
        <v>141</v>
      </c>
      <c r="E214" s="176" t="s">
        <v>1520</v>
      </c>
      <c r="F214" s="177" t="s">
        <v>1521</v>
      </c>
      <c r="G214" s="178" t="s">
        <v>144</v>
      </c>
      <c r="H214" s="179">
        <v>577.2</v>
      </c>
      <c r="I214" s="180"/>
      <c r="J214" s="181">
        <f>ROUND(I214*H214,2)</f>
        <v>0</v>
      </c>
      <c r="K214" s="177" t="s">
        <v>145</v>
      </c>
      <c r="L214" s="41"/>
      <c r="M214" s="182" t="s">
        <v>82</v>
      </c>
      <c r="N214" s="183" t="s">
        <v>54</v>
      </c>
      <c r="O214" s="66"/>
      <c r="P214" s="184">
        <f>O214*H214</f>
        <v>0</v>
      </c>
      <c r="Q214" s="184">
        <v>0.00102</v>
      </c>
      <c r="R214" s="184">
        <f>Q214*H214</f>
        <v>0.588744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146</v>
      </c>
      <c r="AT214" s="186" t="s">
        <v>141</v>
      </c>
      <c r="AU214" s="186" t="s">
        <v>21</v>
      </c>
      <c r="AY214" s="18" t="s">
        <v>139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8" t="s">
        <v>92</v>
      </c>
      <c r="BK214" s="187">
        <f>ROUND(I214*H214,2)</f>
        <v>0</v>
      </c>
      <c r="BL214" s="18" t="s">
        <v>146</v>
      </c>
      <c r="BM214" s="186" t="s">
        <v>1522</v>
      </c>
    </row>
    <row r="215" spans="1:47" s="2" customFormat="1" ht="11.25">
      <c r="A215" s="36"/>
      <c r="B215" s="37"/>
      <c r="C215" s="38"/>
      <c r="D215" s="188" t="s">
        <v>148</v>
      </c>
      <c r="E215" s="38"/>
      <c r="F215" s="189" t="s">
        <v>1523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8" t="s">
        <v>148</v>
      </c>
      <c r="AU215" s="18" t="s">
        <v>21</v>
      </c>
    </row>
    <row r="216" spans="2:51" s="13" customFormat="1" ht="11.25">
      <c r="B216" s="193"/>
      <c r="C216" s="194"/>
      <c r="D216" s="195" t="s">
        <v>150</v>
      </c>
      <c r="E216" s="196" t="s">
        <v>82</v>
      </c>
      <c r="F216" s="197" t="s">
        <v>1524</v>
      </c>
      <c r="G216" s="194"/>
      <c r="H216" s="198">
        <v>577.2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150</v>
      </c>
      <c r="AU216" s="204" t="s">
        <v>21</v>
      </c>
      <c r="AV216" s="13" t="s">
        <v>21</v>
      </c>
      <c r="AW216" s="13" t="s">
        <v>42</v>
      </c>
      <c r="AX216" s="13" t="s">
        <v>84</v>
      </c>
      <c r="AY216" s="204" t="s">
        <v>139</v>
      </c>
    </row>
    <row r="217" spans="2:51" s="14" customFormat="1" ht="11.25">
      <c r="B217" s="205"/>
      <c r="C217" s="206"/>
      <c r="D217" s="195" t="s">
        <v>150</v>
      </c>
      <c r="E217" s="207" t="s">
        <v>82</v>
      </c>
      <c r="F217" s="208" t="s">
        <v>152</v>
      </c>
      <c r="G217" s="206"/>
      <c r="H217" s="207" t="s">
        <v>82</v>
      </c>
      <c r="I217" s="209"/>
      <c r="J217" s="206"/>
      <c r="K217" s="206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150</v>
      </c>
      <c r="AU217" s="214" t="s">
        <v>21</v>
      </c>
      <c r="AV217" s="14" t="s">
        <v>92</v>
      </c>
      <c r="AW217" s="14" t="s">
        <v>42</v>
      </c>
      <c r="AX217" s="14" t="s">
        <v>84</v>
      </c>
      <c r="AY217" s="214" t="s">
        <v>139</v>
      </c>
    </row>
    <row r="218" spans="2:51" s="15" customFormat="1" ht="11.25">
      <c r="B218" s="215"/>
      <c r="C218" s="216"/>
      <c r="D218" s="195" t="s">
        <v>150</v>
      </c>
      <c r="E218" s="217" t="s">
        <v>82</v>
      </c>
      <c r="F218" s="218" t="s">
        <v>153</v>
      </c>
      <c r="G218" s="216"/>
      <c r="H218" s="219">
        <v>577.2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150</v>
      </c>
      <c r="AU218" s="225" t="s">
        <v>21</v>
      </c>
      <c r="AV218" s="15" t="s">
        <v>146</v>
      </c>
      <c r="AW218" s="15" t="s">
        <v>42</v>
      </c>
      <c r="AX218" s="15" t="s">
        <v>92</v>
      </c>
      <c r="AY218" s="225" t="s">
        <v>139</v>
      </c>
    </row>
    <row r="219" spans="2:63" s="12" customFormat="1" ht="22.9" customHeight="1">
      <c r="B219" s="159"/>
      <c r="C219" s="160"/>
      <c r="D219" s="161" t="s">
        <v>83</v>
      </c>
      <c r="E219" s="173" t="s">
        <v>1122</v>
      </c>
      <c r="F219" s="173" t="s">
        <v>1123</v>
      </c>
      <c r="G219" s="160"/>
      <c r="H219" s="160"/>
      <c r="I219" s="163"/>
      <c r="J219" s="174">
        <f>BK219</f>
        <v>0</v>
      </c>
      <c r="K219" s="160"/>
      <c r="L219" s="165"/>
      <c r="M219" s="166"/>
      <c r="N219" s="167"/>
      <c r="O219" s="167"/>
      <c r="P219" s="168">
        <f>SUM(P220:P237)</f>
        <v>0</v>
      </c>
      <c r="Q219" s="167"/>
      <c r="R219" s="168">
        <f>SUM(R220:R237)</f>
        <v>0</v>
      </c>
      <c r="S219" s="167"/>
      <c r="T219" s="169">
        <f>SUM(T220:T237)</f>
        <v>0</v>
      </c>
      <c r="AR219" s="170" t="s">
        <v>92</v>
      </c>
      <c r="AT219" s="171" t="s">
        <v>83</v>
      </c>
      <c r="AU219" s="171" t="s">
        <v>92</v>
      </c>
      <c r="AY219" s="170" t="s">
        <v>139</v>
      </c>
      <c r="BK219" s="172">
        <f>SUM(BK220:BK237)</f>
        <v>0</v>
      </c>
    </row>
    <row r="220" spans="1:65" s="2" customFormat="1" ht="24.2" customHeight="1">
      <c r="A220" s="36"/>
      <c r="B220" s="37"/>
      <c r="C220" s="175" t="s">
        <v>340</v>
      </c>
      <c r="D220" s="175" t="s">
        <v>141</v>
      </c>
      <c r="E220" s="176" t="s">
        <v>1190</v>
      </c>
      <c r="F220" s="177" t="s">
        <v>1191</v>
      </c>
      <c r="G220" s="178" t="s">
        <v>336</v>
      </c>
      <c r="H220" s="179">
        <v>0.96</v>
      </c>
      <c r="I220" s="180"/>
      <c r="J220" s="181">
        <f>ROUND(I220*H220,2)</f>
        <v>0</v>
      </c>
      <c r="K220" s="177" t="s">
        <v>145</v>
      </c>
      <c r="L220" s="41"/>
      <c r="M220" s="182" t="s">
        <v>82</v>
      </c>
      <c r="N220" s="183" t="s">
        <v>54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146</v>
      </c>
      <c r="AT220" s="186" t="s">
        <v>141</v>
      </c>
      <c r="AU220" s="186" t="s">
        <v>21</v>
      </c>
      <c r="AY220" s="18" t="s">
        <v>139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8" t="s">
        <v>92</v>
      </c>
      <c r="BK220" s="187">
        <f>ROUND(I220*H220,2)</f>
        <v>0</v>
      </c>
      <c r="BL220" s="18" t="s">
        <v>146</v>
      </c>
      <c r="BM220" s="186" t="s">
        <v>1395</v>
      </c>
    </row>
    <row r="221" spans="1:47" s="2" customFormat="1" ht="11.25">
      <c r="A221" s="36"/>
      <c r="B221" s="37"/>
      <c r="C221" s="38"/>
      <c r="D221" s="188" t="s">
        <v>148</v>
      </c>
      <c r="E221" s="38"/>
      <c r="F221" s="189" t="s">
        <v>1193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8" t="s">
        <v>148</v>
      </c>
      <c r="AU221" s="18" t="s">
        <v>21</v>
      </c>
    </row>
    <row r="222" spans="2:51" s="13" customFormat="1" ht="11.25">
      <c r="B222" s="193"/>
      <c r="C222" s="194"/>
      <c r="D222" s="195" t="s">
        <v>150</v>
      </c>
      <c r="E222" s="196" t="s">
        <v>82</v>
      </c>
      <c r="F222" s="197" t="s">
        <v>1525</v>
      </c>
      <c r="G222" s="194"/>
      <c r="H222" s="198">
        <v>0.96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150</v>
      </c>
      <c r="AU222" s="204" t="s">
        <v>21</v>
      </c>
      <c r="AV222" s="13" t="s">
        <v>21</v>
      </c>
      <c r="AW222" s="13" t="s">
        <v>42</v>
      </c>
      <c r="AX222" s="13" t="s">
        <v>84</v>
      </c>
      <c r="AY222" s="204" t="s">
        <v>139</v>
      </c>
    </row>
    <row r="223" spans="2:51" s="14" customFormat="1" ht="11.25">
      <c r="B223" s="205"/>
      <c r="C223" s="206"/>
      <c r="D223" s="195" t="s">
        <v>150</v>
      </c>
      <c r="E223" s="207" t="s">
        <v>82</v>
      </c>
      <c r="F223" s="208" t="s">
        <v>1197</v>
      </c>
      <c r="G223" s="206"/>
      <c r="H223" s="207" t="s">
        <v>82</v>
      </c>
      <c r="I223" s="209"/>
      <c r="J223" s="206"/>
      <c r="K223" s="206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150</v>
      </c>
      <c r="AU223" s="214" t="s">
        <v>21</v>
      </c>
      <c r="AV223" s="14" t="s">
        <v>92</v>
      </c>
      <c r="AW223" s="14" t="s">
        <v>42</v>
      </c>
      <c r="AX223" s="14" t="s">
        <v>84</v>
      </c>
      <c r="AY223" s="214" t="s">
        <v>139</v>
      </c>
    </row>
    <row r="224" spans="2:51" s="15" customFormat="1" ht="11.25">
      <c r="B224" s="215"/>
      <c r="C224" s="216"/>
      <c r="D224" s="195" t="s">
        <v>150</v>
      </c>
      <c r="E224" s="217" t="s">
        <v>82</v>
      </c>
      <c r="F224" s="218" t="s">
        <v>153</v>
      </c>
      <c r="G224" s="216"/>
      <c r="H224" s="219">
        <v>0.96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150</v>
      </c>
      <c r="AU224" s="225" t="s">
        <v>21</v>
      </c>
      <c r="AV224" s="15" t="s">
        <v>146</v>
      </c>
      <c r="AW224" s="15" t="s">
        <v>42</v>
      </c>
      <c r="AX224" s="15" t="s">
        <v>92</v>
      </c>
      <c r="AY224" s="225" t="s">
        <v>139</v>
      </c>
    </row>
    <row r="225" spans="1:65" s="2" customFormat="1" ht="24.2" customHeight="1">
      <c r="A225" s="36"/>
      <c r="B225" s="37"/>
      <c r="C225" s="175" t="s">
        <v>346</v>
      </c>
      <c r="D225" s="175" t="s">
        <v>141</v>
      </c>
      <c r="E225" s="176" t="s">
        <v>1199</v>
      </c>
      <c r="F225" s="177" t="s">
        <v>1185</v>
      </c>
      <c r="G225" s="178" t="s">
        <v>336</v>
      </c>
      <c r="H225" s="179">
        <v>13.44</v>
      </c>
      <c r="I225" s="180"/>
      <c r="J225" s="181">
        <f>ROUND(I225*H225,2)</f>
        <v>0</v>
      </c>
      <c r="K225" s="177" t="s">
        <v>145</v>
      </c>
      <c r="L225" s="41"/>
      <c r="M225" s="182" t="s">
        <v>82</v>
      </c>
      <c r="N225" s="183" t="s">
        <v>54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146</v>
      </c>
      <c r="AT225" s="186" t="s">
        <v>141</v>
      </c>
      <c r="AU225" s="186" t="s">
        <v>21</v>
      </c>
      <c r="AY225" s="18" t="s">
        <v>139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8" t="s">
        <v>92</v>
      </c>
      <c r="BK225" s="187">
        <f>ROUND(I225*H225,2)</f>
        <v>0</v>
      </c>
      <c r="BL225" s="18" t="s">
        <v>146</v>
      </c>
      <c r="BM225" s="186" t="s">
        <v>1398</v>
      </c>
    </row>
    <row r="226" spans="1:47" s="2" customFormat="1" ht="11.25">
      <c r="A226" s="36"/>
      <c r="B226" s="37"/>
      <c r="C226" s="38"/>
      <c r="D226" s="188" t="s">
        <v>148</v>
      </c>
      <c r="E226" s="38"/>
      <c r="F226" s="189" t="s">
        <v>1201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8" t="s">
        <v>148</v>
      </c>
      <c r="AU226" s="18" t="s">
        <v>21</v>
      </c>
    </row>
    <row r="227" spans="2:51" s="13" customFormat="1" ht="11.25">
      <c r="B227" s="193"/>
      <c r="C227" s="194"/>
      <c r="D227" s="195" t="s">
        <v>150</v>
      </c>
      <c r="E227" s="196" t="s">
        <v>82</v>
      </c>
      <c r="F227" s="197" t="s">
        <v>1526</v>
      </c>
      <c r="G227" s="194"/>
      <c r="H227" s="198">
        <v>13.44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150</v>
      </c>
      <c r="AU227" s="204" t="s">
        <v>21</v>
      </c>
      <c r="AV227" s="13" t="s">
        <v>21</v>
      </c>
      <c r="AW227" s="13" t="s">
        <v>42</v>
      </c>
      <c r="AX227" s="13" t="s">
        <v>84</v>
      </c>
      <c r="AY227" s="204" t="s">
        <v>139</v>
      </c>
    </row>
    <row r="228" spans="2:51" s="15" customFormat="1" ht="11.25">
      <c r="B228" s="215"/>
      <c r="C228" s="216"/>
      <c r="D228" s="195" t="s">
        <v>150</v>
      </c>
      <c r="E228" s="217" t="s">
        <v>82</v>
      </c>
      <c r="F228" s="218" t="s">
        <v>153</v>
      </c>
      <c r="G228" s="216"/>
      <c r="H228" s="219">
        <v>13.44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150</v>
      </c>
      <c r="AU228" s="225" t="s">
        <v>21</v>
      </c>
      <c r="AV228" s="15" t="s">
        <v>146</v>
      </c>
      <c r="AW228" s="15" t="s">
        <v>42</v>
      </c>
      <c r="AX228" s="15" t="s">
        <v>92</v>
      </c>
      <c r="AY228" s="225" t="s">
        <v>139</v>
      </c>
    </row>
    <row r="229" spans="1:65" s="2" customFormat="1" ht="16.5" customHeight="1">
      <c r="A229" s="36"/>
      <c r="B229" s="37"/>
      <c r="C229" s="175" t="s">
        <v>353</v>
      </c>
      <c r="D229" s="175" t="s">
        <v>141</v>
      </c>
      <c r="E229" s="176" t="s">
        <v>1210</v>
      </c>
      <c r="F229" s="177" t="s">
        <v>1211</v>
      </c>
      <c r="G229" s="178" t="s">
        <v>336</v>
      </c>
      <c r="H229" s="179">
        <v>0.96</v>
      </c>
      <c r="I229" s="180"/>
      <c r="J229" s="181">
        <f>ROUND(I229*H229,2)</f>
        <v>0</v>
      </c>
      <c r="K229" s="177" t="s">
        <v>145</v>
      </c>
      <c r="L229" s="41"/>
      <c r="M229" s="182" t="s">
        <v>82</v>
      </c>
      <c r="N229" s="183" t="s">
        <v>54</v>
      </c>
      <c r="O229" s="66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146</v>
      </c>
      <c r="AT229" s="186" t="s">
        <v>141</v>
      </c>
      <c r="AU229" s="186" t="s">
        <v>21</v>
      </c>
      <c r="AY229" s="18" t="s">
        <v>139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8" t="s">
        <v>92</v>
      </c>
      <c r="BK229" s="187">
        <f>ROUND(I229*H229,2)</f>
        <v>0</v>
      </c>
      <c r="BL229" s="18" t="s">
        <v>146</v>
      </c>
      <c r="BM229" s="186" t="s">
        <v>1402</v>
      </c>
    </row>
    <row r="230" spans="1:47" s="2" customFormat="1" ht="11.25">
      <c r="A230" s="36"/>
      <c r="B230" s="37"/>
      <c r="C230" s="38"/>
      <c r="D230" s="188" t="s">
        <v>148</v>
      </c>
      <c r="E230" s="38"/>
      <c r="F230" s="189" t="s">
        <v>1213</v>
      </c>
      <c r="G230" s="38"/>
      <c r="H230" s="38"/>
      <c r="I230" s="190"/>
      <c r="J230" s="38"/>
      <c r="K230" s="38"/>
      <c r="L230" s="41"/>
      <c r="M230" s="191"/>
      <c r="N230" s="19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8" t="s">
        <v>148</v>
      </c>
      <c r="AU230" s="18" t="s">
        <v>21</v>
      </c>
    </row>
    <row r="231" spans="2:51" s="13" customFormat="1" ht="11.25">
      <c r="B231" s="193"/>
      <c r="C231" s="194"/>
      <c r="D231" s="195" t="s">
        <v>150</v>
      </c>
      <c r="E231" s="196" t="s">
        <v>82</v>
      </c>
      <c r="F231" s="197" t="s">
        <v>1525</v>
      </c>
      <c r="G231" s="194"/>
      <c r="H231" s="198">
        <v>0.96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150</v>
      </c>
      <c r="AU231" s="204" t="s">
        <v>21</v>
      </c>
      <c r="AV231" s="13" t="s">
        <v>21</v>
      </c>
      <c r="AW231" s="13" t="s">
        <v>42</v>
      </c>
      <c r="AX231" s="13" t="s">
        <v>84</v>
      </c>
      <c r="AY231" s="204" t="s">
        <v>139</v>
      </c>
    </row>
    <row r="232" spans="2:51" s="15" customFormat="1" ht="11.25">
      <c r="B232" s="215"/>
      <c r="C232" s="216"/>
      <c r="D232" s="195" t="s">
        <v>150</v>
      </c>
      <c r="E232" s="217" t="s">
        <v>82</v>
      </c>
      <c r="F232" s="218" t="s">
        <v>153</v>
      </c>
      <c r="G232" s="216"/>
      <c r="H232" s="219">
        <v>0.96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150</v>
      </c>
      <c r="AU232" s="225" t="s">
        <v>21</v>
      </c>
      <c r="AV232" s="15" t="s">
        <v>146</v>
      </c>
      <c r="AW232" s="15" t="s">
        <v>42</v>
      </c>
      <c r="AX232" s="15" t="s">
        <v>92</v>
      </c>
      <c r="AY232" s="225" t="s">
        <v>139</v>
      </c>
    </row>
    <row r="233" spans="1:65" s="2" customFormat="1" ht="24.2" customHeight="1">
      <c r="A233" s="36"/>
      <c r="B233" s="37"/>
      <c r="C233" s="175" t="s">
        <v>358</v>
      </c>
      <c r="D233" s="175" t="s">
        <v>141</v>
      </c>
      <c r="E233" s="176" t="s">
        <v>1216</v>
      </c>
      <c r="F233" s="177" t="s">
        <v>1132</v>
      </c>
      <c r="G233" s="178" t="s">
        <v>336</v>
      </c>
      <c r="H233" s="179">
        <v>0.96</v>
      </c>
      <c r="I233" s="180"/>
      <c r="J233" s="181">
        <f>ROUND(I233*H233,2)</f>
        <v>0</v>
      </c>
      <c r="K233" s="177" t="s">
        <v>145</v>
      </c>
      <c r="L233" s="41"/>
      <c r="M233" s="182" t="s">
        <v>82</v>
      </c>
      <c r="N233" s="183" t="s">
        <v>54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146</v>
      </c>
      <c r="AT233" s="186" t="s">
        <v>141</v>
      </c>
      <c r="AU233" s="186" t="s">
        <v>21</v>
      </c>
      <c r="AY233" s="18" t="s">
        <v>139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8" t="s">
        <v>92</v>
      </c>
      <c r="BK233" s="187">
        <f>ROUND(I233*H233,2)</f>
        <v>0</v>
      </c>
      <c r="BL233" s="18" t="s">
        <v>146</v>
      </c>
      <c r="BM233" s="186" t="s">
        <v>1527</v>
      </c>
    </row>
    <row r="234" spans="1:47" s="2" customFormat="1" ht="11.25">
      <c r="A234" s="36"/>
      <c r="B234" s="37"/>
      <c r="C234" s="38"/>
      <c r="D234" s="188" t="s">
        <v>148</v>
      </c>
      <c r="E234" s="38"/>
      <c r="F234" s="189" t="s">
        <v>1218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8" t="s">
        <v>148</v>
      </c>
      <c r="AU234" s="18" t="s">
        <v>21</v>
      </c>
    </row>
    <row r="235" spans="2:51" s="13" customFormat="1" ht="11.25">
      <c r="B235" s="193"/>
      <c r="C235" s="194"/>
      <c r="D235" s="195" t="s">
        <v>150</v>
      </c>
      <c r="E235" s="196" t="s">
        <v>82</v>
      </c>
      <c r="F235" s="197" t="s">
        <v>1525</v>
      </c>
      <c r="G235" s="194"/>
      <c r="H235" s="198">
        <v>0.96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150</v>
      </c>
      <c r="AU235" s="204" t="s">
        <v>21</v>
      </c>
      <c r="AV235" s="13" t="s">
        <v>21</v>
      </c>
      <c r="AW235" s="13" t="s">
        <v>42</v>
      </c>
      <c r="AX235" s="13" t="s">
        <v>84</v>
      </c>
      <c r="AY235" s="204" t="s">
        <v>139</v>
      </c>
    </row>
    <row r="236" spans="2:51" s="14" customFormat="1" ht="11.25">
      <c r="B236" s="205"/>
      <c r="C236" s="206"/>
      <c r="D236" s="195" t="s">
        <v>150</v>
      </c>
      <c r="E236" s="207" t="s">
        <v>82</v>
      </c>
      <c r="F236" s="208" t="s">
        <v>1197</v>
      </c>
      <c r="G236" s="206"/>
      <c r="H236" s="207" t="s">
        <v>82</v>
      </c>
      <c r="I236" s="209"/>
      <c r="J236" s="206"/>
      <c r="K236" s="206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150</v>
      </c>
      <c r="AU236" s="214" t="s">
        <v>21</v>
      </c>
      <c r="AV236" s="14" t="s">
        <v>92</v>
      </c>
      <c r="AW236" s="14" t="s">
        <v>42</v>
      </c>
      <c r="AX236" s="14" t="s">
        <v>84</v>
      </c>
      <c r="AY236" s="214" t="s">
        <v>139</v>
      </c>
    </row>
    <row r="237" spans="2:51" s="15" customFormat="1" ht="11.25">
      <c r="B237" s="215"/>
      <c r="C237" s="216"/>
      <c r="D237" s="195" t="s">
        <v>150</v>
      </c>
      <c r="E237" s="217" t="s">
        <v>82</v>
      </c>
      <c r="F237" s="218" t="s">
        <v>153</v>
      </c>
      <c r="G237" s="216"/>
      <c r="H237" s="219">
        <v>0.96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150</v>
      </c>
      <c r="AU237" s="225" t="s">
        <v>21</v>
      </c>
      <c r="AV237" s="15" t="s">
        <v>146</v>
      </c>
      <c r="AW237" s="15" t="s">
        <v>42</v>
      </c>
      <c r="AX237" s="15" t="s">
        <v>92</v>
      </c>
      <c r="AY237" s="225" t="s">
        <v>139</v>
      </c>
    </row>
    <row r="238" spans="2:63" s="12" customFormat="1" ht="22.9" customHeight="1">
      <c r="B238" s="159"/>
      <c r="C238" s="160"/>
      <c r="D238" s="161" t="s">
        <v>83</v>
      </c>
      <c r="E238" s="173" t="s">
        <v>1233</v>
      </c>
      <c r="F238" s="173" t="s">
        <v>1234</v>
      </c>
      <c r="G238" s="160"/>
      <c r="H238" s="160"/>
      <c r="I238" s="163"/>
      <c r="J238" s="174">
        <f>BK238</f>
        <v>0</v>
      </c>
      <c r="K238" s="160"/>
      <c r="L238" s="165"/>
      <c r="M238" s="166"/>
      <c r="N238" s="167"/>
      <c r="O238" s="167"/>
      <c r="P238" s="168">
        <f>SUM(P239:P242)</f>
        <v>0</v>
      </c>
      <c r="Q238" s="167"/>
      <c r="R238" s="168">
        <f>SUM(R239:R242)</f>
        <v>0</v>
      </c>
      <c r="S238" s="167"/>
      <c r="T238" s="169">
        <f>SUM(T239:T242)</f>
        <v>0</v>
      </c>
      <c r="AR238" s="170" t="s">
        <v>92</v>
      </c>
      <c r="AT238" s="171" t="s">
        <v>83</v>
      </c>
      <c r="AU238" s="171" t="s">
        <v>92</v>
      </c>
      <c r="AY238" s="170" t="s">
        <v>139</v>
      </c>
      <c r="BK238" s="172">
        <f>SUM(BK239:BK242)</f>
        <v>0</v>
      </c>
    </row>
    <row r="239" spans="1:65" s="2" customFormat="1" ht="24.2" customHeight="1">
      <c r="A239" s="36"/>
      <c r="B239" s="37"/>
      <c r="C239" s="175" t="s">
        <v>363</v>
      </c>
      <c r="D239" s="175" t="s">
        <v>141</v>
      </c>
      <c r="E239" s="176" t="s">
        <v>1236</v>
      </c>
      <c r="F239" s="177" t="s">
        <v>1237</v>
      </c>
      <c r="G239" s="178" t="s">
        <v>336</v>
      </c>
      <c r="H239" s="179">
        <v>219.336</v>
      </c>
      <c r="I239" s="180"/>
      <c r="J239" s="181">
        <f>ROUND(I239*H239,2)</f>
        <v>0</v>
      </c>
      <c r="K239" s="177" t="s">
        <v>145</v>
      </c>
      <c r="L239" s="41"/>
      <c r="M239" s="182" t="s">
        <v>82</v>
      </c>
      <c r="N239" s="183" t="s">
        <v>54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146</v>
      </c>
      <c r="AT239" s="186" t="s">
        <v>141</v>
      </c>
      <c r="AU239" s="186" t="s">
        <v>21</v>
      </c>
      <c r="AY239" s="18" t="s">
        <v>139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8" t="s">
        <v>92</v>
      </c>
      <c r="BK239" s="187">
        <f>ROUND(I239*H239,2)</f>
        <v>0</v>
      </c>
      <c r="BL239" s="18" t="s">
        <v>146</v>
      </c>
      <c r="BM239" s="186" t="s">
        <v>1408</v>
      </c>
    </row>
    <row r="240" spans="1:47" s="2" customFormat="1" ht="11.25">
      <c r="A240" s="36"/>
      <c r="B240" s="37"/>
      <c r="C240" s="38"/>
      <c r="D240" s="188" t="s">
        <v>148</v>
      </c>
      <c r="E240" s="38"/>
      <c r="F240" s="189" t="s">
        <v>1239</v>
      </c>
      <c r="G240" s="38"/>
      <c r="H240" s="38"/>
      <c r="I240" s="190"/>
      <c r="J240" s="38"/>
      <c r="K240" s="38"/>
      <c r="L240" s="41"/>
      <c r="M240" s="191"/>
      <c r="N240" s="19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8" t="s">
        <v>148</v>
      </c>
      <c r="AU240" s="18" t="s">
        <v>21</v>
      </c>
    </row>
    <row r="241" spans="2:51" s="13" customFormat="1" ht="11.25">
      <c r="B241" s="193"/>
      <c r="C241" s="194"/>
      <c r="D241" s="195" t="s">
        <v>150</v>
      </c>
      <c r="E241" s="196" t="s">
        <v>82</v>
      </c>
      <c r="F241" s="197" t="s">
        <v>1528</v>
      </c>
      <c r="G241" s="194"/>
      <c r="H241" s="198">
        <v>219.336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150</v>
      </c>
      <c r="AU241" s="204" t="s">
        <v>21</v>
      </c>
      <c r="AV241" s="13" t="s">
        <v>21</v>
      </c>
      <c r="AW241" s="13" t="s">
        <v>42</v>
      </c>
      <c r="AX241" s="13" t="s">
        <v>84</v>
      </c>
      <c r="AY241" s="204" t="s">
        <v>139</v>
      </c>
    </row>
    <row r="242" spans="2:51" s="15" customFormat="1" ht="11.25">
      <c r="B242" s="215"/>
      <c r="C242" s="216"/>
      <c r="D242" s="195" t="s">
        <v>150</v>
      </c>
      <c r="E242" s="217" t="s">
        <v>82</v>
      </c>
      <c r="F242" s="218" t="s">
        <v>153</v>
      </c>
      <c r="G242" s="216"/>
      <c r="H242" s="219">
        <v>219.336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150</v>
      </c>
      <c r="AU242" s="225" t="s">
        <v>21</v>
      </c>
      <c r="AV242" s="15" t="s">
        <v>146</v>
      </c>
      <c r="AW242" s="15" t="s">
        <v>42</v>
      </c>
      <c r="AX242" s="15" t="s">
        <v>92</v>
      </c>
      <c r="AY242" s="225" t="s">
        <v>139</v>
      </c>
    </row>
    <row r="243" spans="2:63" s="12" customFormat="1" ht="25.9" customHeight="1">
      <c r="B243" s="159"/>
      <c r="C243" s="160"/>
      <c r="D243" s="161" t="s">
        <v>83</v>
      </c>
      <c r="E243" s="162" t="s">
        <v>1529</v>
      </c>
      <c r="F243" s="162" t="s">
        <v>1530</v>
      </c>
      <c r="G243" s="160"/>
      <c r="H243" s="160"/>
      <c r="I243" s="163"/>
      <c r="J243" s="164">
        <f>BK243</f>
        <v>0</v>
      </c>
      <c r="K243" s="160"/>
      <c r="L243" s="165"/>
      <c r="M243" s="166"/>
      <c r="N243" s="167"/>
      <c r="O243" s="167"/>
      <c r="P243" s="168">
        <f>P244+P250</f>
        <v>0</v>
      </c>
      <c r="Q243" s="167"/>
      <c r="R243" s="168">
        <f>R244+R250</f>
        <v>0</v>
      </c>
      <c r="S243" s="167"/>
      <c r="T243" s="169">
        <f>T244+T250</f>
        <v>0</v>
      </c>
      <c r="AR243" s="170" t="s">
        <v>170</v>
      </c>
      <c r="AT243" s="171" t="s">
        <v>83</v>
      </c>
      <c r="AU243" s="171" t="s">
        <v>84</v>
      </c>
      <c r="AY243" s="170" t="s">
        <v>139</v>
      </c>
      <c r="BK243" s="172">
        <f>BK244+BK250</f>
        <v>0</v>
      </c>
    </row>
    <row r="244" spans="2:63" s="12" customFormat="1" ht="22.9" customHeight="1">
      <c r="B244" s="159"/>
      <c r="C244" s="160"/>
      <c r="D244" s="161" t="s">
        <v>83</v>
      </c>
      <c r="E244" s="173" t="s">
        <v>1531</v>
      </c>
      <c r="F244" s="173" t="s">
        <v>1532</v>
      </c>
      <c r="G244" s="160"/>
      <c r="H244" s="160"/>
      <c r="I244" s="163"/>
      <c r="J244" s="174">
        <f>BK244</f>
        <v>0</v>
      </c>
      <c r="K244" s="160"/>
      <c r="L244" s="165"/>
      <c r="M244" s="166"/>
      <c r="N244" s="167"/>
      <c r="O244" s="167"/>
      <c r="P244" s="168">
        <f>SUM(P245:P249)</f>
        <v>0</v>
      </c>
      <c r="Q244" s="167"/>
      <c r="R244" s="168">
        <f>SUM(R245:R249)</f>
        <v>0</v>
      </c>
      <c r="S244" s="167"/>
      <c r="T244" s="169">
        <f>SUM(T245:T249)</f>
        <v>0</v>
      </c>
      <c r="AR244" s="170" t="s">
        <v>170</v>
      </c>
      <c r="AT244" s="171" t="s">
        <v>83</v>
      </c>
      <c r="AU244" s="171" t="s">
        <v>92</v>
      </c>
      <c r="AY244" s="170" t="s">
        <v>139</v>
      </c>
      <c r="BK244" s="172">
        <f>SUM(BK245:BK249)</f>
        <v>0</v>
      </c>
    </row>
    <row r="245" spans="1:65" s="2" customFormat="1" ht="16.5" customHeight="1">
      <c r="A245" s="36"/>
      <c r="B245" s="37"/>
      <c r="C245" s="175" t="s">
        <v>370</v>
      </c>
      <c r="D245" s="175" t="s">
        <v>141</v>
      </c>
      <c r="E245" s="176" t="s">
        <v>1533</v>
      </c>
      <c r="F245" s="177" t="s">
        <v>1534</v>
      </c>
      <c r="G245" s="178" t="s">
        <v>539</v>
      </c>
      <c r="H245" s="179">
        <v>1</v>
      </c>
      <c r="I245" s="180"/>
      <c r="J245" s="181">
        <f>ROUND(I245*H245,2)</f>
        <v>0</v>
      </c>
      <c r="K245" s="177" t="s">
        <v>145</v>
      </c>
      <c r="L245" s="41"/>
      <c r="M245" s="182" t="s">
        <v>82</v>
      </c>
      <c r="N245" s="183" t="s">
        <v>54</v>
      </c>
      <c r="O245" s="66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1535</v>
      </c>
      <c r="AT245" s="186" t="s">
        <v>141</v>
      </c>
      <c r="AU245" s="186" t="s">
        <v>21</v>
      </c>
      <c r="AY245" s="18" t="s">
        <v>139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8" t="s">
        <v>92</v>
      </c>
      <c r="BK245" s="187">
        <f>ROUND(I245*H245,2)</f>
        <v>0</v>
      </c>
      <c r="BL245" s="18" t="s">
        <v>1535</v>
      </c>
      <c r="BM245" s="186" t="s">
        <v>1536</v>
      </c>
    </row>
    <row r="246" spans="1:47" s="2" customFormat="1" ht="11.25">
      <c r="A246" s="36"/>
      <c r="B246" s="37"/>
      <c r="C246" s="38"/>
      <c r="D246" s="188" t="s">
        <v>148</v>
      </c>
      <c r="E246" s="38"/>
      <c r="F246" s="189" t="s">
        <v>1537</v>
      </c>
      <c r="G246" s="38"/>
      <c r="H246" s="38"/>
      <c r="I246" s="190"/>
      <c r="J246" s="38"/>
      <c r="K246" s="38"/>
      <c r="L246" s="41"/>
      <c r="M246" s="191"/>
      <c r="N246" s="19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8" t="s">
        <v>148</v>
      </c>
      <c r="AU246" s="18" t="s">
        <v>21</v>
      </c>
    </row>
    <row r="247" spans="1:65" s="2" customFormat="1" ht="16.5" customHeight="1">
      <c r="A247" s="36"/>
      <c r="B247" s="37"/>
      <c r="C247" s="175" t="s">
        <v>375</v>
      </c>
      <c r="D247" s="175" t="s">
        <v>141</v>
      </c>
      <c r="E247" s="176" t="s">
        <v>1538</v>
      </c>
      <c r="F247" s="177" t="s">
        <v>1539</v>
      </c>
      <c r="G247" s="178" t="s">
        <v>539</v>
      </c>
      <c r="H247" s="179">
        <v>2</v>
      </c>
      <c r="I247" s="180"/>
      <c r="J247" s="181">
        <f>ROUND(I247*H247,2)</f>
        <v>0</v>
      </c>
      <c r="K247" s="177" t="s">
        <v>82</v>
      </c>
      <c r="L247" s="41"/>
      <c r="M247" s="182" t="s">
        <v>82</v>
      </c>
      <c r="N247" s="183" t="s">
        <v>54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1535</v>
      </c>
      <c r="AT247" s="186" t="s">
        <v>141</v>
      </c>
      <c r="AU247" s="186" t="s">
        <v>21</v>
      </c>
      <c r="AY247" s="18" t="s">
        <v>139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8" t="s">
        <v>92</v>
      </c>
      <c r="BK247" s="187">
        <f>ROUND(I247*H247,2)</f>
        <v>0</v>
      </c>
      <c r="BL247" s="18" t="s">
        <v>1535</v>
      </c>
      <c r="BM247" s="186" t="s">
        <v>1540</v>
      </c>
    </row>
    <row r="248" spans="1:65" s="2" customFormat="1" ht="16.5" customHeight="1">
      <c r="A248" s="36"/>
      <c r="B248" s="37"/>
      <c r="C248" s="175" t="s">
        <v>381</v>
      </c>
      <c r="D248" s="175" t="s">
        <v>141</v>
      </c>
      <c r="E248" s="176" t="s">
        <v>1541</v>
      </c>
      <c r="F248" s="177" t="s">
        <v>1542</v>
      </c>
      <c r="G248" s="178" t="s">
        <v>539</v>
      </c>
      <c r="H248" s="179">
        <v>1</v>
      </c>
      <c r="I248" s="180"/>
      <c r="J248" s="181">
        <f>ROUND(I248*H248,2)</f>
        <v>0</v>
      </c>
      <c r="K248" s="177" t="s">
        <v>145</v>
      </c>
      <c r="L248" s="41"/>
      <c r="M248" s="182" t="s">
        <v>82</v>
      </c>
      <c r="N248" s="183" t="s">
        <v>54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1535</v>
      </c>
      <c r="AT248" s="186" t="s">
        <v>141</v>
      </c>
      <c r="AU248" s="186" t="s">
        <v>21</v>
      </c>
      <c r="AY248" s="18" t="s">
        <v>139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8" t="s">
        <v>92</v>
      </c>
      <c r="BK248" s="187">
        <f>ROUND(I248*H248,2)</f>
        <v>0</v>
      </c>
      <c r="BL248" s="18" t="s">
        <v>1535</v>
      </c>
      <c r="BM248" s="186" t="s">
        <v>1543</v>
      </c>
    </row>
    <row r="249" spans="1:47" s="2" customFormat="1" ht="11.25">
      <c r="A249" s="36"/>
      <c r="B249" s="37"/>
      <c r="C249" s="38"/>
      <c r="D249" s="188" t="s">
        <v>148</v>
      </c>
      <c r="E249" s="38"/>
      <c r="F249" s="189" t="s">
        <v>1544</v>
      </c>
      <c r="G249" s="38"/>
      <c r="H249" s="38"/>
      <c r="I249" s="190"/>
      <c r="J249" s="38"/>
      <c r="K249" s="38"/>
      <c r="L249" s="41"/>
      <c r="M249" s="191"/>
      <c r="N249" s="19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8" t="s">
        <v>148</v>
      </c>
      <c r="AU249" s="18" t="s">
        <v>21</v>
      </c>
    </row>
    <row r="250" spans="2:63" s="12" customFormat="1" ht="22.9" customHeight="1">
      <c r="B250" s="159"/>
      <c r="C250" s="160"/>
      <c r="D250" s="161" t="s">
        <v>83</v>
      </c>
      <c r="E250" s="173" t="s">
        <v>1545</v>
      </c>
      <c r="F250" s="173" t="s">
        <v>1546</v>
      </c>
      <c r="G250" s="160"/>
      <c r="H250" s="160"/>
      <c r="I250" s="163"/>
      <c r="J250" s="174">
        <f>BK250</f>
        <v>0</v>
      </c>
      <c r="K250" s="160"/>
      <c r="L250" s="165"/>
      <c r="M250" s="166"/>
      <c r="N250" s="167"/>
      <c r="O250" s="167"/>
      <c r="P250" s="168">
        <f>P251</f>
        <v>0</v>
      </c>
      <c r="Q250" s="167"/>
      <c r="R250" s="168">
        <f>R251</f>
        <v>0</v>
      </c>
      <c r="S250" s="167"/>
      <c r="T250" s="169">
        <f>T251</f>
        <v>0</v>
      </c>
      <c r="AR250" s="170" t="s">
        <v>170</v>
      </c>
      <c r="AT250" s="171" t="s">
        <v>83</v>
      </c>
      <c r="AU250" s="171" t="s">
        <v>92</v>
      </c>
      <c r="AY250" s="170" t="s">
        <v>139</v>
      </c>
      <c r="BK250" s="172">
        <f>BK251</f>
        <v>0</v>
      </c>
    </row>
    <row r="251" spans="1:65" s="2" customFormat="1" ht="16.5" customHeight="1">
      <c r="A251" s="36"/>
      <c r="B251" s="37"/>
      <c r="C251" s="175" t="s">
        <v>151</v>
      </c>
      <c r="D251" s="175" t="s">
        <v>141</v>
      </c>
      <c r="E251" s="176" t="s">
        <v>1547</v>
      </c>
      <c r="F251" s="177" t="s">
        <v>1548</v>
      </c>
      <c r="G251" s="178" t="s">
        <v>539</v>
      </c>
      <c r="H251" s="179">
        <v>1</v>
      </c>
      <c r="I251" s="180"/>
      <c r="J251" s="181">
        <f>ROUND(I251*H251,2)</f>
        <v>0</v>
      </c>
      <c r="K251" s="177" t="s">
        <v>82</v>
      </c>
      <c r="L251" s="41"/>
      <c r="M251" s="240" t="s">
        <v>82</v>
      </c>
      <c r="N251" s="241" t="s">
        <v>54</v>
      </c>
      <c r="O251" s="238"/>
      <c r="P251" s="242">
        <f>O251*H251</f>
        <v>0</v>
      </c>
      <c r="Q251" s="242">
        <v>0</v>
      </c>
      <c r="R251" s="242">
        <f>Q251*H251</f>
        <v>0</v>
      </c>
      <c r="S251" s="242">
        <v>0</v>
      </c>
      <c r="T251" s="243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1535</v>
      </c>
      <c r="AT251" s="186" t="s">
        <v>141</v>
      </c>
      <c r="AU251" s="186" t="s">
        <v>21</v>
      </c>
      <c r="AY251" s="18" t="s">
        <v>139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8" t="s">
        <v>92</v>
      </c>
      <c r="BK251" s="187">
        <f>ROUND(I251*H251,2)</f>
        <v>0</v>
      </c>
      <c r="BL251" s="18" t="s">
        <v>1535</v>
      </c>
      <c r="BM251" s="186" t="s">
        <v>1549</v>
      </c>
    </row>
    <row r="252" spans="1:31" s="2" customFormat="1" ht="6.95" customHeight="1">
      <c r="A252" s="36"/>
      <c r="B252" s="49"/>
      <c r="C252" s="50"/>
      <c r="D252" s="50"/>
      <c r="E252" s="50"/>
      <c r="F252" s="50"/>
      <c r="G252" s="50"/>
      <c r="H252" s="50"/>
      <c r="I252" s="50"/>
      <c r="J252" s="50"/>
      <c r="K252" s="50"/>
      <c r="L252" s="41"/>
      <c r="M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</row>
  </sheetData>
  <sheetProtection algorithmName="SHA-512" hashValue="+pnAn6PqOjLEf8iXK/GhHdckuc7JfH2GACYSwX3hGSp3POeHl4/avEZCF8aY7aaHJ50YqkLJ70f1TURpakLRsA==" saltValue="HEMymeivCvnZ4uQ9nI26riAaDKOAeCTiFD24hK8XyqI5gKG7g+SzpT/rs0b0TmqR3jyJ8fKMVCAV2phbURcJog==" spinCount="100000" sheet="1" objects="1" scenarios="1" formatColumns="0" formatRows="0" autoFilter="0"/>
  <autoFilter ref="C89:K25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2_02/111251101"/>
    <hyperlink ref="F99" r:id="rId2" display="https://podminky.urs.cz/item/CS_URS_2022_02/111301111"/>
    <hyperlink ref="F104" r:id="rId3" display="https://podminky.urs.cz/item/CS_URS_2022_02/112101101"/>
    <hyperlink ref="F109" r:id="rId4" display="https://podminky.urs.cz/item/CS_URS_2022_02/112251101"/>
    <hyperlink ref="F111" r:id="rId5" display="https://podminky.urs.cz/item/CS_URS_2022_02/113106134"/>
    <hyperlink ref="F113" r:id="rId6" display="https://podminky.urs.cz/item/CS_URS_2022_02/113204111"/>
    <hyperlink ref="F118" r:id="rId7" display="https://podminky.urs.cz/item/CS_URS_2022_02/122311101"/>
    <hyperlink ref="F123" r:id="rId8" display="https://podminky.urs.cz/item/CS_URS_2022_02/122452204"/>
    <hyperlink ref="F130" r:id="rId9" display="https://podminky.urs.cz/item/CS_URS_2022_02/162201401"/>
    <hyperlink ref="F132" r:id="rId10" display="https://podminky.urs.cz/item/CS_URS_2022_02/162201411"/>
    <hyperlink ref="F134" r:id="rId11" display="https://podminky.urs.cz/item/CS_URS_2022_02/162201421"/>
    <hyperlink ref="F136" r:id="rId12" display="https://podminky.urs.cz/item/CS_URS_2022_02/162301501"/>
    <hyperlink ref="F138" r:id="rId13" display="https://podminky.urs.cz/item/CS_URS_2022_02/162301931"/>
    <hyperlink ref="F142" r:id="rId14" display="https://podminky.urs.cz/item/CS_URS_2022_02/162301951"/>
    <hyperlink ref="F146" r:id="rId15" display="https://podminky.urs.cz/item/CS_URS_2022_02/162301971"/>
    <hyperlink ref="F150" r:id="rId16" display="https://podminky.urs.cz/item/CS_URS_2022_02/162301981"/>
    <hyperlink ref="F154" r:id="rId17" display="https://podminky.urs.cz/item/CS_URS_2022_02/162751137"/>
    <hyperlink ref="F160" r:id="rId18" display="https://podminky.urs.cz/item/CS_URS_2022_02/162751139"/>
    <hyperlink ref="F164" r:id="rId19" display="https://podminky.urs.cz/item/CS_URS_2022_02/171201231"/>
    <hyperlink ref="F168" r:id="rId20" display="https://podminky.urs.cz/item/CS_URS_2022_02/181951112"/>
    <hyperlink ref="F173" r:id="rId21" display="https://podminky.urs.cz/item/CS_URS_2022_02/184818242"/>
    <hyperlink ref="F179" r:id="rId22" display="https://podminky.urs.cz/item/CS_URS_2022_02/291211111"/>
    <hyperlink ref="F187" r:id="rId23" display="https://podminky.urs.cz/item/CS_URS_2022_02/421951114"/>
    <hyperlink ref="F193" r:id="rId24" display="https://podminky.urs.cz/item/CS_URS_2022_02/564661111"/>
    <hyperlink ref="F198" r:id="rId25" display="https://podminky.urs.cz/item/CS_URS_2022_02/564851111"/>
    <hyperlink ref="F203" r:id="rId26" display="https://podminky.urs.cz/item/CS_URS_2022_02/569851111"/>
    <hyperlink ref="F209" r:id="rId27" display="https://podminky.urs.cz/item/CS_URS_2022_02/912211111"/>
    <hyperlink ref="F215" r:id="rId28" display="https://podminky.urs.cz/item/CS_URS_2022_02/919726124"/>
    <hyperlink ref="F221" r:id="rId29" display="https://podminky.urs.cz/item/CS_URS_2022_02/997221561"/>
    <hyperlink ref="F226" r:id="rId30" display="https://podminky.urs.cz/item/CS_URS_2022_02/997221569"/>
    <hyperlink ref="F230" r:id="rId31" display="https://podminky.urs.cz/item/CS_URS_2022_02/997221612"/>
    <hyperlink ref="F234" r:id="rId32" display="https://podminky.urs.cz/item/CS_URS_2022_02/997221861"/>
    <hyperlink ref="F240" r:id="rId33" display="https://podminky.urs.cz/item/CS_URS_2022_02/998212111"/>
    <hyperlink ref="F246" r:id="rId34" display="https://podminky.urs.cz/item/CS_URS_2022_02/012303000"/>
    <hyperlink ref="F249" r:id="rId35" display="https://podminky.urs.cz/item/CS_URS_2022_02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102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21</v>
      </c>
    </row>
    <row r="4" spans="2:46" s="1" customFormat="1" ht="24.95" customHeight="1">
      <c r="B4" s="21"/>
      <c r="D4" s="105" t="s">
        <v>103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5" t="str">
        <f>'Rekapitulace stavby'!K6</f>
        <v>Přestavba mostu ev.č.2033-4, Tlučná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7" t="s">
        <v>104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67" t="s">
        <v>1550</v>
      </c>
      <c r="F9" s="368"/>
      <c r="G9" s="368"/>
      <c r="H9" s="36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82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16. 10. 2022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30</v>
      </c>
      <c r="E14" s="36"/>
      <c r="F14" s="36"/>
      <c r="G14" s="36"/>
      <c r="H14" s="36"/>
      <c r="I14" s="107" t="s">
        <v>31</v>
      </c>
      <c r="J14" s="109" t="s">
        <v>32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33</v>
      </c>
      <c r="F15" s="36"/>
      <c r="G15" s="36"/>
      <c r="H15" s="36"/>
      <c r="I15" s="107" t="s">
        <v>34</v>
      </c>
      <c r="J15" s="109" t="s">
        <v>35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36</v>
      </c>
      <c r="E17" s="36"/>
      <c r="F17" s="36"/>
      <c r="G17" s="36"/>
      <c r="H17" s="36"/>
      <c r="I17" s="107" t="s">
        <v>31</v>
      </c>
      <c r="J17" s="31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9" t="str">
        <f>'Rekapitulace stavby'!E14</f>
        <v>Vyplň údaj</v>
      </c>
      <c r="F18" s="370"/>
      <c r="G18" s="370"/>
      <c r="H18" s="370"/>
      <c r="I18" s="107" t="s">
        <v>34</v>
      </c>
      <c r="J18" s="31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38</v>
      </c>
      <c r="E20" s="36"/>
      <c r="F20" s="36"/>
      <c r="G20" s="36"/>
      <c r="H20" s="36"/>
      <c r="I20" s="107" t="s">
        <v>31</v>
      </c>
      <c r="J20" s="109" t="s">
        <v>39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40</v>
      </c>
      <c r="F21" s="36"/>
      <c r="G21" s="36"/>
      <c r="H21" s="36"/>
      <c r="I21" s="107" t="s">
        <v>34</v>
      </c>
      <c r="J21" s="109" t="s">
        <v>41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43</v>
      </c>
      <c r="E23" s="36"/>
      <c r="F23" s="36"/>
      <c r="G23" s="36"/>
      <c r="H23" s="36"/>
      <c r="I23" s="107" t="s">
        <v>31</v>
      </c>
      <c r="J23" s="109" t="s">
        <v>44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45</v>
      </c>
      <c r="F24" s="36"/>
      <c r="G24" s="36"/>
      <c r="H24" s="36"/>
      <c r="I24" s="107" t="s">
        <v>34</v>
      </c>
      <c r="J24" s="109" t="s">
        <v>46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1" t="s">
        <v>82</v>
      </c>
      <c r="F27" s="371"/>
      <c r="G27" s="371"/>
      <c r="H27" s="3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49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51</v>
      </c>
      <c r="G32" s="36"/>
      <c r="H32" s="36"/>
      <c r="I32" s="117" t="s">
        <v>50</v>
      </c>
      <c r="J32" s="117" t="s">
        <v>52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53</v>
      </c>
      <c r="E33" s="107" t="s">
        <v>54</v>
      </c>
      <c r="F33" s="119">
        <f>ROUND((SUM(BE83:BE107)),2)</f>
        <v>0</v>
      </c>
      <c r="G33" s="36"/>
      <c r="H33" s="36"/>
      <c r="I33" s="120">
        <v>0.21</v>
      </c>
      <c r="J33" s="119">
        <f>ROUND(((SUM(BE83:BE107))*I33),2)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55</v>
      </c>
      <c r="F34" s="119">
        <f>ROUND((SUM(BF83:BF107)),2)</f>
        <v>0</v>
      </c>
      <c r="G34" s="36"/>
      <c r="H34" s="36"/>
      <c r="I34" s="120">
        <v>0.15</v>
      </c>
      <c r="J34" s="119">
        <f>ROUND(((SUM(BF83:BF107))*I34),2)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56</v>
      </c>
      <c r="F35" s="119">
        <f>ROUND((SUM(BG83:BG107)),2)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57</v>
      </c>
      <c r="F36" s="119">
        <f>ROUND((SUM(BH83:BH107)),2)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58</v>
      </c>
      <c r="F37" s="119">
        <f>ROUND((SUM(BI83:BI107)),2)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59</v>
      </c>
      <c r="E39" s="123"/>
      <c r="F39" s="123"/>
      <c r="G39" s="124" t="s">
        <v>60</v>
      </c>
      <c r="H39" s="125" t="s">
        <v>61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106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2" t="str">
        <f>E7</f>
        <v>Přestavba mostu ev.č.2033-4, Tlučná</v>
      </c>
      <c r="F48" s="373"/>
      <c r="G48" s="373"/>
      <c r="H48" s="37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104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5" t="str">
        <f>E9</f>
        <v>SKA1904 - VON</v>
      </c>
      <c r="F50" s="374"/>
      <c r="G50" s="374"/>
      <c r="H50" s="37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16. 10. 2022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0" t="s">
        <v>30</v>
      </c>
      <c r="D54" s="38"/>
      <c r="E54" s="38"/>
      <c r="F54" s="28" t="str">
        <f>E15</f>
        <v>SÚS Plzeňského kraje</v>
      </c>
      <c r="G54" s="38"/>
      <c r="H54" s="38"/>
      <c r="I54" s="30" t="s">
        <v>38</v>
      </c>
      <c r="J54" s="34" t="str">
        <f>E21</f>
        <v>Projekční kancelář Ing.Škubalová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43</v>
      </c>
      <c r="J55" s="34" t="str">
        <f>E24</f>
        <v>Straka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107</v>
      </c>
      <c r="D57" s="133"/>
      <c r="E57" s="133"/>
      <c r="F57" s="133"/>
      <c r="G57" s="133"/>
      <c r="H57" s="133"/>
      <c r="I57" s="133"/>
      <c r="J57" s="134" t="s">
        <v>108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81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109</v>
      </c>
    </row>
    <row r="60" spans="2:12" s="9" customFormat="1" ht="24.95" customHeight="1">
      <c r="B60" s="136"/>
      <c r="C60" s="137"/>
      <c r="D60" s="138" t="s">
        <v>1410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1411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1412</v>
      </c>
      <c r="E62" s="145"/>
      <c r="F62" s="145"/>
      <c r="G62" s="145"/>
      <c r="H62" s="145"/>
      <c r="I62" s="145"/>
      <c r="J62" s="146">
        <f>J96</f>
        <v>0</v>
      </c>
      <c r="K62" s="143"/>
      <c r="L62" s="147"/>
    </row>
    <row r="63" spans="2:12" s="10" customFormat="1" ht="19.9" customHeight="1">
      <c r="B63" s="142"/>
      <c r="C63" s="143"/>
      <c r="D63" s="144" t="s">
        <v>1551</v>
      </c>
      <c r="E63" s="145"/>
      <c r="F63" s="145"/>
      <c r="G63" s="145"/>
      <c r="H63" s="145"/>
      <c r="I63" s="145"/>
      <c r="J63" s="146">
        <f>J104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4" t="s">
        <v>124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72" t="str">
        <f>E7</f>
        <v>Přestavba mostu ev.č.2033-4, Tlučná</v>
      </c>
      <c r="F73" s="373"/>
      <c r="G73" s="373"/>
      <c r="H73" s="373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104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25" t="str">
        <f>E9</f>
        <v>SKA1904 - VON</v>
      </c>
      <c r="F75" s="374"/>
      <c r="G75" s="374"/>
      <c r="H75" s="374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 xml:space="preserve"> </v>
      </c>
      <c r="G77" s="38"/>
      <c r="H77" s="38"/>
      <c r="I77" s="30" t="s">
        <v>24</v>
      </c>
      <c r="J77" s="61" t="str">
        <f>IF(J12="","",J12)</f>
        <v>16. 10. 2022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7" customHeight="1">
      <c r="A79" s="36"/>
      <c r="B79" s="37"/>
      <c r="C79" s="30" t="s">
        <v>30</v>
      </c>
      <c r="D79" s="38"/>
      <c r="E79" s="38"/>
      <c r="F79" s="28" t="str">
        <f>E15</f>
        <v>SÚS Plzeňského kraje</v>
      </c>
      <c r="G79" s="38"/>
      <c r="H79" s="38"/>
      <c r="I79" s="30" t="s">
        <v>38</v>
      </c>
      <c r="J79" s="34" t="str">
        <f>E21</f>
        <v>Projekční kancelář Ing.Škubalová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30" t="s">
        <v>43</v>
      </c>
      <c r="J80" s="34" t="str">
        <f>E24</f>
        <v>Straka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125</v>
      </c>
      <c r="D82" s="151" t="s">
        <v>68</v>
      </c>
      <c r="E82" s="151" t="s">
        <v>64</v>
      </c>
      <c r="F82" s="151" t="s">
        <v>65</v>
      </c>
      <c r="G82" s="151" t="s">
        <v>126</v>
      </c>
      <c r="H82" s="151" t="s">
        <v>127</v>
      </c>
      <c r="I82" s="151" t="s">
        <v>128</v>
      </c>
      <c r="J82" s="151" t="s">
        <v>108</v>
      </c>
      <c r="K82" s="152" t="s">
        <v>129</v>
      </c>
      <c r="L82" s="153"/>
      <c r="M82" s="70" t="s">
        <v>82</v>
      </c>
      <c r="N82" s="71" t="s">
        <v>53</v>
      </c>
      <c r="O82" s="71" t="s">
        <v>130</v>
      </c>
      <c r="P82" s="71" t="s">
        <v>131</v>
      </c>
      <c r="Q82" s="71" t="s">
        <v>132</v>
      </c>
      <c r="R82" s="71" t="s">
        <v>133</v>
      </c>
      <c r="S82" s="71" t="s">
        <v>134</v>
      </c>
      <c r="T82" s="72" t="s">
        <v>135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136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0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83</v>
      </c>
      <c r="AU83" s="18" t="s">
        <v>109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83</v>
      </c>
      <c r="E84" s="162" t="s">
        <v>1529</v>
      </c>
      <c r="F84" s="162" t="s">
        <v>1530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P85+P96+P104</f>
        <v>0</v>
      </c>
      <c r="Q84" s="167"/>
      <c r="R84" s="168">
        <f>R85+R96+R104</f>
        <v>0</v>
      </c>
      <c r="S84" s="167"/>
      <c r="T84" s="169">
        <f>T85+T96+T104</f>
        <v>0</v>
      </c>
      <c r="AR84" s="170" t="s">
        <v>170</v>
      </c>
      <c r="AT84" s="171" t="s">
        <v>83</v>
      </c>
      <c r="AU84" s="171" t="s">
        <v>84</v>
      </c>
      <c r="AY84" s="170" t="s">
        <v>139</v>
      </c>
      <c r="BK84" s="172">
        <f>BK85+BK96+BK104</f>
        <v>0</v>
      </c>
    </row>
    <row r="85" spans="2:63" s="12" customFormat="1" ht="22.9" customHeight="1">
      <c r="B85" s="159"/>
      <c r="C85" s="160"/>
      <c r="D85" s="161" t="s">
        <v>83</v>
      </c>
      <c r="E85" s="173" t="s">
        <v>1531</v>
      </c>
      <c r="F85" s="173" t="s">
        <v>1532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SUM(P86:P95)</f>
        <v>0</v>
      </c>
      <c r="Q85" s="167"/>
      <c r="R85" s="168">
        <f>SUM(R86:R95)</f>
        <v>0</v>
      </c>
      <c r="S85" s="167"/>
      <c r="T85" s="169">
        <f>SUM(T86:T95)</f>
        <v>0</v>
      </c>
      <c r="AR85" s="170" t="s">
        <v>170</v>
      </c>
      <c r="AT85" s="171" t="s">
        <v>83</v>
      </c>
      <c r="AU85" s="171" t="s">
        <v>92</v>
      </c>
      <c r="AY85" s="170" t="s">
        <v>139</v>
      </c>
      <c r="BK85" s="172">
        <f>SUM(BK86:BK95)</f>
        <v>0</v>
      </c>
    </row>
    <row r="86" spans="1:65" s="2" customFormat="1" ht="16.5" customHeight="1">
      <c r="A86" s="36"/>
      <c r="B86" s="37"/>
      <c r="C86" s="175" t="s">
        <v>92</v>
      </c>
      <c r="D86" s="175" t="s">
        <v>141</v>
      </c>
      <c r="E86" s="176" t="s">
        <v>1552</v>
      </c>
      <c r="F86" s="177" t="s">
        <v>1553</v>
      </c>
      <c r="G86" s="178" t="s">
        <v>539</v>
      </c>
      <c r="H86" s="179">
        <v>1</v>
      </c>
      <c r="I86" s="180"/>
      <c r="J86" s="181">
        <f>ROUND(I86*H86,2)</f>
        <v>0</v>
      </c>
      <c r="K86" s="177" t="s">
        <v>145</v>
      </c>
      <c r="L86" s="41"/>
      <c r="M86" s="182" t="s">
        <v>82</v>
      </c>
      <c r="N86" s="183" t="s">
        <v>54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1535</v>
      </c>
      <c r="AT86" s="186" t="s">
        <v>141</v>
      </c>
      <c r="AU86" s="186" t="s">
        <v>21</v>
      </c>
      <c r="AY86" s="18" t="s">
        <v>139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8" t="s">
        <v>92</v>
      </c>
      <c r="BK86" s="187">
        <f>ROUND(I86*H86,2)</f>
        <v>0</v>
      </c>
      <c r="BL86" s="18" t="s">
        <v>1535</v>
      </c>
      <c r="BM86" s="186" t="s">
        <v>1554</v>
      </c>
    </row>
    <row r="87" spans="1:47" s="2" customFormat="1" ht="11.25">
      <c r="A87" s="36"/>
      <c r="B87" s="37"/>
      <c r="C87" s="38"/>
      <c r="D87" s="188" t="s">
        <v>148</v>
      </c>
      <c r="E87" s="38"/>
      <c r="F87" s="189" t="s">
        <v>1555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148</v>
      </c>
      <c r="AU87" s="18" t="s">
        <v>21</v>
      </c>
    </row>
    <row r="88" spans="1:65" s="2" customFormat="1" ht="16.5" customHeight="1">
      <c r="A88" s="36"/>
      <c r="B88" s="37"/>
      <c r="C88" s="175" t="s">
        <v>21</v>
      </c>
      <c r="D88" s="175" t="s">
        <v>141</v>
      </c>
      <c r="E88" s="176" t="s">
        <v>1556</v>
      </c>
      <c r="F88" s="177" t="s">
        <v>1557</v>
      </c>
      <c r="G88" s="178" t="s">
        <v>539</v>
      </c>
      <c r="H88" s="179">
        <v>1</v>
      </c>
      <c r="I88" s="180"/>
      <c r="J88" s="181">
        <f>ROUND(I88*H88,2)</f>
        <v>0</v>
      </c>
      <c r="K88" s="177" t="s">
        <v>82</v>
      </c>
      <c r="L88" s="41"/>
      <c r="M88" s="182" t="s">
        <v>82</v>
      </c>
      <c r="N88" s="183" t="s">
        <v>54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1535</v>
      </c>
      <c r="AT88" s="186" t="s">
        <v>141</v>
      </c>
      <c r="AU88" s="186" t="s">
        <v>21</v>
      </c>
      <c r="AY88" s="18" t="s">
        <v>139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8" t="s">
        <v>92</v>
      </c>
      <c r="BK88" s="187">
        <f>ROUND(I88*H88,2)</f>
        <v>0</v>
      </c>
      <c r="BL88" s="18" t="s">
        <v>1535</v>
      </c>
      <c r="BM88" s="186" t="s">
        <v>1558</v>
      </c>
    </row>
    <row r="89" spans="1:65" s="2" customFormat="1" ht="16.5" customHeight="1">
      <c r="A89" s="36"/>
      <c r="B89" s="37"/>
      <c r="C89" s="175" t="s">
        <v>159</v>
      </c>
      <c r="D89" s="175" t="s">
        <v>141</v>
      </c>
      <c r="E89" s="176" t="s">
        <v>1533</v>
      </c>
      <c r="F89" s="177" t="s">
        <v>1559</v>
      </c>
      <c r="G89" s="178" t="s">
        <v>539</v>
      </c>
      <c r="H89" s="179">
        <v>1</v>
      </c>
      <c r="I89" s="180"/>
      <c r="J89" s="181">
        <f>ROUND(I89*H89,2)</f>
        <v>0</v>
      </c>
      <c r="K89" s="177" t="s">
        <v>145</v>
      </c>
      <c r="L89" s="41"/>
      <c r="M89" s="182" t="s">
        <v>82</v>
      </c>
      <c r="N89" s="183" t="s">
        <v>54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1535</v>
      </c>
      <c r="AT89" s="186" t="s">
        <v>141</v>
      </c>
      <c r="AU89" s="186" t="s">
        <v>21</v>
      </c>
      <c r="AY89" s="18" t="s">
        <v>139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8" t="s">
        <v>92</v>
      </c>
      <c r="BK89" s="187">
        <f>ROUND(I89*H89,2)</f>
        <v>0</v>
      </c>
      <c r="BL89" s="18" t="s">
        <v>1535</v>
      </c>
      <c r="BM89" s="186" t="s">
        <v>1560</v>
      </c>
    </row>
    <row r="90" spans="1:47" s="2" customFormat="1" ht="11.25">
      <c r="A90" s="36"/>
      <c r="B90" s="37"/>
      <c r="C90" s="38"/>
      <c r="D90" s="188" t="s">
        <v>148</v>
      </c>
      <c r="E90" s="38"/>
      <c r="F90" s="189" t="s">
        <v>1537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8" t="s">
        <v>148</v>
      </c>
      <c r="AU90" s="18" t="s">
        <v>21</v>
      </c>
    </row>
    <row r="91" spans="1:65" s="2" customFormat="1" ht="16.5" customHeight="1">
      <c r="A91" s="36"/>
      <c r="B91" s="37"/>
      <c r="C91" s="175" t="s">
        <v>146</v>
      </c>
      <c r="D91" s="175" t="s">
        <v>141</v>
      </c>
      <c r="E91" s="176" t="s">
        <v>1561</v>
      </c>
      <c r="F91" s="177" t="s">
        <v>1562</v>
      </c>
      <c r="G91" s="178" t="s">
        <v>539</v>
      </c>
      <c r="H91" s="179">
        <v>1</v>
      </c>
      <c r="I91" s="180"/>
      <c r="J91" s="181">
        <f>ROUND(I91*H91,2)</f>
        <v>0</v>
      </c>
      <c r="K91" s="177" t="s">
        <v>82</v>
      </c>
      <c r="L91" s="41"/>
      <c r="M91" s="182" t="s">
        <v>82</v>
      </c>
      <c r="N91" s="183" t="s">
        <v>54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1535</v>
      </c>
      <c r="AT91" s="186" t="s">
        <v>141</v>
      </c>
      <c r="AU91" s="186" t="s">
        <v>21</v>
      </c>
      <c r="AY91" s="18" t="s">
        <v>139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8" t="s">
        <v>92</v>
      </c>
      <c r="BK91" s="187">
        <f>ROUND(I91*H91,2)</f>
        <v>0</v>
      </c>
      <c r="BL91" s="18" t="s">
        <v>1535</v>
      </c>
      <c r="BM91" s="186" t="s">
        <v>1563</v>
      </c>
    </row>
    <row r="92" spans="1:65" s="2" customFormat="1" ht="16.5" customHeight="1">
      <c r="A92" s="36"/>
      <c r="B92" s="37"/>
      <c r="C92" s="175" t="s">
        <v>170</v>
      </c>
      <c r="D92" s="175" t="s">
        <v>141</v>
      </c>
      <c r="E92" s="176" t="s">
        <v>1538</v>
      </c>
      <c r="F92" s="177" t="s">
        <v>1539</v>
      </c>
      <c r="G92" s="178" t="s">
        <v>539</v>
      </c>
      <c r="H92" s="179">
        <v>1</v>
      </c>
      <c r="I92" s="180"/>
      <c r="J92" s="181">
        <f>ROUND(I92*H92,2)</f>
        <v>0</v>
      </c>
      <c r="K92" s="177" t="s">
        <v>82</v>
      </c>
      <c r="L92" s="41"/>
      <c r="M92" s="182" t="s">
        <v>82</v>
      </c>
      <c r="N92" s="183" t="s">
        <v>54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1535</v>
      </c>
      <c r="AT92" s="186" t="s">
        <v>141</v>
      </c>
      <c r="AU92" s="186" t="s">
        <v>21</v>
      </c>
      <c r="AY92" s="18" t="s">
        <v>139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8" t="s">
        <v>92</v>
      </c>
      <c r="BK92" s="187">
        <f>ROUND(I92*H92,2)</f>
        <v>0</v>
      </c>
      <c r="BL92" s="18" t="s">
        <v>1535</v>
      </c>
      <c r="BM92" s="186" t="s">
        <v>1564</v>
      </c>
    </row>
    <row r="93" spans="1:65" s="2" customFormat="1" ht="16.5" customHeight="1">
      <c r="A93" s="36"/>
      <c r="B93" s="37"/>
      <c r="C93" s="175" t="s">
        <v>177</v>
      </c>
      <c r="D93" s="175" t="s">
        <v>141</v>
      </c>
      <c r="E93" s="176" t="s">
        <v>1541</v>
      </c>
      <c r="F93" s="177" t="s">
        <v>1565</v>
      </c>
      <c r="G93" s="178" t="s">
        <v>539</v>
      </c>
      <c r="H93" s="179">
        <v>1</v>
      </c>
      <c r="I93" s="180"/>
      <c r="J93" s="181">
        <f>ROUND(I93*H93,2)</f>
        <v>0</v>
      </c>
      <c r="K93" s="177" t="s">
        <v>145</v>
      </c>
      <c r="L93" s="41"/>
      <c r="M93" s="182" t="s">
        <v>82</v>
      </c>
      <c r="N93" s="183" t="s">
        <v>54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1535</v>
      </c>
      <c r="AT93" s="186" t="s">
        <v>141</v>
      </c>
      <c r="AU93" s="186" t="s">
        <v>21</v>
      </c>
      <c r="AY93" s="18" t="s">
        <v>139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8" t="s">
        <v>92</v>
      </c>
      <c r="BK93" s="187">
        <f>ROUND(I93*H93,2)</f>
        <v>0</v>
      </c>
      <c r="BL93" s="18" t="s">
        <v>1535</v>
      </c>
      <c r="BM93" s="186" t="s">
        <v>1566</v>
      </c>
    </row>
    <row r="94" spans="1:47" s="2" customFormat="1" ht="11.25">
      <c r="A94" s="36"/>
      <c r="B94" s="37"/>
      <c r="C94" s="38"/>
      <c r="D94" s="188" t="s">
        <v>148</v>
      </c>
      <c r="E94" s="38"/>
      <c r="F94" s="189" t="s">
        <v>1544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8" t="s">
        <v>148</v>
      </c>
      <c r="AU94" s="18" t="s">
        <v>21</v>
      </c>
    </row>
    <row r="95" spans="1:65" s="2" customFormat="1" ht="16.5" customHeight="1">
      <c r="A95" s="36"/>
      <c r="B95" s="37"/>
      <c r="C95" s="175" t="s">
        <v>183</v>
      </c>
      <c r="D95" s="175" t="s">
        <v>141</v>
      </c>
      <c r="E95" s="176" t="s">
        <v>1567</v>
      </c>
      <c r="F95" s="177" t="s">
        <v>1568</v>
      </c>
      <c r="G95" s="178" t="s">
        <v>539</v>
      </c>
      <c r="H95" s="179">
        <v>1</v>
      </c>
      <c r="I95" s="180"/>
      <c r="J95" s="181">
        <f>ROUND(I95*H95,2)</f>
        <v>0</v>
      </c>
      <c r="K95" s="177" t="s">
        <v>82</v>
      </c>
      <c r="L95" s="41"/>
      <c r="M95" s="182" t="s">
        <v>82</v>
      </c>
      <c r="N95" s="183" t="s">
        <v>54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1535</v>
      </c>
      <c r="AT95" s="186" t="s">
        <v>141</v>
      </c>
      <c r="AU95" s="186" t="s">
        <v>21</v>
      </c>
      <c r="AY95" s="18" t="s">
        <v>139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8" t="s">
        <v>92</v>
      </c>
      <c r="BK95" s="187">
        <f>ROUND(I95*H95,2)</f>
        <v>0</v>
      </c>
      <c r="BL95" s="18" t="s">
        <v>1535</v>
      </c>
      <c r="BM95" s="186" t="s">
        <v>1569</v>
      </c>
    </row>
    <row r="96" spans="2:63" s="12" customFormat="1" ht="22.9" customHeight="1">
      <c r="B96" s="159"/>
      <c r="C96" s="160"/>
      <c r="D96" s="161" t="s">
        <v>83</v>
      </c>
      <c r="E96" s="173" t="s">
        <v>1545</v>
      </c>
      <c r="F96" s="173" t="s">
        <v>1546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SUM(P97:P103)</f>
        <v>0</v>
      </c>
      <c r="Q96" s="167"/>
      <c r="R96" s="168">
        <f>SUM(R97:R103)</f>
        <v>0</v>
      </c>
      <c r="S96" s="167"/>
      <c r="T96" s="169">
        <f>SUM(T97:T103)</f>
        <v>0</v>
      </c>
      <c r="AR96" s="170" t="s">
        <v>170</v>
      </c>
      <c r="AT96" s="171" t="s">
        <v>83</v>
      </c>
      <c r="AU96" s="171" t="s">
        <v>92</v>
      </c>
      <c r="AY96" s="170" t="s">
        <v>139</v>
      </c>
      <c r="BK96" s="172">
        <f>SUM(BK97:BK103)</f>
        <v>0</v>
      </c>
    </row>
    <row r="97" spans="1:65" s="2" customFormat="1" ht="24.2" customHeight="1">
      <c r="A97" s="36"/>
      <c r="B97" s="37"/>
      <c r="C97" s="175" t="s">
        <v>189</v>
      </c>
      <c r="D97" s="175" t="s">
        <v>141</v>
      </c>
      <c r="E97" s="176" t="s">
        <v>1570</v>
      </c>
      <c r="F97" s="177" t="s">
        <v>1571</v>
      </c>
      <c r="G97" s="178" t="s">
        <v>539</v>
      </c>
      <c r="H97" s="179">
        <v>1</v>
      </c>
      <c r="I97" s="180"/>
      <c r="J97" s="181">
        <f>ROUND(I97*H97,2)</f>
        <v>0</v>
      </c>
      <c r="K97" s="177" t="s">
        <v>145</v>
      </c>
      <c r="L97" s="41"/>
      <c r="M97" s="182" t="s">
        <v>82</v>
      </c>
      <c r="N97" s="183" t="s">
        <v>54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1535</v>
      </c>
      <c r="AT97" s="186" t="s">
        <v>141</v>
      </c>
      <c r="AU97" s="186" t="s">
        <v>21</v>
      </c>
      <c r="AY97" s="18" t="s">
        <v>139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92</v>
      </c>
      <c r="BK97" s="187">
        <f>ROUND(I97*H97,2)</f>
        <v>0</v>
      </c>
      <c r="BL97" s="18" t="s">
        <v>1535</v>
      </c>
      <c r="BM97" s="186" t="s">
        <v>1572</v>
      </c>
    </row>
    <row r="98" spans="1:47" s="2" customFormat="1" ht="11.25">
      <c r="A98" s="36"/>
      <c r="B98" s="37"/>
      <c r="C98" s="38"/>
      <c r="D98" s="188" t="s">
        <v>148</v>
      </c>
      <c r="E98" s="38"/>
      <c r="F98" s="189" t="s">
        <v>1573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8" t="s">
        <v>148</v>
      </c>
      <c r="AU98" s="18" t="s">
        <v>21</v>
      </c>
    </row>
    <row r="99" spans="1:65" s="2" customFormat="1" ht="16.5" customHeight="1">
      <c r="A99" s="36"/>
      <c r="B99" s="37"/>
      <c r="C99" s="175" t="s">
        <v>195</v>
      </c>
      <c r="D99" s="175" t="s">
        <v>141</v>
      </c>
      <c r="E99" s="176" t="s">
        <v>1574</v>
      </c>
      <c r="F99" s="177" t="s">
        <v>1575</v>
      </c>
      <c r="G99" s="178" t="s">
        <v>539</v>
      </c>
      <c r="H99" s="179">
        <v>1</v>
      </c>
      <c r="I99" s="180"/>
      <c r="J99" s="181">
        <f>ROUND(I99*H99,2)</f>
        <v>0</v>
      </c>
      <c r="K99" s="177" t="s">
        <v>82</v>
      </c>
      <c r="L99" s="41"/>
      <c r="M99" s="182" t="s">
        <v>82</v>
      </c>
      <c r="N99" s="183" t="s">
        <v>54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1535</v>
      </c>
      <c r="AT99" s="186" t="s">
        <v>141</v>
      </c>
      <c r="AU99" s="186" t="s">
        <v>21</v>
      </c>
      <c r="AY99" s="18" t="s">
        <v>139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92</v>
      </c>
      <c r="BK99" s="187">
        <f>ROUND(I99*H99,2)</f>
        <v>0</v>
      </c>
      <c r="BL99" s="18" t="s">
        <v>1535</v>
      </c>
      <c r="BM99" s="186" t="s">
        <v>1576</v>
      </c>
    </row>
    <row r="100" spans="1:65" s="2" customFormat="1" ht="16.5" customHeight="1">
      <c r="A100" s="36"/>
      <c r="B100" s="37"/>
      <c r="C100" s="175" t="s">
        <v>202</v>
      </c>
      <c r="D100" s="175" t="s">
        <v>141</v>
      </c>
      <c r="E100" s="176" t="s">
        <v>1577</v>
      </c>
      <c r="F100" s="177" t="s">
        <v>1578</v>
      </c>
      <c r="G100" s="178" t="s">
        <v>539</v>
      </c>
      <c r="H100" s="179">
        <v>1</v>
      </c>
      <c r="I100" s="180"/>
      <c r="J100" s="181">
        <f>ROUND(I100*H100,2)</f>
        <v>0</v>
      </c>
      <c r="K100" s="177" t="s">
        <v>82</v>
      </c>
      <c r="L100" s="41"/>
      <c r="M100" s="182" t="s">
        <v>82</v>
      </c>
      <c r="N100" s="183" t="s">
        <v>54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1535</v>
      </c>
      <c r="AT100" s="186" t="s">
        <v>141</v>
      </c>
      <c r="AU100" s="186" t="s">
        <v>21</v>
      </c>
      <c r="AY100" s="18" t="s">
        <v>139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8" t="s">
        <v>92</v>
      </c>
      <c r="BK100" s="187">
        <f>ROUND(I100*H100,2)</f>
        <v>0</v>
      </c>
      <c r="BL100" s="18" t="s">
        <v>1535</v>
      </c>
      <c r="BM100" s="186" t="s">
        <v>1579</v>
      </c>
    </row>
    <row r="101" spans="1:65" s="2" customFormat="1" ht="16.5" customHeight="1">
      <c r="A101" s="36"/>
      <c r="B101" s="37"/>
      <c r="C101" s="175" t="s">
        <v>206</v>
      </c>
      <c r="D101" s="175" t="s">
        <v>141</v>
      </c>
      <c r="E101" s="176" t="s">
        <v>1580</v>
      </c>
      <c r="F101" s="177" t="s">
        <v>1581</v>
      </c>
      <c r="G101" s="178" t="s">
        <v>539</v>
      </c>
      <c r="H101" s="179">
        <v>1</v>
      </c>
      <c r="I101" s="180"/>
      <c r="J101" s="181">
        <f>ROUND(I101*H101,2)</f>
        <v>0</v>
      </c>
      <c r="K101" s="177" t="s">
        <v>82</v>
      </c>
      <c r="L101" s="41"/>
      <c r="M101" s="182" t="s">
        <v>82</v>
      </c>
      <c r="N101" s="183" t="s">
        <v>54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1535</v>
      </c>
      <c r="AT101" s="186" t="s">
        <v>141</v>
      </c>
      <c r="AU101" s="186" t="s">
        <v>21</v>
      </c>
      <c r="AY101" s="18" t="s">
        <v>139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92</v>
      </c>
      <c r="BK101" s="187">
        <f>ROUND(I101*H101,2)</f>
        <v>0</v>
      </c>
      <c r="BL101" s="18" t="s">
        <v>1535</v>
      </c>
      <c r="BM101" s="186" t="s">
        <v>1582</v>
      </c>
    </row>
    <row r="102" spans="1:65" s="2" customFormat="1" ht="16.5" customHeight="1">
      <c r="A102" s="36"/>
      <c r="B102" s="37"/>
      <c r="C102" s="175" t="s">
        <v>213</v>
      </c>
      <c r="D102" s="175" t="s">
        <v>141</v>
      </c>
      <c r="E102" s="176" t="s">
        <v>1583</v>
      </c>
      <c r="F102" s="177" t="s">
        <v>1584</v>
      </c>
      <c r="G102" s="178" t="s">
        <v>539</v>
      </c>
      <c r="H102" s="179">
        <v>1</v>
      </c>
      <c r="I102" s="180"/>
      <c r="J102" s="181">
        <f>ROUND(I102*H102,2)</f>
        <v>0</v>
      </c>
      <c r="K102" s="177" t="s">
        <v>145</v>
      </c>
      <c r="L102" s="41"/>
      <c r="M102" s="182" t="s">
        <v>82</v>
      </c>
      <c r="N102" s="183" t="s">
        <v>54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1535</v>
      </c>
      <c r="AT102" s="186" t="s">
        <v>141</v>
      </c>
      <c r="AU102" s="186" t="s">
        <v>21</v>
      </c>
      <c r="AY102" s="18" t="s">
        <v>139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" t="s">
        <v>92</v>
      </c>
      <c r="BK102" s="187">
        <f>ROUND(I102*H102,2)</f>
        <v>0</v>
      </c>
      <c r="BL102" s="18" t="s">
        <v>1535</v>
      </c>
      <c r="BM102" s="186" t="s">
        <v>1585</v>
      </c>
    </row>
    <row r="103" spans="1:47" s="2" customFormat="1" ht="11.25">
      <c r="A103" s="36"/>
      <c r="B103" s="37"/>
      <c r="C103" s="38"/>
      <c r="D103" s="188" t="s">
        <v>148</v>
      </c>
      <c r="E103" s="38"/>
      <c r="F103" s="189" t="s">
        <v>1586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148</v>
      </c>
      <c r="AU103" s="18" t="s">
        <v>21</v>
      </c>
    </row>
    <row r="104" spans="2:63" s="12" customFormat="1" ht="22.9" customHeight="1">
      <c r="B104" s="159"/>
      <c r="C104" s="160"/>
      <c r="D104" s="161" t="s">
        <v>83</v>
      </c>
      <c r="E104" s="173" t="s">
        <v>1587</v>
      </c>
      <c r="F104" s="173" t="s">
        <v>1588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SUM(P105:P107)</f>
        <v>0</v>
      </c>
      <c r="Q104" s="167"/>
      <c r="R104" s="168">
        <f>SUM(R105:R107)</f>
        <v>0</v>
      </c>
      <c r="S104" s="167"/>
      <c r="T104" s="169">
        <f>SUM(T105:T107)</f>
        <v>0</v>
      </c>
      <c r="AR104" s="170" t="s">
        <v>170</v>
      </c>
      <c r="AT104" s="171" t="s">
        <v>83</v>
      </c>
      <c r="AU104" s="171" t="s">
        <v>92</v>
      </c>
      <c r="AY104" s="170" t="s">
        <v>139</v>
      </c>
      <c r="BK104" s="172">
        <f>SUM(BK105:BK107)</f>
        <v>0</v>
      </c>
    </row>
    <row r="105" spans="1:65" s="2" customFormat="1" ht="16.5" customHeight="1">
      <c r="A105" s="36"/>
      <c r="B105" s="37"/>
      <c r="C105" s="175" t="s">
        <v>220</v>
      </c>
      <c r="D105" s="175" t="s">
        <v>141</v>
      </c>
      <c r="E105" s="176" t="s">
        <v>1589</v>
      </c>
      <c r="F105" s="177" t="s">
        <v>1590</v>
      </c>
      <c r="G105" s="178" t="s">
        <v>539</v>
      </c>
      <c r="H105" s="179">
        <v>1</v>
      </c>
      <c r="I105" s="180"/>
      <c r="J105" s="181">
        <f>ROUND(I105*H105,2)</f>
        <v>0</v>
      </c>
      <c r="K105" s="177" t="s">
        <v>82</v>
      </c>
      <c r="L105" s="41"/>
      <c r="M105" s="182" t="s">
        <v>82</v>
      </c>
      <c r="N105" s="183" t="s">
        <v>54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1535</v>
      </c>
      <c r="AT105" s="186" t="s">
        <v>141</v>
      </c>
      <c r="AU105" s="186" t="s">
        <v>21</v>
      </c>
      <c r="AY105" s="18" t="s">
        <v>139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92</v>
      </c>
      <c r="BK105" s="187">
        <f>ROUND(I105*H105,2)</f>
        <v>0</v>
      </c>
      <c r="BL105" s="18" t="s">
        <v>1535</v>
      </c>
      <c r="BM105" s="186" t="s">
        <v>1591</v>
      </c>
    </row>
    <row r="106" spans="1:65" s="2" customFormat="1" ht="16.5" customHeight="1">
      <c r="A106" s="36"/>
      <c r="B106" s="37"/>
      <c r="C106" s="175" t="s">
        <v>226</v>
      </c>
      <c r="D106" s="175" t="s">
        <v>141</v>
      </c>
      <c r="E106" s="176" t="s">
        <v>1592</v>
      </c>
      <c r="F106" s="177" t="s">
        <v>1593</v>
      </c>
      <c r="G106" s="178" t="s">
        <v>539</v>
      </c>
      <c r="H106" s="179">
        <v>1</v>
      </c>
      <c r="I106" s="180"/>
      <c r="J106" s="181">
        <f>ROUND(I106*H106,2)</f>
        <v>0</v>
      </c>
      <c r="K106" s="177" t="s">
        <v>82</v>
      </c>
      <c r="L106" s="41"/>
      <c r="M106" s="182" t="s">
        <v>82</v>
      </c>
      <c r="N106" s="183" t="s">
        <v>54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1535</v>
      </c>
      <c r="AT106" s="186" t="s">
        <v>141</v>
      </c>
      <c r="AU106" s="186" t="s">
        <v>21</v>
      </c>
      <c r="AY106" s="18" t="s">
        <v>139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" t="s">
        <v>92</v>
      </c>
      <c r="BK106" s="187">
        <f>ROUND(I106*H106,2)</f>
        <v>0</v>
      </c>
      <c r="BL106" s="18" t="s">
        <v>1535</v>
      </c>
      <c r="BM106" s="186" t="s">
        <v>1594</v>
      </c>
    </row>
    <row r="107" spans="1:65" s="2" customFormat="1" ht="16.5" customHeight="1">
      <c r="A107" s="36"/>
      <c r="B107" s="37"/>
      <c r="C107" s="175" t="s">
        <v>8</v>
      </c>
      <c r="D107" s="175" t="s">
        <v>141</v>
      </c>
      <c r="E107" s="176" t="s">
        <v>1595</v>
      </c>
      <c r="F107" s="177" t="s">
        <v>1596</v>
      </c>
      <c r="G107" s="178" t="s">
        <v>539</v>
      </c>
      <c r="H107" s="179">
        <v>1</v>
      </c>
      <c r="I107" s="180"/>
      <c r="J107" s="181">
        <f>ROUND(I107*H107,2)</f>
        <v>0</v>
      </c>
      <c r="K107" s="177" t="s">
        <v>82</v>
      </c>
      <c r="L107" s="41"/>
      <c r="M107" s="240" t="s">
        <v>82</v>
      </c>
      <c r="N107" s="241" t="s">
        <v>54</v>
      </c>
      <c r="O107" s="238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1535</v>
      </c>
      <c r="AT107" s="186" t="s">
        <v>141</v>
      </c>
      <c r="AU107" s="186" t="s">
        <v>21</v>
      </c>
      <c r="AY107" s="18" t="s">
        <v>139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" t="s">
        <v>92</v>
      </c>
      <c r="BK107" s="187">
        <f>ROUND(I107*H107,2)</f>
        <v>0</v>
      </c>
      <c r="BL107" s="18" t="s">
        <v>1535</v>
      </c>
      <c r="BM107" s="186" t="s">
        <v>1597</v>
      </c>
    </row>
    <row r="108" spans="1:31" s="2" customFormat="1" ht="6.95" customHeight="1">
      <c r="A108" s="36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1"/>
      <c r="M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</sheetData>
  <sheetProtection algorithmName="SHA-512" hashValue="f+dzu/lHitntvRHQ4ZtFUsg7CFtblxf4ZJEbE6zPXiSD8dvj58pwVJPZ61J0KQkMVt5o5cpqZ/+oSyHHn/2Hsw==" saltValue="Iqqmv8Tr37J49t3NDOCGZx9u9Q+JoWJ8ye1QzNfV74tj1tRNgExFFHirFQ4ZpdnCqDoPjpaVik/R/IwzcJCcYA==" spinCount="100000" sheet="1" objects="1" scenarios="1" formatColumns="0" formatRows="0" autoFilter="0"/>
  <autoFilter ref="C82:K10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2/012103000"/>
    <hyperlink ref="F90" r:id="rId2" display="https://podminky.urs.cz/item/CS_URS_2022_02/012303000"/>
    <hyperlink ref="F94" r:id="rId3" display="https://podminky.urs.cz/item/CS_URS_2022_02/013254000"/>
    <hyperlink ref="F98" r:id="rId4" display="https://podminky.urs.cz/item/CS_URS_2022_02/030001000"/>
    <hyperlink ref="F103" r:id="rId5" display="https://podminky.urs.cz/item/CS_URS_2022_02/0346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76" t="s">
        <v>1598</v>
      </c>
      <c r="D3" s="376"/>
      <c r="E3" s="376"/>
      <c r="F3" s="376"/>
      <c r="G3" s="376"/>
      <c r="H3" s="376"/>
      <c r="I3" s="376"/>
      <c r="J3" s="376"/>
      <c r="K3" s="249"/>
    </row>
    <row r="4" spans="2:11" s="1" customFormat="1" ht="25.5" customHeight="1">
      <c r="B4" s="250"/>
      <c r="C4" s="381" t="s">
        <v>1599</v>
      </c>
      <c r="D4" s="381"/>
      <c r="E4" s="381"/>
      <c r="F4" s="381"/>
      <c r="G4" s="381"/>
      <c r="H4" s="381"/>
      <c r="I4" s="381"/>
      <c r="J4" s="381"/>
      <c r="K4" s="251"/>
    </row>
    <row r="5" spans="2:11" s="1" customFormat="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50"/>
      <c r="C6" s="380" t="s">
        <v>1600</v>
      </c>
      <c r="D6" s="380"/>
      <c r="E6" s="380"/>
      <c r="F6" s="380"/>
      <c r="G6" s="380"/>
      <c r="H6" s="380"/>
      <c r="I6" s="380"/>
      <c r="J6" s="380"/>
      <c r="K6" s="251"/>
    </row>
    <row r="7" spans="2:11" s="1" customFormat="1" ht="15" customHeight="1">
      <c r="B7" s="254"/>
      <c r="C7" s="380" t="s">
        <v>1601</v>
      </c>
      <c r="D7" s="380"/>
      <c r="E7" s="380"/>
      <c r="F7" s="380"/>
      <c r="G7" s="380"/>
      <c r="H7" s="380"/>
      <c r="I7" s="380"/>
      <c r="J7" s="380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380" t="s">
        <v>1602</v>
      </c>
      <c r="D9" s="380"/>
      <c r="E9" s="380"/>
      <c r="F9" s="380"/>
      <c r="G9" s="380"/>
      <c r="H9" s="380"/>
      <c r="I9" s="380"/>
      <c r="J9" s="380"/>
      <c r="K9" s="251"/>
    </row>
    <row r="10" spans="2:11" s="1" customFormat="1" ht="15" customHeight="1">
      <c r="B10" s="254"/>
      <c r="C10" s="253"/>
      <c r="D10" s="380" t="s">
        <v>1603</v>
      </c>
      <c r="E10" s="380"/>
      <c r="F10" s="380"/>
      <c r="G10" s="380"/>
      <c r="H10" s="380"/>
      <c r="I10" s="380"/>
      <c r="J10" s="380"/>
      <c r="K10" s="251"/>
    </row>
    <row r="11" spans="2:11" s="1" customFormat="1" ht="15" customHeight="1">
      <c r="B11" s="254"/>
      <c r="C11" s="255"/>
      <c r="D11" s="380" t="s">
        <v>1604</v>
      </c>
      <c r="E11" s="380"/>
      <c r="F11" s="380"/>
      <c r="G11" s="380"/>
      <c r="H11" s="380"/>
      <c r="I11" s="380"/>
      <c r="J11" s="380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1605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380" t="s">
        <v>1606</v>
      </c>
      <c r="E15" s="380"/>
      <c r="F15" s="380"/>
      <c r="G15" s="380"/>
      <c r="H15" s="380"/>
      <c r="I15" s="380"/>
      <c r="J15" s="380"/>
      <c r="K15" s="251"/>
    </row>
    <row r="16" spans="2:11" s="1" customFormat="1" ht="15" customHeight="1">
      <c r="B16" s="254"/>
      <c r="C16" s="255"/>
      <c r="D16" s="380" t="s">
        <v>1607</v>
      </c>
      <c r="E16" s="380"/>
      <c r="F16" s="380"/>
      <c r="G16" s="380"/>
      <c r="H16" s="380"/>
      <c r="I16" s="380"/>
      <c r="J16" s="380"/>
      <c r="K16" s="251"/>
    </row>
    <row r="17" spans="2:11" s="1" customFormat="1" ht="15" customHeight="1">
      <c r="B17" s="254"/>
      <c r="C17" s="255"/>
      <c r="D17" s="380" t="s">
        <v>1608</v>
      </c>
      <c r="E17" s="380"/>
      <c r="F17" s="380"/>
      <c r="G17" s="380"/>
      <c r="H17" s="380"/>
      <c r="I17" s="380"/>
      <c r="J17" s="380"/>
      <c r="K17" s="251"/>
    </row>
    <row r="18" spans="2:11" s="1" customFormat="1" ht="15" customHeight="1">
      <c r="B18" s="254"/>
      <c r="C18" s="255"/>
      <c r="D18" s="255"/>
      <c r="E18" s="257" t="s">
        <v>91</v>
      </c>
      <c r="F18" s="380" t="s">
        <v>1609</v>
      </c>
      <c r="G18" s="380"/>
      <c r="H18" s="380"/>
      <c r="I18" s="380"/>
      <c r="J18" s="380"/>
      <c r="K18" s="251"/>
    </row>
    <row r="19" spans="2:11" s="1" customFormat="1" ht="15" customHeight="1">
      <c r="B19" s="254"/>
      <c r="C19" s="255"/>
      <c r="D19" s="255"/>
      <c r="E19" s="257" t="s">
        <v>1610</v>
      </c>
      <c r="F19" s="380" t="s">
        <v>1611</v>
      </c>
      <c r="G19" s="380"/>
      <c r="H19" s="380"/>
      <c r="I19" s="380"/>
      <c r="J19" s="380"/>
      <c r="K19" s="251"/>
    </row>
    <row r="20" spans="2:11" s="1" customFormat="1" ht="15" customHeight="1">
      <c r="B20" s="254"/>
      <c r="C20" s="255"/>
      <c r="D20" s="255"/>
      <c r="E20" s="257" t="s">
        <v>1612</v>
      </c>
      <c r="F20" s="380" t="s">
        <v>1613</v>
      </c>
      <c r="G20" s="380"/>
      <c r="H20" s="380"/>
      <c r="I20" s="380"/>
      <c r="J20" s="380"/>
      <c r="K20" s="251"/>
    </row>
    <row r="21" spans="2:11" s="1" customFormat="1" ht="15" customHeight="1">
      <c r="B21" s="254"/>
      <c r="C21" s="255"/>
      <c r="D21" s="255"/>
      <c r="E21" s="257" t="s">
        <v>101</v>
      </c>
      <c r="F21" s="380" t="s">
        <v>1614</v>
      </c>
      <c r="G21" s="380"/>
      <c r="H21" s="380"/>
      <c r="I21" s="380"/>
      <c r="J21" s="380"/>
      <c r="K21" s="251"/>
    </row>
    <row r="22" spans="2:11" s="1" customFormat="1" ht="15" customHeight="1">
      <c r="B22" s="254"/>
      <c r="C22" s="255"/>
      <c r="D22" s="255"/>
      <c r="E22" s="257" t="s">
        <v>1615</v>
      </c>
      <c r="F22" s="380" t="s">
        <v>1616</v>
      </c>
      <c r="G22" s="380"/>
      <c r="H22" s="380"/>
      <c r="I22" s="380"/>
      <c r="J22" s="380"/>
      <c r="K22" s="251"/>
    </row>
    <row r="23" spans="2:11" s="1" customFormat="1" ht="15" customHeight="1">
      <c r="B23" s="254"/>
      <c r="C23" s="255"/>
      <c r="D23" s="255"/>
      <c r="E23" s="257" t="s">
        <v>1617</v>
      </c>
      <c r="F23" s="380" t="s">
        <v>1618</v>
      </c>
      <c r="G23" s="380"/>
      <c r="H23" s="380"/>
      <c r="I23" s="380"/>
      <c r="J23" s="380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380" t="s">
        <v>1619</v>
      </c>
      <c r="D25" s="380"/>
      <c r="E25" s="380"/>
      <c r="F25" s="380"/>
      <c r="G25" s="380"/>
      <c r="H25" s="380"/>
      <c r="I25" s="380"/>
      <c r="J25" s="380"/>
      <c r="K25" s="251"/>
    </row>
    <row r="26" spans="2:11" s="1" customFormat="1" ht="15" customHeight="1">
      <c r="B26" s="254"/>
      <c r="C26" s="380" t="s">
        <v>1620</v>
      </c>
      <c r="D26" s="380"/>
      <c r="E26" s="380"/>
      <c r="F26" s="380"/>
      <c r="G26" s="380"/>
      <c r="H26" s="380"/>
      <c r="I26" s="380"/>
      <c r="J26" s="380"/>
      <c r="K26" s="251"/>
    </row>
    <row r="27" spans="2:11" s="1" customFormat="1" ht="15" customHeight="1">
      <c r="B27" s="254"/>
      <c r="C27" s="253"/>
      <c r="D27" s="380" t="s">
        <v>1621</v>
      </c>
      <c r="E27" s="380"/>
      <c r="F27" s="380"/>
      <c r="G27" s="380"/>
      <c r="H27" s="380"/>
      <c r="I27" s="380"/>
      <c r="J27" s="380"/>
      <c r="K27" s="251"/>
    </row>
    <row r="28" spans="2:11" s="1" customFormat="1" ht="15" customHeight="1">
      <c r="B28" s="254"/>
      <c r="C28" s="255"/>
      <c r="D28" s="380" t="s">
        <v>1622</v>
      </c>
      <c r="E28" s="380"/>
      <c r="F28" s="380"/>
      <c r="G28" s="380"/>
      <c r="H28" s="380"/>
      <c r="I28" s="380"/>
      <c r="J28" s="380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380" t="s">
        <v>1623</v>
      </c>
      <c r="E30" s="380"/>
      <c r="F30" s="380"/>
      <c r="G30" s="380"/>
      <c r="H30" s="380"/>
      <c r="I30" s="380"/>
      <c r="J30" s="380"/>
      <c r="K30" s="251"/>
    </row>
    <row r="31" spans="2:11" s="1" customFormat="1" ht="15" customHeight="1">
      <c r="B31" s="254"/>
      <c r="C31" s="255"/>
      <c r="D31" s="380" t="s">
        <v>1624</v>
      </c>
      <c r="E31" s="380"/>
      <c r="F31" s="380"/>
      <c r="G31" s="380"/>
      <c r="H31" s="380"/>
      <c r="I31" s="380"/>
      <c r="J31" s="380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380" t="s">
        <v>1625</v>
      </c>
      <c r="E33" s="380"/>
      <c r="F33" s="380"/>
      <c r="G33" s="380"/>
      <c r="H33" s="380"/>
      <c r="I33" s="380"/>
      <c r="J33" s="380"/>
      <c r="K33" s="251"/>
    </row>
    <row r="34" spans="2:11" s="1" customFormat="1" ht="15" customHeight="1">
      <c r="B34" s="254"/>
      <c r="C34" s="255"/>
      <c r="D34" s="380" t="s">
        <v>1626</v>
      </c>
      <c r="E34" s="380"/>
      <c r="F34" s="380"/>
      <c r="G34" s="380"/>
      <c r="H34" s="380"/>
      <c r="I34" s="380"/>
      <c r="J34" s="380"/>
      <c r="K34" s="251"/>
    </row>
    <row r="35" spans="2:11" s="1" customFormat="1" ht="15" customHeight="1">
      <c r="B35" s="254"/>
      <c r="C35" s="255"/>
      <c r="D35" s="380" t="s">
        <v>1627</v>
      </c>
      <c r="E35" s="380"/>
      <c r="F35" s="380"/>
      <c r="G35" s="380"/>
      <c r="H35" s="380"/>
      <c r="I35" s="380"/>
      <c r="J35" s="380"/>
      <c r="K35" s="251"/>
    </row>
    <row r="36" spans="2:11" s="1" customFormat="1" ht="15" customHeight="1">
      <c r="B36" s="254"/>
      <c r="C36" s="255"/>
      <c r="D36" s="253"/>
      <c r="E36" s="256" t="s">
        <v>125</v>
      </c>
      <c r="F36" s="253"/>
      <c r="G36" s="380" t="s">
        <v>1628</v>
      </c>
      <c r="H36" s="380"/>
      <c r="I36" s="380"/>
      <c r="J36" s="380"/>
      <c r="K36" s="251"/>
    </row>
    <row r="37" spans="2:11" s="1" customFormat="1" ht="30.75" customHeight="1">
      <c r="B37" s="254"/>
      <c r="C37" s="255"/>
      <c r="D37" s="253"/>
      <c r="E37" s="256" t="s">
        <v>1629</v>
      </c>
      <c r="F37" s="253"/>
      <c r="G37" s="380" t="s">
        <v>1630</v>
      </c>
      <c r="H37" s="380"/>
      <c r="I37" s="380"/>
      <c r="J37" s="380"/>
      <c r="K37" s="251"/>
    </row>
    <row r="38" spans="2:11" s="1" customFormat="1" ht="15" customHeight="1">
      <c r="B38" s="254"/>
      <c r="C38" s="255"/>
      <c r="D38" s="253"/>
      <c r="E38" s="256" t="s">
        <v>64</v>
      </c>
      <c r="F38" s="253"/>
      <c r="G38" s="380" t="s">
        <v>1631</v>
      </c>
      <c r="H38" s="380"/>
      <c r="I38" s="380"/>
      <c r="J38" s="380"/>
      <c r="K38" s="251"/>
    </row>
    <row r="39" spans="2:11" s="1" customFormat="1" ht="15" customHeight="1">
      <c r="B39" s="254"/>
      <c r="C39" s="255"/>
      <c r="D39" s="253"/>
      <c r="E39" s="256" t="s">
        <v>65</v>
      </c>
      <c r="F39" s="253"/>
      <c r="G39" s="380" t="s">
        <v>1632</v>
      </c>
      <c r="H39" s="380"/>
      <c r="I39" s="380"/>
      <c r="J39" s="380"/>
      <c r="K39" s="251"/>
    </row>
    <row r="40" spans="2:11" s="1" customFormat="1" ht="15" customHeight="1">
      <c r="B40" s="254"/>
      <c r="C40" s="255"/>
      <c r="D40" s="253"/>
      <c r="E40" s="256" t="s">
        <v>126</v>
      </c>
      <c r="F40" s="253"/>
      <c r="G40" s="380" t="s">
        <v>1633</v>
      </c>
      <c r="H40" s="380"/>
      <c r="I40" s="380"/>
      <c r="J40" s="380"/>
      <c r="K40" s="251"/>
    </row>
    <row r="41" spans="2:11" s="1" customFormat="1" ht="15" customHeight="1">
      <c r="B41" s="254"/>
      <c r="C41" s="255"/>
      <c r="D41" s="253"/>
      <c r="E41" s="256" t="s">
        <v>127</v>
      </c>
      <c r="F41" s="253"/>
      <c r="G41" s="380" t="s">
        <v>1634</v>
      </c>
      <c r="H41" s="380"/>
      <c r="I41" s="380"/>
      <c r="J41" s="380"/>
      <c r="K41" s="251"/>
    </row>
    <row r="42" spans="2:11" s="1" customFormat="1" ht="15" customHeight="1">
      <c r="B42" s="254"/>
      <c r="C42" s="255"/>
      <c r="D42" s="253"/>
      <c r="E42" s="256" t="s">
        <v>1635</v>
      </c>
      <c r="F42" s="253"/>
      <c r="G42" s="380" t="s">
        <v>1636</v>
      </c>
      <c r="H42" s="380"/>
      <c r="I42" s="380"/>
      <c r="J42" s="380"/>
      <c r="K42" s="251"/>
    </row>
    <row r="43" spans="2:11" s="1" customFormat="1" ht="15" customHeight="1">
      <c r="B43" s="254"/>
      <c r="C43" s="255"/>
      <c r="D43" s="253"/>
      <c r="E43" s="256"/>
      <c r="F43" s="253"/>
      <c r="G43" s="380" t="s">
        <v>1637</v>
      </c>
      <c r="H43" s="380"/>
      <c r="I43" s="380"/>
      <c r="J43" s="380"/>
      <c r="K43" s="251"/>
    </row>
    <row r="44" spans="2:11" s="1" customFormat="1" ht="15" customHeight="1">
      <c r="B44" s="254"/>
      <c r="C44" s="255"/>
      <c r="D44" s="253"/>
      <c r="E44" s="256" t="s">
        <v>1638</v>
      </c>
      <c r="F44" s="253"/>
      <c r="G44" s="380" t="s">
        <v>1639</v>
      </c>
      <c r="H44" s="380"/>
      <c r="I44" s="380"/>
      <c r="J44" s="380"/>
      <c r="K44" s="251"/>
    </row>
    <row r="45" spans="2:11" s="1" customFormat="1" ht="15" customHeight="1">
      <c r="B45" s="254"/>
      <c r="C45" s="255"/>
      <c r="D45" s="253"/>
      <c r="E45" s="256" t="s">
        <v>129</v>
      </c>
      <c r="F45" s="253"/>
      <c r="G45" s="380" t="s">
        <v>1640</v>
      </c>
      <c r="H45" s="380"/>
      <c r="I45" s="380"/>
      <c r="J45" s="380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380" t="s">
        <v>1641</v>
      </c>
      <c r="E47" s="380"/>
      <c r="F47" s="380"/>
      <c r="G47" s="380"/>
      <c r="H47" s="380"/>
      <c r="I47" s="380"/>
      <c r="J47" s="380"/>
      <c r="K47" s="251"/>
    </row>
    <row r="48" spans="2:11" s="1" customFormat="1" ht="15" customHeight="1">
      <c r="B48" s="254"/>
      <c r="C48" s="255"/>
      <c r="D48" s="255"/>
      <c r="E48" s="380" t="s">
        <v>1642</v>
      </c>
      <c r="F48" s="380"/>
      <c r="G48" s="380"/>
      <c r="H48" s="380"/>
      <c r="I48" s="380"/>
      <c r="J48" s="380"/>
      <c r="K48" s="251"/>
    </row>
    <row r="49" spans="2:11" s="1" customFormat="1" ht="15" customHeight="1">
      <c r="B49" s="254"/>
      <c r="C49" s="255"/>
      <c r="D49" s="255"/>
      <c r="E49" s="380" t="s">
        <v>1643</v>
      </c>
      <c r="F49" s="380"/>
      <c r="G49" s="380"/>
      <c r="H49" s="380"/>
      <c r="I49" s="380"/>
      <c r="J49" s="380"/>
      <c r="K49" s="251"/>
    </row>
    <row r="50" spans="2:11" s="1" customFormat="1" ht="15" customHeight="1">
      <c r="B50" s="254"/>
      <c r="C50" s="255"/>
      <c r="D50" s="255"/>
      <c r="E50" s="380" t="s">
        <v>1644</v>
      </c>
      <c r="F50" s="380"/>
      <c r="G50" s="380"/>
      <c r="H50" s="380"/>
      <c r="I50" s="380"/>
      <c r="J50" s="380"/>
      <c r="K50" s="251"/>
    </row>
    <row r="51" spans="2:11" s="1" customFormat="1" ht="15" customHeight="1">
      <c r="B51" s="254"/>
      <c r="C51" s="255"/>
      <c r="D51" s="380" t="s">
        <v>1645</v>
      </c>
      <c r="E51" s="380"/>
      <c r="F51" s="380"/>
      <c r="G51" s="380"/>
      <c r="H51" s="380"/>
      <c r="I51" s="380"/>
      <c r="J51" s="380"/>
      <c r="K51" s="251"/>
    </row>
    <row r="52" spans="2:11" s="1" customFormat="1" ht="25.5" customHeight="1">
      <c r="B52" s="250"/>
      <c r="C52" s="381" t="s">
        <v>1646</v>
      </c>
      <c r="D52" s="381"/>
      <c r="E52" s="381"/>
      <c r="F52" s="381"/>
      <c r="G52" s="381"/>
      <c r="H52" s="381"/>
      <c r="I52" s="381"/>
      <c r="J52" s="381"/>
      <c r="K52" s="251"/>
    </row>
    <row r="53" spans="2:11" s="1" customFormat="1" ht="5.25" customHeight="1">
      <c r="B53" s="250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50"/>
      <c r="C54" s="380" t="s">
        <v>1647</v>
      </c>
      <c r="D54" s="380"/>
      <c r="E54" s="380"/>
      <c r="F54" s="380"/>
      <c r="G54" s="380"/>
      <c r="H54" s="380"/>
      <c r="I54" s="380"/>
      <c r="J54" s="380"/>
      <c r="K54" s="251"/>
    </row>
    <row r="55" spans="2:11" s="1" customFormat="1" ht="15" customHeight="1">
      <c r="B55" s="250"/>
      <c r="C55" s="380" t="s">
        <v>1648</v>
      </c>
      <c r="D55" s="380"/>
      <c r="E55" s="380"/>
      <c r="F55" s="380"/>
      <c r="G55" s="380"/>
      <c r="H55" s="380"/>
      <c r="I55" s="380"/>
      <c r="J55" s="380"/>
      <c r="K55" s="251"/>
    </row>
    <row r="56" spans="2:11" s="1" customFormat="1" ht="12.75" customHeight="1">
      <c r="B56" s="250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50"/>
      <c r="C57" s="380" t="s">
        <v>1649</v>
      </c>
      <c r="D57" s="380"/>
      <c r="E57" s="380"/>
      <c r="F57" s="380"/>
      <c r="G57" s="380"/>
      <c r="H57" s="380"/>
      <c r="I57" s="380"/>
      <c r="J57" s="380"/>
      <c r="K57" s="251"/>
    </row>
    <row r="58" spans="2:11" s="1" customFormat="1" ht="15" customHeight="1">
      <c r="B58" s="250"/>
      <c r="C58" s="255"/>
      <c r="D58" s="380" t="s">
        <v>1650</v>
      </c>
      <c r="E58" s="380"/>
      <c r="F58" s="380"/>
      <c r="G58" s="380"/>
      <c r="H58" s="380"/>
      <c r="I58" s="380"/>
      <c r="J58" s="380"/>
      <c r="K58" s="251"/>
    </row>
    <row r="59" spans="2:11" s="1" customFormat="1" ht="15" customHeight="1">
      <c r="B59" s="250"/>
      <c r="C59" s="255"/>
      <c r="D59" s="380" t="s">
        <v>1651</v>
      </c>
      <c r="E59" s="380"/>
      <c r="F59" s="380"/>
      <c r="G59" s="380"/>
      <c r="H59" s="380"/>
      <c r="I59" s="380"/>
      <c r="J59" s="380"/>
      <c r="K59" s="251"/>
    </row>
    <row r="60" spans="2:11" s="1" customFormat="1" ht="15" customHeight="1">
      <c r="B60" s="250"/>
      <c r="C60" s="255"/>
      <c r="D60" s="380" t="s">
        <v>1652</v>
      </c>
      <c r="E60" s="380"/>
      <c r="F60" s="380"/>
      <c r="G60" s="380"/>
      <c r="H60" s="380"/>
      <c r="I60" s="380"/>
      <c r="J60" s="380"/>
      <c r="K60" s="251"/>
    </row>
    <row r="61" spans="2:11" s="1" customFormat="1" ht="15" customHeight="1">
      <c r="B61" s="250"/>
      <c r="C61" s="255"/>
      <c r="D61" s="380" t="s">
        <v>1653</v>
      </c>
      <c r="E61" s="380"/>
      <c r="F61" s="380"/>
      <c r="G61" s="380"/>
      <c r="H61" s="380"/>
      <c r="I61" s="380"/>
      <c r="J61" s="380"/>
      <c r="K61" s="251"/>
    </row>
    <row r="62" spans="2:11" s="1" customFormat="1" ht="15" customHeight="1">
      <c r="B62" s="250"/>
      <c r="C62" s="255"/>
      <c r="D62" s="382" t="s">
        <v>1654</v>
      </c>
      <c r="E62" s="382"/>
      <c r="F62" s="382"/>
      <c r="G62" s="382"/>
      <c r="H62" s="382"/>
      <c r="I62" s="382"/>
      <c r="J62" s="382"/>
      <c r="K62" s="251"/>
    </row>
    <row r="63" spans="2:11" s="1" customFormat="1" ht="15" customHeight="1">
      <c r="B63" s="250"/>
      <c r="C63" s="255"/>
      <c r="D63" s="380" t="s">
        <v>1655</v>
      </c>
      <c r="E63" s="380"/>
      <c r="F63" s="380"/>
      <c r="G63" s="380"/>
      <c r="H63" s="380"/>
      <c r="I63" s="380"/>
      <c r="J63" s="380"/>
      <c r="K63" s="251"/>
    </row>
    <row r="64" spans="2:11" s="1" customFormat="1" ht="12.75" customHeight="1">
      <c r="B64" s="250"/>
      <c r="C64" s="255"/>
      <c r="D64" s="255"/>
      <c r="E64" s="258"/>
      <c r="F64" s="255"/>
      <c r="G64" s="255"/>
      <c r="H64" s="255"/>
      <c r="I64" s="255"/>
      <c r="J64" s="255"/>
      <c r="K64" s="251"/>
    </row>
    <row r="65" spans="2:11" s="1" customFormat="1" ht="15" customHeight="1">
      <c r="B65" s="250"/>
      <c r="C65" s="255"/>
      <c r="D65" s="380" t="s">
        <v>1656</v>
      </c>
      <c r="E65" s="380"/>
      <c r="F65" s="380"/>
      <c r="G65" s="380"/>
      <c r="H65" s="380"/>
      <c r="I65" s="380"/>
      <c r="J65" s="380"/>
      <c r="K65" s="251"/>
    </row>
    <row r="66" spans="2:11" s="1" customFormat="1" ht="15" customHeight="1">
      <c r="B66" s="250"/>
      <c r="C66" s="255"/>
      <c r="D66" s="382" t="s">
        <v>1657</v>
      </c>
      <c r="E66" s="382"/>
      <c r="F66" s="382"/>
      <c r="G66" s="382"/>
      <c r="H66" s="382"/>
      <c r="I66" s="382"/>
      <c r="J66" s="382"/>
      <c r="K66" s="251"/>
    </row>
    <row r="67" spans="2:11" s="1" customFormat="1" ht="15" customHeight="1">
      <c r="B67" s="250"/>
      <c r="C67" s="255"/>
      <c r="D67" s="380" t="s">
        <v>1658</v>
      </c>
      <c r="E67" s="380"/>
      <c r="F67" s="380"/>
      <c r="G67" s="380"/>
      <c r="H67" s="380"/>
      <c r="I67" s="380"/>
      <c r="J67" s="380"/>
      <c r="K67" s="251"/>
    </row>
    <row r="68" spans="2:11" s="1" customFormat="1" ht="15" customHeight="1">
      <c r="B68" s="250"/>
      <c r="C68" s="255"/>
      <c r="D68" s="380" t="s">
        <v>1659</v>
      </c>
      <c r="E68" s="380"/>
      <c r="F68" s="380"/>
      <c r="G68" s="380"/>
      <c r="H68" s="380"/>
      <c r="I68" s="380"/>
      <c r="J68" s="380"/>
      <c r="K68" s="251"/>
    </row>
    <row r="69" spans="2:11" s="1" customFormat="1" ht="15" customHeight="1">
      <c r="B69" s="250"/>
      <c r="C69" s="255"/>
      <c r="D69" s="380" t="s">
        <v>1660</v>
      </c>
      <c r="E69" s="380"/>
      <c r="F69" s="380"/>
      <c r="G69" s="380"/>
      <c r="H69" s="380"/>
      <c r="I69" s="380"/>
      <c r="J69" s="380"/>
      <c r="K69" s="251"/>
    </row>
    <row r="70" spans="2:11" s="1" customFormat="1" ht="15" customHeight="1">
      <c r="B70" s="250"/>
      <c r="C70" s="255"/>
      <c r="D70" s="380" t="s">
        <v>1661</v>
      </c>
      <c r="E70" s="380"/>
      <c r="F70" s="380"/>
      <c r="G70" s="380"/>
      <c r="H70" s="380"/>
      <c r="I70" s="380"/>
      <c r="J70" s="380"/>
      <c r="K70" s="251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375" t="s">
        <v>1662</v>
      </c>
      <c r="D75" s="375"/>
      <c r="E75" s="375"/>
      <c r="F75" s="375"/>
      <c r="G75" s="375"/>
      <c r="H75" s="375"/>
      <c r="I75" s="375"/>
      <c r="J75" s="375"/>
      <c r="K75" s="268"/>
    </row>
    <row r="76" spans="2:11" s="1" customFormat="1" ht="17.25" customHeight="1">
      <c r="B76" s="267"/>
      <c r="C76" s="269" t="s">
        <v>1663</v>
      </c>
      <c r="D76" s="269"/>
      <c r="E76" s="269"/>
      <c r="F76" s="269" t="s">
        <v>1664</v>
      </c>
      <c r="G76" s="270"/>
      <c r="H76" s="269" t="s">
        <v>65</v>
      </c>
      <c r="I76" s="269" t="s">
        <v>68</v>
      </c>
      <c r="J76" s="269" t="s">
        <v>1665</v>
      </c>
      <c r="K76" s="268"/>
    </row>
    <row r="77" spans="2:11" s="1" customFormat="1" ht="17.25" customHeight="1">
      <c r="B77" s="267"/>
      <c r="C77" s="271" t="s">
        <v>1666</v>
      </c>
      <c r="D77" s="271"/>
      <c r="E77" s="271"/>
      <c r="F77" s="272" t="s">
        <v>1667</v>
      </c>
      <c r="G77" s="273"/>
      <c r="H77" s="271"/>
      <c r="I77" s="271"/>
      <c r="J77" s="271" t="s">
        <v>1668</v>
      </c>
      <c r="K77" s="268"/>
    </row>
    <row r="78" spans="2:11" s="1" customFormat="1" ht="5.25" customHeight="1">
      <c r="B78" s="267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7"/>
      <c r="C79" s="256" t="s">
        <v>64</v>
      </c>
      <c r="D79" s="276"/>
      <c r="E79" s="276"/>
      <c r="F79" s="277" t="s">
        <v>1669</v>
      </c>
      <c r="G79" s="278"/>
      <c r="H79" s="256" t="s">
        <v>1670</v>
      </c>
      <c r="I79" s="256" t="s">
        <v>1671</v>
      </c>
      <c r="J79" s="256">
        <v>20</v>
      </c>
      <c r="K79" s="268"/>
    </row>
    <row r="80" spans="2:11" s="1" customFormat="1" ht="15" customHeight="1">
      <c r="B80" s="267"/>
      <c r="C80" s="256" t="s">
        <v>1672</v>
      </c>
      <c r="D80" s="256"/>
      <c r="E80" s="256"/>
      <c r="F80" s="277" t="s">
        <v>1669</v>
      </c>
      <c r="G80" s="278"/>
      <c r="H80" s="256" t="s">
        <v>1673</v>
      </c>
      <c r="I80" s="256" t="s">
        <v>1671</v>
      </c>
      <c r="J80" s="256">
        <v>120</v>
      </c>
      <c r="K80" s="268"/>
    </row>
    <row r="81" spans="2:11" s="1" customFormat="1" ht="15" customHeight="1">
      <c r="B81" s="279"/>
      <c r="C81" s="256" t="s">
        <v>1674</v>
      </c>
      <c r="D81" s="256"/>
      <c r="E81" s="256"/>
      <c r="F81" s="277" t="s">
        <v>1675</v>
      </c>
      <c r="G81" s="278"/>
      <c r="H81" s="256" t="s">
        <v>1676</v>
      </c>
      <c r="I81" s="256" t="s">
        <v>1671</v>
      </c>
      <c r="J81" s="256">
        <v>50</v>
      </c>
      <c r="K81" s="268"/>
    </row>
    <row r="82" spans="2:11" s="1" customFormat="1" ht="15" customHeight="1">
      <c r="B82" s="279"/>
      <c r="C82" s="256" t="s">
        <v>1677</v>
      </c>
      <c r="D82" s="256"/>
      <c r="E82" s="256"/>
      <c r="F82" s="277" t="s">
        <v>1669</v>
      </c>
      <c r="G82" s="278"/>
      <c r="H82" s="256" t="s">
        <v>1678</v>
      </c>
      <c r="I82" s="256" t="s">
        <v>1679</v>
      </c>
      <c r="J82" s="256"/>
      <c r="K82" s="268"/>
    </row>
    <row r="83" spans="2:11" s="1" customFormat="1" ht="15" customHeight="1">
      <c r="B83" s="279"/>
      <c r="C83" s="280" t="s">
        <v>1680</v>
      </c>
      <c r="D83" s="280"/>
      <c r="E83" s="280"/>
      <c r="F83" s="281" t="s">
        <v>1675</v>
      </c>
      <c r="G83" s="280"/>
      <c r="H83" s="280" t="s">
        <v>1681</v>
      </c>
      <c r="I83" s="280" t="s">
        <v>1671</v>
      </c>
      <c r="J83" s="280">
        <v>15</v>
      </c>
      <c r="K83" s="268"/>
    </row>
    <row r="84" spans="2:11" s="1" customFormat="1" ht="15" customHeight="1">
      <c r="B84" s="279"/>
      <c r="C84" s="280" t="s">
        <v>1682</v>
      </c>
      <c r="D84" s="280"/>
      <c r="E84" s="280"/>
      <c r="F84" s="281" t="s">
        <v>1675</v>
      </c>
      <c r="G84" s="280"/>
      <c r="H84" s="280" t="s">
        <v>1683</v>
      </c>
      <c r="I84" s="280" t="s">
        <v>1671</v>
      </c>
      <c r="J84" s="280">
        <v>15</v>
      </c>
      <c r="K84" s="268"/>
    </row>
    <row r="85" spans="2:11" s="1" customFormat="1" ht="15" customHeight="1">
      <c r="B85" s="279"/>
      <c r="C85" s="280" t="s">
        <v>1684</v>
      </c>
      <c r="D85" s="280"/>
      <c r="E85" s="280"/>
      <c r="F85" s="281" t="s">
        <v>1675</v>
      </c>
      <c r="G85" s="280"/>
      <c r="H85" s="280" t="s">
        <v>1685</v>
      </c>
      <c r="I85" s="280" t="s">
        <v>1671</v>
      </c>
      <c r="J85" s="280">
        <v>20</v>
      </c>
      <c r="K85" s="268"/>
    </row>
    <row r="86" spans="2:11" s="1" customFormat="1" ht="15" customHeight="1">
      <c r="B86" s="279"/>
      <c r="C86" s="280" t="s">
        <v>1686</v>
      </c>
      <c r="D86" s="280"/>
      <c r="E86" s="280"/>
      <c r="F86" s="281" t="s">
        <v>1675</v>
      </c>
      <c r="G86" s="280"/>
      <c r="H86" s="280" t="s">
        <v>1687</v>
      </c>
      <c r="I86" s="280" t="s">
        <v>1671</v>
      </c>
      <c r="J86" s="280">
        <v>20</v>
      </c>
      <c r="K86" s="268"/>
    </row>
    <row r="87" spans="2:11" s="1" customFormat="1" ht="15" customHeight="1">
      <c r="B87" s="279"/>
      <c r="C87" s="256" t="s">
        <v>1688</v>
      </c>
      <c r="D87" s="256"/>
      <c r="E87" s="256"/>
      <c r="F87" s="277" t="s">
        <v>1675</v>
      </c>
      <c r="G87" s="278"/>
      <c r="H87" s="256" t="s">
        <v>1689</v>
      </c>
      <c r="I87" s="256" t="s">
        <v>1671</v>
      </c>
      <c r="J87" s="256">
        <v>50</v>
      </c>
      <c r="K87" s="268"/>
    </row>
    <row r="88" spans="2:11" s="1" customFormat="1" ht="15" customHeight="1">
      <c r="B88" s="279"/>
      <c r="C88" s="256" t="s">
        <v>1690</v>
      </c>
      <c r="D88" s="256"/>
      <c r="E88" s="256"/>
      <c r="F88" s="277" t="s">
        <v>1675</v>
      </c>
      <c r="G88" s="278"/>
      <c r="H88" s="256" t="s">
        <v>1691</v>
      </c>
      <c r="I88" s="256" t="s">
        <v>1671</v>
      </c>
      <c r="J88" s="256">
        <v>20</v>
      </c>
      <c r="K88" s="268"/>
    </row>
    <row r="89" spans="2:11" s="1" customFormat="1" ht="15" customHeight="1">
      <c r="B89" s="279"/>
      <c r="C89" s="256" t="s">
        <v>1692</v>
      </c>
      <c r="D89" s="256"/>
      <c r="E89" s="256"/>
      <c r="F89" s="277" t="s">
        <v>1675</v>
      </c>
      <c r="G89" s="278"/>
      <c r="H89" s="256" t="s">
        <v>1693</v>
      </c>
      <c r="I89" s="256" t="s">
        <v>1671</v>
      </c>
      <c r="J89" s="256">
        <v>20</v>
      </c>
      <c r="K89" s="268"/>
    </row>
    <row r="90" spans="2:11" s="1" customFormat="1" ht="15" customHeight="1">
      <c r="B90" s="279"/>
      <c r="C90" s="256" t="s">
        <v>1694</v>
      </c>
      <c r="D90" s="256"/>
      <c r="E90" s="256"/>
      <c r="F90" s="277" t="s">
        <v>1675</v>
      </c>
      <c r="G90" s="278"/>
      <c r="H90" s="256" t="s">
        <v>1695</v>
      </c>
      <c r="I90" s="256" t="s">
        <v>1671</v>
      </c>
      <c r="J90" s="256">
        <v>50</v>
      </c>
      <c r="K90" s="268"/>
    </row>
    <row r="91" spans="2:11" s="1" customFormat="1" ht="15" customHeight="1">
      <c r="B91" s="279"/>
      <c r="C91" s="256" t="s">
        <v>1696</v>
      </c>
      <c r="D91" s="256"/>
      <c r="E91" s="256"/>
      <c r="F91" s="277" t="s">
        <v>1675</v>
      </c>
      <c r="G91" s="278"/>
      <c r="H91" s="256" t="s">
        <v>1696</v>
      </c>
      <c r="I91" s="256" t="s">
        <v>1671</v>
      </c>
      <c r="J91" s="256">
        <v>50</v>
      </c>
      <c r="K91" s="268"/>
    </row>
    <row r="92" spans="2:11" s="1" customFormat="1" ht="15" customHeight="1">
      <c r="B92" s="279"/>
      <c r="C92" s="256" t="s">
        <v>1697</v>
      </c>
      <c r="D92" s="256"/>
      <c r="E92" s="256"/>
      <c r="F92" s="277" t="s">
        <v>1675</v>
      </c>
      <c r="G92" s="278"/>
      <c r="H92" s="256" t="s">
        <v>1698</v>
      </c>
      <c r="I92" s="256" t="s">
        <v>1671</v>
      </c>
      <c r="J92" s="256">
        <v>255</v>
      </c>
      <c r="K92" s="268"/>
    </row>
    <row r="93" spans="2:11" s="1" customFormat="1" ht="15" customHeight="1">
      <c r="B93" s="279"/>
      <c r="C93" s="256" t="s">
        <v>1699</v>
      </c>
      <c r="D93" s="256"/>
      <c r="E93" s="256"/>
      <c r="F93" s="277" t="s">
        <v>1669</v>
      </c>
      <c r="G93" s="278"/>
      <c r="H93" s="256" t="s">
        <v>1700</v>
      </c>
      <c r="I93" s="256" t="s">
        <v>1701</v>
      </c>
      <c r="J93" s="256"/>
      <c r="K93" s="268"/>
    </row>
    <row r="94" spans="2:11" s="1" customFormat="1" ht="15" customHeight="1">
      <c r="B94" s="279"/>
      <c r="C94" s="256" t="s">
        <v>1702</v>
      </c>
      <c r="D94" s="256"/>
      <c r="E94" s="256"/>
      <c r="F94" s="277" t="s">
        <v>1669</v>
      </c>
      <c r="G94" s="278"/>
      <c r="H94" s="256" t="s">
        <v>1703</v>
      </c>
      <c r="I94" s="256" t="s">
        <v>1704</v>
      </c>
      <c r="J94" s="256"/>
      <c r="K94" s="268"/>
    </row>
    <row r="95" spans="2:11" s="1" customFormat="1" ht="15" customHeight="1">
      <c r="B95" s="279"/>
      <c r="C95" s="256" t="s">
        <v>1705</v>
      </c>
      <c r="D95" s="256"/>
      <c r="E95" s="256"/>
      <c r="F95" s="277" t="s">
        <v>1669</v>
      </c>
      <c r="G95" s="278"/>
      <c r="H95" s="256" t="s">
        <v>1705</v>
      </c>
      <c r="I95" s="256" t="s">
        <v>1704</v>
      </c>
      <c r="J95" s="256"/>
      <c r="K95" s="268"/>
    </row>
    <row r="96" spans="2:11" s="1" customFormat="1" ht="15" customHeight="1">
      <c r="B96" s="279"/>
      <c r="C96" s="256" t="s">
        <v>49</v>
      </c>
      <c r="D96" s="256"/>
      <c r="E96" s="256"/>
      <c r="F96" s="277" t="s">
        <v>1669</v>
      </c>
      <c r="G96" s="278"/>
      <c r="H96" s="256" t="s">
        <v>1706</v>
      </c>
      <c r="I96" s="256" t="s">
        <v>1704</v>
      </c>
      <c r="J96" s="256"/>
      <c r="K96" s="268"/>
    </row>
    <row r="97" spans="2:11" s="1" customFormat="1" ht="15" customHeight="1">
      <c r="B97" s="279"/>
      <c r="C97" s="256" t="s">
        <v>59</v>
      </c>
      <c r="D97" s="256"/>
      <c r="E97" s="256"/>
      <c r="F97" s="277" t="s">
        <v>1669</v>
      </c>
      <c r="G97" s="278"/>
      <c r="H97" s="256" t="s">
        <v>1707</v>
      </c>
      <c r="I97" s="256" t="s">
        <v>1704</v>
      </c>
      <c r="J97" s="256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375" t="s">
        <v>1708</v>
      </c>
      <c r="D102" s="375"/>
      <c r="E102" s="375"/>
      <c r="F102" s="375"/>
      <c r="G102" s="375"/>
      <c r="H102" s="375"/>
      <c r="I102" s="375"/>
      <c r="J102" s="375"/>
      <c r="K102" s="268"/>
    </row>
    <row r="103" spans="2:11" s="1" customFormat="1" ht="17.25" customHeight="1">
      <c r="B103" s="267"/>
      <c r="C103" s="269" t="s">
        <v>1663</v>
      </c>
      <c r="D103" s="269"/>
      <c r="E103" s="269"/>
      <c r="F103" s="269" t="s">
        <v>1664</v>
      </c>
      <c r="G103" s="270"/>
      <c r="H103" s="269" t="s">
        <v>65</v>
      </c>
      <c r="I103" s="269" t="s">
        <v>68</v>
      </c>
      <c r="J103" s="269" t="s">
        <v>1665</v>
      </c>
      <c r="K103" s="268"/>
    </row>
    <row r="104" spans="2:11" s="1" customFormat="1" ht="17.25" customHeight="1">
      <c r="B104" s="267"/>
      <c r="C104" s="271" t="s">
        <v>1666</v>
      </c>
      <c r="D104" s="271"/>
      <c r="E104" s="271"/>
      <c r="F104" s="272" t="s">
        <v>1667</v>
      </c>
      <c r="G104" s="273"/>
      <c r="H104" s="271"/>
      <c r="I104" s="271"/>
      <c r="J104" s="271" t="s">
        <v>1668</v>
      </c>
      <c r="K104" s="268"/>
    </row>
    <row r="105" spans="2:11" s="1" customFormat="1" ht="5.25" customHeight="1">
      <c r="B105" s="267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7"/>
      <c r="C106" s="256" t="s">
        <v>64</v>
      </c>
      <c r="D106" s="276"/>
      <c r="E106" s="276"/>
      <c r="F106" s="277" t="s">
        <v>1669</v>
      </c>
      <c r="G106" s="256"/>
      <c r="H106" s="256" t="s">
        <v>1709</v>
      </c>
      <c r="I106" s="256" t="s">
        <v>1671</v>
      </c>
      <c r="J106" s="256">
        <v>20</v>
      </c>
      <c r="K106" s="268"/>
    </row>
    <row r="107" spans="2:11" s="1" customFormat="1" ht="15" customHeight="1">
      <c r="B107" s="267"/>
      <c r="C107" s="256" t="s">
        <v>1672</v>
      </c>
      <c r="D107" s="256"/>
      <c r="E107" s="256"/>
      <c r="F107" s="277" t="s">
        <v>1669</v>
      </c>
      <c r="G107" s="256"/>
      <c r="H107" s="256" t="s">
        <v>1709</v>
      </c>
      <c r="I107" s="256" t="s">
        <v>1671</v>
      </c>
      <c r="J107" s="256">
        <v>120</v>
      </c>
      <c r="K107" s="268"/>
    </row>
    <row r="108" spans="2:11" s="1" customFormat="1" ht="15" customHeight="1">
      <c r="B108" s="279"/>
      <c r="C108" s="256" t="s">
        <v>1674</v>
      </c>
      <c r="D108" s="256"/>
      <c r="E108" s="256"/>
      <c r="F108" s="277" t="s">
        <v>1675</v>
      </c>
      <c r="G108" s="256"/>
      <c r="H108" s="256" t="s">
        <v>1709</v>
      </c>
      <c r="I108" s="256" t="s">
        <v>1671</v>
      </c>
      <c r="J108" s="256">
        <v>50</v>
      </c>
      <c r="K108" s="268"/>
    </row>
    <row r="109" spans="2:11" s="1" customFormat="1" ht="15" customHeight="1">
      <c r="B109" s="279"/>
      <c r="C109" s="256" t="s">
        <v>1677</v>
      </c>
      <c r="D109" s="256"/>
      <c r="E109" s="256"/>
      <c r="F109" s="277" t="s">
        <v>1669</v>
      </c>
      <c r="G109" s="256"/>
      <c r="H109" s="256" t="s">
        <v>1709</v>
      </c>
      <c r="I109" s="256" t="s">
        <v>1679</v>
      </c>
      <c r="J109" s="256"/>
      <c r="K109" s="268"/>
    </row>
    <row r="110" spans="2:11" s="1" customFormat="1" ht="15" customHeight="1">
      <c r="B110" s="279"/>
      <c r="C110" s="256" t="s">
        <v>1688</v>
      </c>
      <c r="D110" s="256"/>
      <c r="E110" s="256"/>
      <c r="F110" s="277" t="s">
        <v>1675</v>
      </c>
      <c r="G110" s="256"/>
      <c r="H110" s="256" t="s">
        <v>1709</v>
      </c>
      <c r="I110" s="256" t="s">
        <v>1671</v>
      </c>
      <c r="J110" s="256">
        <v>50</v>
      </c>
      <c r="K110" s="268"/>
    </row>
    <row r="111" spans="2:11" s="1" customFormat="1" ht="15" customHeight="1">
      <c r="B111" s="279"/>
      <c r="C111" s="256" t="s">
        <v>1696</v>
      </c>
      <c r="D111" s="256"/>
      <c r="E111" s="256"/>
      <c r="F111" s="277" t="s">
        <v>1675</v>
      </c>
      <c r="G111" s="256"/>
      <c r="H111" s="256" t="s">
        <v>1709</v>
      </c>
      <c r="I111" s="256" t="s">
        <v>1671</v>
      </c>
      <c r="J111" s="256">
        <v>50</v>
      </c>
      <c r="K111" s="268"/>
    </row>
    <row r="112" spans="2:11" s="1" customFormat="1" ht="15" customHeight="1">
      <c r="B112" s="279"/>
      <c r="C112" s="256" t="s">
        <v>1694</v>
      </c>
      <c r="D112" s="256"/>
      <c r="E112" s="256"/>
      <c r="F112" s="277" t="s">
        <v>1675</v>
      </c>
      <c r="G112" s="256"/>
      <c r="H112" s="256" t="s">
        <v>1709</v>
      </c>
      <c r="I112" s="256" t="s">
        <v>1671</v>
      </c>
      <c r="J112" s="256">
        <v>50</v>
      </c>
      <c r="K112" s="268"/>
    </row>
    <row r="113" spans="2:11" s="1" customFormat="1" ht="15" customHeight="1">
      <c r="B113" s="279"/>
      <c r="C113" s="256" t="s">
        <v>64</v>
      </c>
      <c r="D113" s="256"/>
      <c r="E113" s="256"/>
      <c r="F113" s="277" t="s">
        <v>1669</v>
      </c>
      <c r="G113" s="256"/>
      <c r="H113" s="256" t="s">
        <v>1710</v>
      </c>
      <c r="I113" s="256" t="s">
        <v>1671</v>
      </c>
      <c r="J113" s="256">
        <v>20</v>
      </c>
      <c r="K113" s="268"/>
    </row>
    <row r="114" spans="2:11" s="1" customFormat="1" ht="15" customHeight="1">
      <c r="B114" s="279"/>
      <c r="C114" s="256" t="s">
        <v>1711</v>
      </c>
      <c r="D114" s="256"/>
      <c r="E114" s="256"/>
      <c r="F114" s="277" t="s">
        <v>1669</v>
      </c>
      <c r="G114" s="256"/>
      <c r="H114" s="256" t="s">
        <v>1712</v>
      </c>
      <c r="I114" s="256" t="s">
        <v>1671</v>
      </c>
      <c r="J114" s="256">
        <v>120</v>
      </c>
      <c r="K114" s="268"/>
    </row>
    <row r="115" spans="2:11" s="1" customFormat="1" ht="15" customHeight="1">
      <c r="B115" s="279"/>
      <c r="C115" s="256" t="s">
        <v>49</v>
      </c>
      <c r="D115" s="256"/>
      <c r="E115" s="256"/>
      <c r="F115" s="277" t="s">
        <v>1669</v>
      </c>
      <c r="G115" s="256"/>
      <c r="H115" s="256" t="s">
        <v>1713</v>
      </c>
      <c r="I115" s="256" t="s">
        <v>1704</v>
      </c>
      <c r="J115" s="256"/>
      <c r="K115" s="268"/>
    </row>
    <row r="116" spans="2:11" s="1" customFormat="1" ht="15" customHeight="1">
      <c r="B116" s="279"/>
      <c r="C116" s="256" t="s">
        <v>59</v>
      </c>
      <c r="D116" s="256"/>
      <c r="E116" s="256"/>
      <c r="F116" s="277" t="s">
        <v>1669</v>
      </c>
      <c r="G116" s="256"/>
      <c r="H116" s="256" t="s">
        <v>1714</v>
      </c>
      <c r="I116" s="256" t="s">
        <v>1704</v>
      </c>
      <c r="J116" s="256"/>
      <c r="K116" s="268"/>
    </row>
    <row r="117" spans="2:11" s="1" customFormat="1" ht="15" customHeight="1">
      <c r="B117" s="279"/>
      <c r="C117" s="256" t="s">
        <v>68</v>
      </c>
      <c r="D117" s="256"/>
      <c r="E117" s="256"/>
      <c r="F117" s="277" t="s">
        <v>1669</v>
      </c>
      <c r="G117" s="256"/>
      <c r="H117" s="256" t="s">
        <v>1715</v>
      </c>
      <c r="I117" s="256" t="s">
        <v>1716</v>
      </c>
      <c r="J117" s="256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376" t="s">
        <v>1717</v>
      </c>
      <c r="D122" s="376"/>
      <c r="E122" s="376"/>
      <c r="F122" s="376"/>
      <c r="G122" s="376"/>
      <c r="H122" s="376"/>
      <c r="I122" s="376"/>
      <c r="J122" s="376"/>
      <c r="K122" s="296"/>
    </row>
    <row r="123" spans="2:11" s="1" customFormat="1" ht="17.25" customHeight="1">
      <c r="B123" s="297"/>
      <c r="C123" s="269" t="s">
        <v>1663</v>
      </c>
      <c r="D123" s="269"/>
      <c r="E123" s="269"/>
      <c r="F123" s="269" t="s">
        <v>1664</v>
      </c>
      <c r="G123" s="270"/>
      <c r="H123" s="269" t="s">
        <v>65</v>
      </c>
      <c r="I123" s="269" t="s">
        <v>68</v>
      </c>
      <c r="J123" s="269" t="s">
        <v>1665</v>
      </c>
      <c r="K123" s="298"/>
    </row>
    <row r="124" spans="2:11" s="1" customFormat="1" ht="17.25" customHeight="1">
      <c r="B124" s="297"/>
      <c r="C124" s="271" t="s">
        <v>1666</v>
      </c>
      <c r="D124" s="271"/>
      <c r="E124" s="271"/>
      <c r="F124" s="272" t="s">
        <v>1667</v>
      </c>
      <c r="G124" s="273"/>
      <c r="H124" s="271"/>
      <c r="I124" s="271"/>
      <c r="J124" s="271" t="s">
        <v>1668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6" t="s">
        <v>1672</v>
      </c>
      <c r="D126" s="276"/>
      <c r="E126" s="276"/>
      <c r="F126" s="277" t="s">
        <v>1669</v>
      </c>
      <c r="G126" s="256"/>
      <c r="H126" s="256" t="s">
        <v>1709</v>
      </c>
      <c r="I126" s="256" t="s">
        <v>1671</v>
      </c>
      <c r="J126" s="256">
        <v>120</v>
      </c>
      <c r="K126" s="302"/>
    </row>
    <row r="127" spans="2:11" s="1" customFormat="1" ht="15" customHeight="1">
      <c r="B127" s="299"/>
      <c r="C127" s="256" t="s">
        <v>1718</v>
      </c>
      <c r="D127" s="256"/>
      <c r="E127" s="256"/>
      <c r="F127" s="277" t="s">
        <v>1669</v>
      </c>
      <c r="G127" s="256"/>
      <c r="H127" s="256" t="s">
        <v>1719</v>
      </c>
      <c r="I127" s="256" t="s">
        <v>1671</v>
      </c>
      <c r="J127" s="256" t="s">
        <v>1720</v>
      </c>
      <c r="K127" s="302"/>
    </row>
    <row r="128" spans="2:11" s="1" customFormat="1" ht="15" customHeight="1">
      <c r="B128" s="299"/>
      <c r="C128" s="256" t="s">
        <v>1617</v>
      </c>
      <c r="D128" s="256"/>
      <c r="E128" s="256"/>
      <c r="F128" s="277" t="s">
        <v>1669</v>
      </c>
      <c r="G128" s="256"/>
      <c r="H128" s="256" t="s">
        <v>1721</v>
      </c>
      <c r="I128" s="256" t="s">
        <v>1671</v>
      </c>
      <c r="J128" s="256" t="s">
        <v>1720</v>
      </c>
      <c r="K128" s="302"/>
    </row>
    <row r="129" spans="2:11" s="1" customFormat="1" ht="15" customHeight="1">
      <c r="B129" s="299"/>
      <c r="C129" s="256" t="s">
        <v>1680</v>
      </c>
      <c r="D129" s="256"/>
      <c r="E129" s="256"/>
      <c r="F129" s="277" t="s">
        <v>1675</v>
      </c>
      <c r="G129" s="256"/>
      <c r="H129" s="256" t="s">
        <v>1681</v>
      </c>
      <c r="I129" s="256" t="s">
        <v>1671</v>
      </c>
      <c r="J129" s="256">
        <v>15</v>
      </c>
      <c r="K129" s="302"/>
    </row>
    <row r="130" spans="2:11" s="1" customFormat="1" ht="15" customHeight="1">
      <c r="B130" s="299"/>
      <c r="C130" s="280" t="s">
        <v>1682</v>
      </c>
      <c r="D130" s="280"/>
      <c r="E130" s="280"/>
      <c r="F130" s="281" t="s">
        <v>1675</v>
      </c>
      <c r="G130" s="280"/>
      <c r="H130" s="280" t="s">
        <v>1683</v>
      </c>
      <c r="I130" s="280" t="s">
        <v>1671</v>
      </c>
      <c r="J130" s="280">
        <v>15</v>
      </c>
      <c r="K130" s="302"/>
    </row>
    <row r="131" spans="2:11" s="1" customFormat="1" ht="15" customHeight="1">
      <c r="B131" s="299"/>
      <c r="C131" s="280" t="s">
        <v>1684</v>
      </c>
      <c r="D131" s="280"/>
      <c r="E131" s="280"/>
      <c r="F131" s="281" t="s">
        <v>1675</v>
      </c>
      <c r="G131" s="280"/>
      <c r="H131" s="280" t="s">
        <v>1685</v>
      </c>
      <c r="I131" s="280" t="s">
        <v>1671</v>
      </c>
      <c r="J131" s="280">
        <v>20</v>
      </c>
      <c r="K131" s="302"/>
    </row>
    <row r="132" spans="2:11" s="1" customFormat="1" ht="15" customHeight="1">
      <c r="B132" s="299"/>
      <c r="C132" s="280" t="s">
        <v>1686</v>
      </c>
      <c r="D132" s="280"/>
      <c r="E132" s="280"/>
      <c r="F132" s="281" t="s">
        <v>1675</v>
      </c>
      <c r="G132" s="280"/>
      <c r="H132" s="280" t="s">
        <v>1687</v>
      </c>
      <c r="I132" s="280" t="s">
        <v>1671</v>
      </c>
      <c r="J132" s="280">
        <v>20</v>
      </c>
      <c r="K132" s="302"/>
    </row>
    <row r="133" spans="2:11" s="1" customFormat="1" ht="15" customHeight="1">
      <c r="B133" s="299"/>
      <c r="C133" s="256" t="s">
        <v>1674</v>
      </c>
      <c r="D133" s="256"/>
      <c r="E133" s="256"/>
      <c r="F133" s="277" t="s">
        <v>1675</v>
      </c>
      <c r="G133" s="256"/>
      <c r="H133" s="256" t="s">
        <v>1709</v>
      </c>
      <c r="I133" s="256" t="s">
        <v>1671</v>
      </c>
      <c r="J133" s="256">
        <v>50</v>
      </c>
      <c r="K133" s="302"/>
    </row>
    <row r="134" spans="2:11" s="1" customFormat="1" ht="15" customHeight="1">
      <c r="B134" s="299"/>
      <c r="C134" s="256" t="s">
        <v>1688</v>
      </c>
      <c r="D134" s="256"/>
      <c r="E134" s="256"/>
      <c r="F134" s="277" t="s">
        <v>1675</v>
      </c>
      <c r="G134" s="256"/>
      <c r="H134" s="256" t="s">
        <v>1709</v>
      </c>
      <c r="I134" s="256" t="s">
        <v>1671</v>
      </c>
      <c r="J134" s="256">
        <v>50</v>
      </c>
      <c r="K134" s="302"/>
    </row>
    <row r="135" spans="2:11" s="1" customFormat="1" ht="15" customHeight="1">
      <c r="B135" s="299"/>
      <c r="C135" s="256" t="s">
        <v>1694</v>
      </c>
      <c r="D135" s="256"/>
      <c r="E135" s="256"/>
      <c r="F135" s="277" t="s">
        <v>1675</v>
      </c>
      <c r="G135" s="256"/>
      <c r="H135" s="256" t="s">
        <v>1709</v>
      </c>
      <c r="I135" s="256" t="s">
        <v>1671</v>
      </c>
      <c r="J135" s="256">
        <v>50</v>
      </c>
      <c r="K135" s="302"/>
    </row>
    <row r="136" spans="2:11" s="1" customFormat="1" ht="15" customHeight="1">
      <c r="B136" s="299"/>
      <c r="C136" s="256" t="s">
        <v>1696</v>
      </c>
      <c r="D136" s="256"/>
      <c r="E136" s="256"/>
      <c r="F136" s="277" t="s">
        <v>1675</v>
      </c>
      <c r="G136" s="256"/>
      <c r="H136" s="256" t="s">
        <v>1709</v>
      </c>
      <c r="I136" s="256" t="s">
        <v>1671</v>
      </c>
      <c r="J136" s="256">
        <v>50</v>
      </c>
      <c r="K136" s="302"/>
    </row>
    <row r="137" spans="2:11" s="1" customFormat="1" ht="15" customHeight="1">
      <c r="B137" s="299"/>
      <c r="C137" s="256" t="s">
        <v>1697</v>
      </c>
      <c r="D137" s="256"/>
      <c r="E137" s="256"/>
      <c r="F137" s="277" t="s">
        <v>1675</v>
      </c>
      <c r="G137" s="256"/>
      <c r="H137" s="256" t="s">
        <v>1722</v>
      </c>
      <c r="I137" s="256" t="s">
        <v>1671</v>
      </c>
      <c r="J137" s="256">
        <v>255</v>
      </c>
      <c r="K137" s="302"/>
    </row>
    <row r="138" spans="2:11" s="1" customFormat="1" ht="15" customHeight="1">
      <c r="B138" s="299"/>
      <c r="C138" s="256" t="s">
        <v>1699</v>
      </c>
      <c r="D138" s="256"/>
      <c r="E138" s="256"/>
      <c r="F138" s="277" t="s">
        <v>1669</v>
      </c>
      <c r="G138" s="256"/>
      <c r="H138" s="256" t="s">
        <v>1723</v>
      </c>
      <c r="I138" s="256" t="s">
        <v>1701</v>
      </c>
      <c r="J138" s="256"/>
      <c r="K138" s="302"/>
    </row>
    <row r="139" spans="2:11" s="1" customFormat="1" ht="15" customHeight="1">
      <c r="B139" s="299"/>
      <c r="C139" s="256" t="s">
        <v>1702</v>
      </c>
      <c r="D139" s="256"/>
      <c r="E139" s="256"/>
      <c r="F139" s="277" t="s">
        <v>1669</v>
      </c>
      <c r="G139" s="256"/>
      <c r="H139" s="256" t="s">
        <v>1724</v>
      </c>
      <c r="I139" s="256" t="s">
        <v>1704</v>
      </c>
      <c r="J139" s="256"/>
      <c r="K139" s="302"/>
    </row>
    <row r="140" spans="2:11" s="1" customFormat="1" ht="15" customHeight="1">
      <c r="B140" s="299"/>
      <c r="C140" s="256" t="s">
        <v>1705</v>
      </c>
      <c r="D140" s="256"/>
      <c r="E140" s="256"/>
      <c r="F140" s="277" t="s">
        <v>1669</v>
      </c>
      <c r="G140" s="256"/>
      <c r="H140" s="256" t="s">
        <v>1705</v>
      </c>
      <c r="I140" s="256" t="s">
        <v>1704</v>
      </c>
      <c r="J140" s="256"/>
      <c r="K140" s="302"/>
    </row>
    <row r="141" spans="2:11" s="1" customFormat="1" ht="15" customHeight="1">
      <c r="B141" s="299"/>
      <c r="C141" s="256" t="s">
        <v>49</v>
      </c>
      <c r="D141" s="256"/>
      <c r="E141" s="256"/>
      <c r="F141" s="277" t="s">
        <v>1669</v>
      </c>
      <c r="G141" s="256"/>
      <c r="H141" s="256" t="s">
        <v>1725</v>
      </c>
      <c r="I141" s="256" t="s">
        <v>1704</v>
      </c>
      <c r="J141" s="256"/>
      <c r="K141" s="302"/>
    </row>
    <row r="142" spans="2:11" s="1" customFormat="1" ht="15" customHeight="1">
      <c r="B142" s="299"/>
      <c r="C142" s="256" t="s">
        <v>1726</v>
      </c>
      <c r="D142" s="256"/>
      <c r="E142" s="256"/>
      <c r="F142" s="277" t="s">
        <v>1669</v>
      </c>
      <c r="G142" s="256"/>
      <c r="H142" s="256" t="s">
        <v>1727</v>
      </c>
      <c r="I142" s="256" t="s">
        <v>1704</v>
      </c>
      <c r="J142" s="256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375" t="s">
        <v>1728</v>
      </c>
      <c r="D147" s="375"/>
      <c r="E147" s="375"/>
      <c r="F147" s="375"/>
      <c r="G147" s="375"/>
      <c r="H147" s="375"/>
      <c r="I147" s="375"/>
      <c r="J147" s="375"/>
      <c r="K147" s="268"/>
    </row>
    <row r="148" spans="2:11" s="1" customFormat="1" ht="17.25" customHeight="1">
      <c r="B148" s="267"/>
      <c r="C148" s="269" t="s">
        <v>1663</v>
      </c>
      <c r="D148" s="269"/>
      <c r="E148" s="269"/>
      <c r="F148" s="269" t="s">
        <v>1664</v>
      </c>
      <c r="G148" s="270"/>
      <c r="H148" s="269" t="s">
        <v>65</v>
      </c>
      <c r="I148" s="269" t="s">
        <v>68</v>
      </c>
      <c r="J148" s="269" t="s">
        <v>1665</v>
      </c>
      <c r="K148" s="268"/>
    </row>
    <row r="149" spans="2:11" s="1" customFormat="1" ht="17.25" customHeight="1">
      <c r="B149" s="267"/>
      <c r="C149" s="271" t="s">
        <v>1666</v>
      </c>
      <c r="D149" s="271"/>
      <c r="E149" s="271"/>
      <c r="F149" s="272" t="s">
        <v>1667</v>
      </c>
      <c r="G149" s="273"/>
      <c r="H149" s="271"/>
      <c r="I149" s="271"/>
      <c r="J149" s="271" t="s">
        <v>1668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1672</v>
      </c>
      <c r="D151" s="256"/>
      <c r="E151" s="256"/>
      <c r="F151" s="307" t="s">
        <v>1669</v>
      </c>
      <c r="G151" s="256"/>
      <c r="H151" s="306" t="s">
        <v>1709</v>
      </c>
      <c r="I151" s="306" t="s">
        <v>1671</v>
      </c>
      <c r="J151" s="306">
        <v>120</v>
      </c>
      <c r="K151" s="302"/>
    </row>
    <row r="152" spans="2:11" s="1" customFormat="1" ht="15" customHeight="1">
      <c r="B152" s="279"/>
      <c r="C152" s="306" t="s">
        <v>1718</v>
      </c>
      <c r="D152" s="256"/>
      <c r="E152" s="256"/>
      <c r="F152" s="307" t="s">
        <v>1669</v>
      </c>
      <c r="G152" s="256"/>
      <c r="H152" s="306" t="s">
        <v>1729</v>
      </c>
      <c r="I152" s="306" t="s">
        <v>1671</v>
      </c>
      <c r="J152" s="306" t="s">
        <v>1720</v>
      </c>
      <c r="K152" s="302"/>
    </row>
    <row r="153" spans="2:11" s="1" customFormat="1" ht="15" customHeight="1">
      <c r="B153" s="279"/>
      <c r="C153" s="306" t="s">
        <v>1617</v>
      </c>
      <c r="D153" s="256"/>
      <c r="E153" s="256"/>
      <c r="F153" s="307" t="s">
        <v>1669</v>
      </c>
      <c r="G153" s="256"/>
      <c r="H153" s="306" t="s">
        <v>1730</v>
      </c>
      <c r="I153" s="306" t="s">
        <v>1671</v>
      </c>
      <c r="J153" s="306" t="s">
        <v>1720</v>
      </c>
      <c r="K153" s="302"/>
    </row>
    <row r="154" spans="2:11" s="1" customFormat="1" ht="15" customHeight="1">
      <c r="B154" s="279"/>
      <c r="C154" s="306" t="s">
        <v>1674</v>
      </c>
      <c r="D154" s="256"/>
      <c r="E154" s="256"/>
      <c r="F154" s="307" t="s">
        <v>1675</v>
      </c>
      <c r="G154" s="256"/>
      <c r="H154" s="306" t="s">
        <v>1709</v>
      </c>
      <c r="I154" s="306" t="s">
        <v>1671</v>
      </c>
      <c r="J154" s="306">
        <v>50</v>
      </c>
      <c r="K154" s="302"/>
    </row>
    <row r="155" spans="2:11" s="1" customFormat="1" ht="15" customHeight="1">
      <c r="B155" s="279"/>
      <c r="C155" s="306" t="s">
        <v>1677</v>
      </c>
      <c r="D155" s="256"/>
      <c r="E155" s="256"/>
      <c r="F155" s="307" t="s">
        <v>1669</v>
      </c>
      <c r="G155" s="256"/>
      <c r="H155" s="306" t="s">
        <v>1709</v>
      </c>
      <c r="I155" s="306" t="s">
        <v>1679</v>
      </c>
      <c r="J155" s="306"/>
      <c r="K155" s="302"/>
    </row>
    <row r="156" spans="2:11" s="1" customFormat="1" ht="15" customHeight="1">
      <c r="B156" s="279"/>
      <c r="C156" s="306" t="s">
        <v>1688</v>
      </c>
      <c r="D156" s="256"/>
      <c r="E156" s="256"/>
      <c r="F156" s="307" t="s">
        <v>1675</v>
      </c>
      <c r="G156" s="256"/>
      <c r="H156" s="306" t="s">
        <v>1709</v>
      </c>
      <c r="I156" s="306" t="s">
        <v>1671</v>
      </c>
      <c r="J156" s="306">
        <v>50</v>
      </c>
      <c r="K156" s="302"/>
    </row>
    <row r="157" spans="2:11" s="1" customFormat="1" ht="15" customHeight="1">
      <c r="B157" s="279"/>
      <c r="C157" s="306" t="s">
        <v>1696</v>
      </c>
      <c r="D157" s="256"/>
      <c r="E157" s="256"/>
      <c r="F157" s="307" t="s">
        <v>1675</v>
      </c>
      <c r="G157" s="256"/>
      <c r="H157" s="306" t="s">
        <v>1709</v>
      </c>
      <c r="I157" s="306" t="s">
        <v>1671</v>
      </c>
      <c r="J157" s="306">
        <v>50</v>
      </c>
      <c r="K157" s="302"/>
    </row>
    <row r="158" spans="2:11" s="1" customFormat="1" ht="15" customHeight="1">
      <c r="B158" s="279"/>
      <c r="C158" s="306" t="s">
        <v>1694</v>
      </c>
      <c r="D158" s="256"/>
      <c r="E158" s="256"/>
      <c r="F158" s="307" t="s">
        <v>1675</v>
      </c>
      <c r="G158" s="256"/>
      <c r="H158" s="306" t="s">
        <v>1709</v>
      </c>
      <c r="I158" s="306" t="s">
        <v>1671</v>
      </c>
      <c r="J158" s="306">
        <v>50</v>
      </c>
      <c r="K158" s="302"/>
    </row>
    <row r="159" spans="2:11" s="1" customFormat="1" ht="15" customHeight="1">
      <c r="B159" s="279"/>
      <c r="C159" s="306" t="s">
        <v>107</v>
      </c>
      <c r="D159" s="256"/>
      <c r="E159" s="256"/>
      <c r="F159" s="307" t="s">
        <v>1669</v>
      </c>
      <c r="G159" s="256"/>
      <c r="H159" s="306" t="s">
        <v>1731</v>
      </c>
      <c r="I159" s="306" t="s">
        <v>1671</v>
      </c>
      <c r="J159" s="306" t="s">
        <v>1732</v>
      </c>
      <c r="K159" s="302"/>
    </row>
    <row r="160" spans="2:11" s="1" customFormat="1" ht="15" customHeight="1">
      <c r="B160" s="279"/>
      <c r="C160" s="306" t="s">
        <v>1733</v>
      </c>
      <c r="D160" s="256"/>
      <c r="E160" s="256"/>
      <c r="F160" s="307" t="s">
        <v>1669</v>
      </c>
      <c r="G160" s="256"/>
      <c r="H160" s="306" t="s">
        <v>1734</v>
      </c>
      <c r="I160" s="306" t="s">
        <v>1704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376" t="s">
        <v>1735</v>
      </c>
      <c r="D165" s="376"/>
      <c r="E165" s="376"/>
      <c r="F165" s="376"/>
      <c r="G165" s="376"/>
      <c r="H165" s="376"/>
      <c r="I165" s="376"/>
      <c r="J165" s="376"/>
      <c r="K165" s="249"/>
    </row>
    <row r="166" spans="2:11" s="1" customFormat="1" ht="17.25" customHeight="1">
      <c r="B166" s="248"/>
      <c r="C166" s="269" t="s">
        <v>1663</v>
      </c>
      <c r="D166" s="269"/>
      <c r="E166" s="269"/>
      <c r="F166" s="269" t="s">
        <v>1664</v>
      </c>
      <c r="G166" s="311"/>
      <c r="H166" s="312" t="s">
        <v>65</v>
      </c>
      <c r="I166" s="312" t="s">
        <v>68</v>
      </c>
      <c r="J166" s="269" t="s">
        <v>1665</v>
      </c>
      <c r="K166" s="249"/>
    </row>
    <row r="167" spans="2:11" s="1" customFormat="1" ht="17.25" customHeight="1">
      <c r="B167" s="250"/>
      <c r="C167" s="271" t="s">
        <v>1666</v>
      </c>
      <c r="D167" s="271"/>
      <c r="E167" s="271"/>
      <c r="F167" s="272" t="s">
        <v>1667</v>
      </c>
      <c r="G167" s="313"/>
      <c r="H167" s="314"/>
      <c r="I167" s="314"/>
      <c r="J167" s="271" t="s">
        <v>1668</v>
      </c>
      <c r="K167" s="251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6" t="s">
        <v>1672</v>
      </c>
      <c r="D169" s="256"/>
      <c r="E169" s="256"/>
      <c r="F169" s="277" t="s">
        <v>1669</v>
      </c>
      <c r="G169" s="256"/>
      <c r="H169" s="256" t="s">
        <v>1709</v>
      </c>
      <c r="I169" s="256" t="s">
        <v>1671</v>
      </c>
      <c r="J169" s="256">
        <v>120</v>
      </c>
      <c r="K169" s="302"/>
    </row>
    <row r="170" spans="2:11" s="1" customFormat="1" ht="15" customHeight="1">
      <c r="B170" s="279"/>
      <c r="C170" s="256" t="s">
        <v>1718</v>
      </c>
      <c r="D170" s="256"/>
      <c r="E170" s="256"/>
      <c r="F170" s="277" t="s">
        <v>1669</v>
      </c>
      <c r="G170" s="256"/>
      <c r="H170" s="256" t="s">
        <v>1719</v>
      </c>
      <c r="I170" s="256" t="s">
        <v>1671</v>
      </c>
      <c r="J170" s="256" t="s">
        <v>1720</v>
      </c>
      <c r="K170" s="302"/>
    </row>
    <row r="171" spans="2:11" s="1" customFormat="1" ht="15" customHeight="1">
      <c r="B171" s="279"/>
      <c r="C171" s="256" t="s">
        <v>1617</v>
      </c>
      <c r="D171" s="256"/>
      <c r="E171" s="256"/>
      <c r="F171" s="277" t="s">
        <v>1669</v>
      </c>
      <c r="G171" s="256"/>
      <c r="H171" s="256" t="s">
        <v>1736</v>
      </c>
      <c r="I171" s="256" t="s">
        <v>1671</v>
      </c>
      <c r="J171" s="256" t="s">
        <v>1720</v>
      </c>
      <c r="K171" s="302"/>
    </row>
    <row r="172" spans="2:11" s="1" customFormat="1" ht="15" customHeight="1">
      <c r="B172" s="279"/>
      <c r="C172" s="256" t="s">
        <v>1674</v>
      </c>
      <c r="D172" s="256"/>
      <c r="E172" s="256"/>
      <c r="F172" s="277" t="s">
        <v>1675</v>
      </c>
      <c r="G172" s="256"/>
      <c r="H172" s="256" t="s">
        <v>1736</v>
      </c>
      <c r="I172" s="256" t="s">
        <v>1671</v>
      </c>
      <c r="J172" s="256">
        <v>50</v>
      </c>
      <c r="K172" s="302"/>
    </row>
    <row r="173" spans="2:11" s="1" customFormat="1" ht="15" customHeight="1">
      <c r="B173" s="279"/>
      <c r="C173" s="256" t="s">
        <v>1677</v>
      </c>
      <c r="D173" s="256"/>
      <c r="E173" s="256"/>
      <c r="F173" s="277" t="s">
        <v>1669</v>
      </c>
      <c r="G173" s="256"/>
      <c r="H173" s="256" t="s">
        <v>1736</v>
      </c>
      <c r="I173" s="256" t="s">
        <v>1679</v>
      </c>
      <c r="J173" s="256"/>
      <c r="K173" s="302"/>
    </row>
    <row r="174" spans="2:11" s="1" customFormat="1" ht="15" customHeight="1">
      <c r="B174" s="279"/>
      <c r="C174" s="256" t="s">
        <v>1688</v>
      </c>
      <c r="D174" s="256"/>
      <c r="E174" s="256"/>
      <c r="F174" s="277" t="s">
        <v>1675</v>
      </c>
      <c r="G174" s="256"/>
      <c r="H174" s="256" t="s">
        <v>1736</v>
      </c>
      <c r="I174" s="256" t="s">
        <v>1671</v>
      </c>
      <c r="J174" s="256">
        <v>50</v>
      </c>
      <c r="K174" s="302"/>
    </row>
    <row r="175" spans="2:11" s="1" customFormat="1" ht="15" customHeight="1">
      <c r="B175" s="279"/>
      <c r="C175" s="256" t="s">
        <v>1696</v>
      </c>
      <c r="D175" s="256"/>
      <c r="E175" s="256"/>
      <c r="F175" s="277" t="s">
        <v>1675</v>
      </c>
      <c r="G175" s="256"/>
      <c r="H175" s="256" t="s">
        <v>1736</v>
      </c>
      <c r="I175" s="256" t="s">
        <v>1671</v>
      </c>
      <c r="J175" s="256">
        <v>50</v>
      </c>
      <c r="K175" s="302"/>
    </row>
    <row r="176" spans="2:11" s="1" customFormat="1" ht="15" customHeight="1">
      <c r="B176" s="279"/>
      <c r="C176" s="256" t="s">
        <v>1694</v>
      </c>
      <c r="D176" s="256"/>
      <c r="E176" s="256"/>
      <c r="F176" s="277" t="s">
        <v>1675</v>
      </c>
      <c r="G176" s="256"/>
      <c r="H176" s="256" t="s">
        <v>1736</v>
      </c>
      <c r="I176" s="256" t="s">
        <v>1671</v>
      </c>
      <c r="J176" s="256">
        <v>50</v>
      </c>
      <c r="K176" s="302"/>
    </row>
    <row r="177" spans="2:11" s="1" customFormat="1" ht="15" customHeight="1">
      <c r="B177" s="279"/>
      <c r="C177" s="256" t="s">
        <v>125</v>
      </c>
      <c r="D177" s="256"/>
      <c r="E177" s="256"/>
      <c r="F177" s="277" t="s">
        <v>1669</v>
      </c>
      <c r="G177" s="256"/>
      <c r="H177" s="256" t="s">
        <v>1737</v>
      </c>
      <c r="I177" s="256" t="s">
        <v>1738</v>
      </c>
      <c r="J177" s="256"/>
      <c r="K177" s="302"/>
    </row>
    <row r="178" spans="2:11" s="1" customFormat="1" ht="15" customHeight="1">
      <c r="B178" s="279"/>
      <c r="C178" s="256" t="s">
        <v>68</v>
      </c>
      <c r="D178" s="256"/>
      <c r="E178" s="256"/>
      <c r="F178" s="277" t="s">
        <v>1669</v>
      </c>
      <c r="G178" s="256"/>
      <c r="H178" s="256" t="s">
        <v>1739</v>
      </c>
      <c r="I178" s="256" t="s">
        <v>1740</v>
      </c>
      <c r="J178" s="256">
        <v>1</v>
      </c>
      <c r="K178" s="302"/>
    </row>
    <row r="179" spans="2:11" s="1" customFormat="1" ht="15" customHeight="1">
      <c r="B179" s="279"/>
      <c r="C179" s="256" t="s">
        <v>64</v>
      </c>
      <c r="D179" s="256"/>
      <c r="E179" s="256"/>
      <c r="F179" s="277" t="s">
        <v>1669</v>
      </c>
      <c r="G179" s="256"/>
      <c r="H179" s="256" t="s">
        <v>1741</v>
      </c>
      <c r="I179" s="256" t="s">
        <v>1671</v>
      </c>
      <c r="J179" s="256">
        <v>20</v>
      </c>
      <c r="K179" s="302"/>
    </row>
    <row r="180" spans="2:11" s="1" customFormat="1" ht="15" customHeight="1">
      <c r="B180" s="279"/>
      <c r="C180" s="256" t="s">
        <v>65</v>
      </c>
      <c r="D180" s="256"/>
      <c r="E180" s="256"/>
      <c r="F180" s="277" t="s">
        <v>1669</v>
      </c>
      <c r="G180" s="256"/>
      <c r="H180" s="256" t="s">
        <v>1742</v>
      </c>
      <c r="I180" s="256" t="s">
        <v>1671</v>
      </c>
      <c r="J180" s="256">
        <v>255</v>
      </c>
      <c r="K180" s="302"/>
    </row>
    <row r="181" spans="2:11" s="1" customFormat="1" ht="15" customHeight="1">
      <c r="B181" s="279"/>
      <c r="C181" s="256" t="s">
        <v>126</v>
      </c>
      <c r="D181" s="256"/>
      <c r="E181" s="256"/>
      <c r="F181" s="277" t="s">
        <v>1669</v>
      </c>
      <c r="G181" s="256"/>
      <c r="H181" s="256" t="s">
        <v>1633</v>
      </c>
      <c r="I181" s="256" t="s">
        <v>1671</v>
      </c>
      <c r="J181" s="256">
        <v>10</v>
      </c>
      <c r="K181" s="302"/>
    </row>
    <row r="182" spans="2:11" s="1" customFormat="1" ht="15" customHeight="1">
      <c r="B182" s="279"/>
      <c r="C182" s="256" t="s">
        <v>127</v>
      </c>
      <c r="D182" s="256"/>
      <c r="E182" s="256"/>
      <c r="F182" s="277" t="s">
        <v>1669</v>
      </c>
      <c r="G182" s="256"/>
      <c r="H182" s="256" t="s">
        <v>1743</v>
      </c>
      <c r="I182" s="256" t="s">
        <v>1704</v>
      </c>
      <c r="J182" s="256"/>
      <c r="K182" s="302"/>
    </row>
    <row r="183" spans="2:11" s="1" customFormat="1" ht="15" customHeight="1">
      <c r="B183" s="279"/>
      <c r="C183" s="256" t="s">
        <v>1744</v>
      </c>
      <c r="D183" s="256"/>
      <c r="E183" s="256"/>
      <c r="F183" s="277" t="s">
        <v>1669</v>
      </c>
      <c r="G183" s="256"/>
      <c r="H183" s="256" t="s">
        <v>1745</v>
      </c>
      <c r="I183" s="256" t="s">
        <v>1704</v>
      </c>
      <c r="J183" s="256"/>
      <c r="K183" s="302"/>
    </row>
    <row r="184" spans="2:11" s="1" customFormat="1" ht="15" customHeight="1">
      <c r="B184" s="279"/>
      <c r="C184" s="256" t="s">
        <v>1733</v>
      </c>
      <c r="D184" s="256"/>
      <c r="E184" s="256"/>
      <c r="F184" s="277" t="s">
        <v>1669</v>
      </c>
      <c r="G184" s="256"/>
      <c r="H184" s="256" t="s">
        <v>1746</v>
      </c>
      <c r="I184" s="256" t="s">
        <v>1704</v>
      </c>
      <c r="J184" s="256"/>
      <c r="K184" s="302"/>
    </row>
    <row r="185" spans="2:11" s="1" customFormat="1" ht="15" customHeight="1">
      <c r="B185" s="279"/>
      <c r="C185" s="256" t="s">
        <v>129</v>
      </c>
      <c r="D185" s="256"/>
      <c r="E185" s="256"/>
      <c r="F185" s="277" t="s">
        <v>1675</v>
      </c>
      <c r="G185" s="256"/>
      <c r="H185" s="256" t="s">
        <v>1747</v>
      </c>
      <c r="I185" s="256" t="s">
        <v>1671</v>
      </c>
      <c r="J185" s="256">
        <v>50</v>
      </c>
      <c r="K185" s="302"/>
    </row>
    <row r="186" spans="2:11" s="1" customFormat="1" ht="15" customHeight="1">
      <c r="B186" s="279"/>
      <c r="C186" s="256" t="s">
        <v>1748</v>
      </c>
      <c r="D186" s="256"/>
      <c r="E186" s="256"/>
      <c r="F186" s="277" t="s">
        <v>1675</v>
      </c>
      <c r="G186" s="256"/>
      <c r="H186" s="256" t="s">
        <v>1749</v>
      </c>
      <c r="I186" s="256" t="s">
        <v>1750</v>
      </c>
      <c r="J186" s="256"/>
      <c r="K186" s="302"/>
    </row>
    <row r="187" spans="2:11" s="1" customFormat="1" ht="15" customHeight="1">
      <c r="B187" s="279"/>
      <c r="C187" s="256" t="s">
        <v>1751</v>
      </c>
      <c r="D187" s="256"/>
      <c r="E187" s="256"/>
      <c r="F187" s="277" t="s">
        <v>1675</v>
      </c>
      <c r="G187" s="256"/>
      <c r="H187" s="256" t="s">
        <v>1752</v>
      </c>
      <c r="I187" s="256" t="s">
        <v>1750</v>
      </c>
      <c r="J187" s="256"/>
      <c r="K187" s="302"/>
    </row>
    <row r="188" spans="2:11" s="1" customFormat="1" ht="15" customHeight="1">
      <c r="B188" s="279"/>
      <c r="C188" s="256" t="s">
        <v>1753</v>
      </c>
      <c r="D188" s="256"/>
      <c r="E188" s="256"/>
      <c r="F188" s="277" t="s">
        <v>1675</v>
      </c>
      <c r="G188" s="256"/>
      <c r="H188" s="256" t="s">
        <v>1754</v>
      </c>
      <c r="I188" s="256" t="s">
        <v>1750</v>
      </c>
      <c r="J188" s="256"/>
      <c r="K188" s="302"/>
    </row>
    <row r="189" spans="2:11" s="1" customFormat="1" ht="15" customHeight="1">
      <c r="B189" s="279"/>
      <c r="C189" s="315" t="s">
        <v>1755</v>
      </c>
      <c r="D189" s="256"/>
      <c r="E189" s="256"/>
      <c r="F189" s="277" t="s">
        <v>1675</v>
      </c>
      <c r="G189" s="256"/>
      <c r="H189" s="256" t="s">
        <v>1756</v>
      </c>
      <c r="I189" s="256" t="s">
        <v>1757</v>
      </c>
      <c r="J189" s="316" t="s">
        <v>1758</v>
      </c>
      <c r="K189" s="302"/>
    </row>
    <row r="190" spans="2:11" s="1" customFormat="1" ht="15" customHeight="1">
      <c r="B190" s="279"/>
      <c r="C190" s="315" t="s">
        <v>53</v>
      </c>
      <c r="D190" s="256"/>
      <c r="E190" s="256"/>
      <c r="F190" s="277" t="s">
        <v>1669</v>
      </c>
      <c r="G190" s="256"/>
      <c r="H190" s="253" t="s">
        <v>1759</v>
      </c>
      <c r="I190" s="256" t="s">
        <v>1760</v>
      </c>
      <c r="J190" s="256"/>
      <c r="K190" s="302"/>
    </row>
    <row r="191" spans="2:11" s="1" customFormat="1" ht="15" customHeight="1">
      <c r="B191" s="279"/>
      <c r="C191" s="315" t="s">
        <v>1761</v>
      </c>
      <c r="D191" s="256"/>
      <c r="E191" s="256"/>
      <c r="F191" s="277" t="s">
        <v>1669</v>
      </c>
      <c r="G191" s="256"/>
      <c r="H191" s="256" t="s">
        <v>1762</v>
      </c>
      <c r="I191" s="256" t="s">
        <v>1704</v>
      </c>
      <c r="J191" s="256"/>
      <c r="K191" s="302"/>
    </row>
    <row r="192" spans="2:11" s="1" customFormat="1" ht="15" customHeight="1">
      <c r="B192" s="279"/>
      <c r="C192" s="315" t="s">
        <v>1763</v>
      </c>
      <c r="D192" s="256"/>
      <c r="E192" s="256"/>
      <c r="F192" s="277" t="s">
        <v>1669</v>
      </c>
      <c r="G192" s="256"/>
      <c r="H192" s="256" t="s">
        <v>1764</v>
      </c>
      <c r="I192" s="256" t="s">
        <v>1704</v>
      </c>
      <c r="J192" s="256"/>
      <c r="K192" s="302"/>
    </row>
    <row r="193" spans="2:11" s="1" customFormat="1" ht="15" customHeight="1">
      <c r="B193" s="279"/>
      <c r="C193" s="315" t="s">
        <v>1765</v>
      </c>
      <c r="D193" s="256"/>
      <c r="E193" s="256"/>
      <c r="F193" s="277" t="s">
        <v>1675</v>
      </c>
      <c r="G193" s="256"/>
      <c r="H193" s="256" t="s">
        <v>1766</v>
      </c>
      <c r="I193" s="256" t="s">
        <v>1704</v>
      </c>
      <c r="J193" s="256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376" t="s">
        <v>1767</v>
      </c>
      <c r="D199" s="376"/>
      <c r="E199" s="376"/>
      <c r="F199" s="376"/>
      <c r="G199" s="376"/>
      <c r="H199" s="376"/>
      <c r="I199" s="376"/>
      <c r="J199" s="376"/>
      <c r="K199" s="249"/>
    </row>
    <row r="200" spans="2:11" s="1" customFormat="1" ht="25.5" customHeight="1">
      <c r="B200" s="248"/>
      <c r="C200" s="318" t="s">
        <v>1768</v>
      </c>
      <c r="D200" s="318"/>
      <c r="E200" s="318"/>
      <c r="F200" s="318" t="s">
        <v>1769</v>
      </c>
      <c r="G200" s="319"/>
      <c r="H200" s="377" t="s">
        <v>1770</v>
      </c>
      <c r="I200" s="377"/>
      <c r="J200" s="377"/>
      <c r="K200" s="249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6" t="s">
        <v>1760</v>
      </c>
      <c r="D202" s="256"/>
      <c r="E202" s="256"/>
      <c r="F202" s="277" t="s">
        <v>54</v>
      </c>
      <c r="G202" s="256"/>
      <c r="H202" s="378" t="s">
        <v>1771</v>
      </c>
      <c r="I202" s="378"/>
      <c r="J202" s="378"/>
      <c r="K202" s="302"/>
    </row>
    <row r="203" spans="2:11" s="1" customFormat="1" ht="15" customHeight="1">
      <c r="B203" s="279"/>
      <c r="C203" s="256"/>
      <c r="D203" s="256"/>
      <c r="E203" s="256"/>
      <c r="F203" s="277" t="s">
        <v>55</v>
      </c>
      <c r="G203" s="256"/>
      <c r="H203" s="378" t="s">
        <v>1772</v>
      </c>
      <c r="I203" s="378"/>
      <c r="J203" s="378"/>
      <c r="K203" s="302"/>
    </row>
    <row r="204" spans="2:11" s="1" customFormat="1" ht="15" customHeight="1">
      <c r="B204" s="279"/>
      <c r="C204" s="256"/>
      <c r="D204" s="256"/>
      <c r="E204" s="256"/>
      <c r="F204" s="277" t="s">
        <v>58</v>
      </c>
      <c r="G204" s="256"/>
      <c r="H204" s="378" t="s">
        <v>1773</v>
      </c>
      <c r="I204" s="378"/>
      <c r="J204" s="378"/>
      <c r="K204" s="302"/>
    </row>
    <row r="205" spans="2:11" s="1" customFormat="1" ht="15" customHeight="1">
      <c r="B205" s="279"/>
      <c r="C205" s="256"/>
      <c r="D205" s="256"/>
      <c r="E205" s="256"/>
      <c r="F205" s="277" t="s">
        <v>56</v>
      </c>
      <c r="G205" s="256"/>
      <c r="H205" s="378" t="s">
        <v>1774</v>
      </c>
      <c r="I205" s="378"/>
      <c r="J205" s="378"/>
      <c r="K205" s="302"/>
    </row>
    <row r="206" spans="2:11" s="1" customFormat="1" ht="15" customHeight="1">
      <c r="B206" s="279"/>
      <c r="C206" s="256"/>
      <c r="D206" s="256"/>
      <c r="E206" s="256"/>
      <c r="F206" s="277" t="s">
        <v>57</v>
      </c>
      <c r="G206" s="256"/>
      <c r="H206" s="378" t="s">
        <v>1775</v>
      </c>
      <c r="I206" s="378"/>
      <c r="J206" s="378"/>
      <c r="K206" s="302"/>
    </row>
    <row r="207" spans="2:11" s="1" customFormat="1" ht="15" customHeight="1">
      <c r="B207" s="279"/>
      <c r="C207" s="256"/>
      <c r="D207" s="256"/>
      <c r="E207" s="256"/>
      <c r="F207" s="277"/>
      <c r="G207" s="256"/>
      <c r="H207" s="256"/>
      <c r="I207" s="256"/>
      <c r="J207" s="256"/>
      <c r="K207" s="302"/>
    </row>
    <row r="208" spans="2:11" s="1" customFormat="1" ht="15" customHeight="1">
      <c r="B208" s="279"/>
      <c r="C208" s="256" t="s">
        <v>1716</v>
      </c>
      <c r="D208" s="256"/>
      <c r="E208" s="256"/>
      <c r="F208" s="277" t="s">
        <v>91</v>
      </c>
      <c r="G208" s="256"/>
      <c r="H208" s="378" t="s">
        <v>1776</v>
      </c>
      <c r="I208" s="378"/>
      <c r="J208" s="378"/>
      <c r="K208" s="302"/>
    </row>
    <row r="209" spans="2:11" s="1" customFormat="1" ht="15" customHeight="1">
      <c r="B209" s="279"/>
      <c r="C209" s="256"/>
      <c r="D209" s="256"/>
      <c r="E209" s="256"/>
      <c r="F209" s="277" t="s">
        <v>1612</v>
      </c>
      <c r="G209" s="256"/>
      <c r="H209" s="378" t="s">
        <v>1613</v>
      </c>
      <c r="I209" s="378"/>
      <c r="J209" s="378"/>
      <c r="K209" s="302"/>
    </row>
    <row r="210" spans="2:11" s="1" customFormat="1" ht="15" customHeight="1">
      <c r="B210" s="279"/>
      <c r="C210" s="256"/>
      <c r="D210" s="256"/>
      <c r="E210" s="256"/>
      <c r="F210" s="277" t="s">
        <v>1610</v>
      </c>
      <c r="G210" s="256"/>
      <c r="H210" s="378" t="s">
        <v>1777</v>
      </c>
      <c r="I210" s="378"/>
      <c r="J210" s="378"/>
      <c r="K210" s="302"/>
    </row>
    <row r="211" spans="2:11" s="1" customFormat="1" ht="15" customHeight="1">
      <c r="B211" s="320"/>
      <c r="C211" s="256"/>
      <c r="D211" s="256"/>
      <c r="E211" s="256"/>
      <c r="F211" s="277" t="s">
        <v>101</v>
      </c>
      <c r="G211" s="315"/>
      <c r="H211" s="379" t="s">
        <v>1614</v>
      </c>
      <c r="I211" s="379"/>
      <c r="J211" s="379"/>
      <c r="K211" s="321"/>
    </row>
    <row r="212" spans="2:11" s="1" customFormat="1" ht="15" customHeight="1">
      <c r="B212" s="320"/>
      <c r="C212" s="256"/>
      <c r="D212" s="256"/>
      <c r="E212" s="256"/>
      <c r="F212" s="277" t="s">
        <v>1615</v>
      </c>
      <c r="G212" s="315"/>
      <c r="H212" s="379" t="s">
        <v>1778</v>
      </c>
      <c r="I212" s="379"/>
      <c r="J212" s="379"/>
      <c r="K212" s="321"/>
    </row>
    <row r="213" spans="2:11" s="1" customFormat="1" ht="15" customHeight="1">
      <c r="B213" s="320"/>
      <c r="C213" s="256"/>
      <c r="D213" s="256"/>
      <c r="E213" s="256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6" t="s">
        <v>1740</v>
      </c>
      <c r="D214" s="256"/>
      <c r="E214" s="256"/>
      <c r="F214" s="277">
        <v>1</v>
      </c>
      <c r="G214" s="315"/>
      <c r="H214" s="379" t="s">
        <v>1779</v>
      </c>
      <c r="I214" s="379"/>
      <c r="J214" s="379"/>
      <c r="K214" s="321"/>
    </row>
    <row r="215" spans="2:11" s="1" customFormat="1" ht="15" customHeight="1">
      <c r="B215" s="320"/>
      <c r="C215" s="256"/>
      <c r="D215" s="256"/>
      <c r="E215" s="256"/>
      <c r="F215" s="277">
        <v>2</v>
      </c>
      <c r="G215" s="315"/>
      <c r="H215" s="379" t="s">
        <v>1780</v>
      </c>
      <c r="I215" s="379"/>
      <c r="J215" s="379"/>
      <c r="K215" s="321"/>
    </row>
    <row r="216" spans="2:11" s="1" customFormat="1" ht="15" customHeight="1">
      <c r="B216" s="320"/>
      <c r="C216" s="256"/>
      <c r="D216" s="256"/>
      <c r="E216" s="256"/>
      <c r="F216" s="277">
        <v>3</v>
      </c>
      <c r="G216" s="315"/>
      <c r="H216" s="379" t="s">
        <v>1781</v>
      </c>
      <c r="I216" s="379"/>
      <c r="J216" s="379"/>
      <c r="K216" s="321"/>
    </row>
    <row r="217" spans="2:11" s="1" customFormat="1" ht="15" customHeight="1">
      <c r="B217" s="320"/>
      <c r="C217" s="256"/>
      <c r="D217" s="256"/>
      <c r="E217" s="256"/>
      <c r="F217" s="277">
        <v>4</v>
      </c>
      <c r="G217" s="315"/>
      <c r="H217" s="379" t="s">
        <v>1782</v>
      </c>
      <c r="I217" s="379"/>
      <c r="J217" s="379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Kvardová Ludmila</cp:lastModifiedBy>
  <dcterms:created xsi:type="dcterms:W3CDTF">2022-10-18T11:47:11Z</dcterms:created>
  <dcterms:modified xsi:type="dcterms:W3CDTF">2022-10-20T05:30:27Z</dcterms:modified>
  <cp:category/>
  <cp:version/>
  <cp:contentType/>
  <cp:contentStatus/>
</cp:coreProperties>
</file>