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a\Desktop\Kros export 2022\"/>
    </mc:Choice>
  </mc:AlternateContent>
  <bookViews>
    <workbookView xWindow="0" yWindow="0" windowWidth="0" windowHeight="0"/>
  </bookViews>
  <sheets>
    <sheet name="Rekapitulace stavby" sheetId="1" r:id="rId1"/>
    <sheet name="SKA1901 - Přestavba mostu..." sheetId="2" r:id="rId2"/>
    <sheet name="SKA1902 - SO 101 Provizor..." sheetId="3" r:id="rId3"/>
    <sheet name="SKA1903 - SO 101a Zřízení..." sheetId="4" r:id="rId4"/>
    <sheet name="SKA1904 - VO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'SKA1901 - Přestavba mostu...'!$C$92:$K$961</definedName>
    <definedName name="_xlnm.Print_Area" localSheetId="1">'SKA1901 - Přestavba mostu...'!$C$4:$J$39,'SKA1901 - Přestavba mostu...'!$C$45:$J$74,'SKA1901 - Přestavba mostu...'!$C$80:$K$961</definedName>
    <definedName name="_xlnm.Print_Titles" localSheetId="1">'SKA1901 - Přestavba mostu...'!$92:$92</definedName>
    <definedName name="_xlnm._FilterDatabase" localSheetId="2" hidden="1">'SKA1902 - SO 101 Provizor...'!$C$85:$K$184</definedName>
    <definedName name="_xlnm.Print_Area" localSheetId="2">'SKA1902 - SO 101 Provizor...'!$C$4:$J$39,'SKA1902 - SO 101 Provizor...'!$C$45:$J$67,'SKA1902 - SO 101 Provizor...'!$C$73:$K$184</definedName>
    <definedName name="_xlnm.Print_Titles" localSheetId="2">'SKA1902 - SO 101 Provizor...'!$85:$85</definedName>
    <definedName name="_xlnm._FilterDatabase" localSheetId="3" hidden="1">'SKA1903 - SO 101a Zřízení...'!$C$89:$K$251</definedName>
    <definedName name="_xlnm.Print_Area" localSheetId="3">'SKA1903 - SO 101a Zřízení...'!$C$4:$J$39,'SKA1903 - SO 101a Zřízení...'!$C$45:$J$71,'SKA1903 - SO 101a Zřízení...'!$C$77:$K$251</definedName>
    <definedName name="_xlnm.Print_Titles" localSheetId="3">'SKA1903 - SO 101a Zřízení...'!$89:$89</definedName>
    <definedName name="_xlnm._FilterDatabase" localSheetId="4" hidden="1">'SKA1904 - VON'!$C$82:$K$107</definedName>
    <definedName name="_xlnm.Print_Area" localSheetId="4">'SKA1904 - VON'!$C$4:$J$39,'SKA1904 - VON'!$C$45:$J$64,'SKA1904 - VON'!$C$70:$K$107</definedName>
    <definedName name="_xlnm.Print_Titles" localSheetId="4">'SKA1904 - VON'!$82:$82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4" r="J37"/>
  <c r="J36"/>
  <c i="1" r="AY57"/>
  <c i="4" r="J35"/>
  <c i="1" r="AX57"/>
  <c i="4"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183"/>
  <c r="BH183"/>
  <c r="BG183"/>
  <c r="BF183"/>
  <c r="T183"/>
  <c r="T182"/>
  <c r="R183"/>
  <c r="R182"/>
  <c r="P183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2" r="J37"/>
  <c r="J36"/>
  <c i="1" r="AY55"/>
  <c i="2" r="J35"/>
  <c i="1" r="AX55"/>
  <c i="2" r="BI960"/>
  <c r="BH960"/>
  <c r="BG960"/>
  <c r="BF960"/>
  <c r="T960"/>
  <c r="R960"/>
  <c r="P960"/>
  <c r="BI955"/>
  <c r="BH955"/>
  <c r="BG955"/>
  <c r="BF955"/>
  <c r="T955"/>
  <c r="R955"/>
  <c r="P955"/>
  <c r="BI952"/>
  <c r="BH952"/>
  <c r="BG952"/>
  <c r="BF952"/>
  <c r="T952"/>
  <c r="R952"/>
  <c r="P952"/>
  <c r="BI950"/>
  <c r="BH950"/>
  <c r="BG950"/>
  <c r="BF950"/>
  <c r="T950"/>
  <c r="R950"/>
  <c r="P950"/>
  <c r="BI945"/>
  <c r="BH945"/>
  <c r="BG945"/>
  <c r="BF945"/>
  <c r="T945"/>
  <c r="R945"/>
  <c r="P945"/>
  <c r="BI943"/>
  <c r="BH943"/>
  <c r="BG943"/>
  <c r="BF943"/>
  <c r="T943"/>
  <c r="R943"/>
  <c r="P943"/>
  <c r="BI935"/>
  <c r="BH935"/>
  <c r="BG935"/>
  <c r="BF935"/>
  <c r="T935"/>
  <c r="R935"/>
  <c r="P935"/>
  <c r="BI933"/>
  <c r="BH933"/>
  <c r="BG933"/>
  <c r="BF933"/>
  <c r="T933"/>
  <c r="R933"/>
  <c r="P933"/>
  <c r="BI928"/>
  <c r="BH928"/>
  <c r="BG928"/>
  <c r="BF928"/>
  <c r="T928"/>
  <c r="R928"/>
  <c r="P928"/>
  <c r="BI926"/>
  <c r="BH926"/>
  <c r="BG926"/>
  <c r="BF926"/>
  <c r="T926"/>
  <c r="R926"/>
  <c r="P926"/>
  <c r="BI921"/>
  <c r="BH921"/>
  <c r="BG921"/>
  <c r="BF921"/>
  <c r="T921"/>
  <c r="R921"/>
  <c r="P921"/>
  <c r="BI917"/>
  <c r="BH917"/>
  <c r="BG917"/>
  <c r="BF917"/>
  <c r="T917"/>
  <c r="R917"/>
  <c r="P917"/>
  <c r="BI915"/>
  <c r="BH915"/>
  <c r="BG915"/>
  <c r="BF915"/>
  <c r="T915"/>
  <c r="R915"/>
  <c r="P915"/>
  <c r="BI910"/>
  <c r="BH910"/>
  <c r="BG910"/>
  <c r="BF910"/>
  <c r="T910"/>
  <c r="R910"/>
  <c r="P910"/>
  <c r="BI908"/>
  <c r="BH908"/>
  <c r="BG908"/>
  <c r="BF908"/>
  <c r="T908"/>
  <c r="R908"/>
  <c r="P908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T893"/>
  <c r="R894"/>
  <c r="R893"/>
  <c r="P894"/>
  <c r="P893"/>
  <c r="BI887"/>
  <c r="BH887"/>
  <c r="BG887"/>
  <c r="BF887"/>
  <c r="T887"/>
  <c r="R887"/>
  <c r="P887"/>
  <c r="BI881"/>
  <c r="BH881"/>
  <c r="BG881"/>
  <c r="BF881"/>
  <c r="T881"/>
  <c r="R881"/>
  <c r="P881"/>
  <c r="BI876"/>
  <c r="BH876"/>
  <c r="BG876"/>
  <c r="BF876"/>
  <c r="T876"/>
  <c r="R876"/>
  <c r="P876"/>
  <c r="BI872"/>
  <c r="BH872"/>
  <c r="BG872"/>
  <c r="BF872"/>
  <c r="T872"/>
  <c r="R872"/>
  <c r="P872"/>
  <c r="BI868"/>
  <c r="BH868"/>
  <c r="BG868"/>
  <c r="BF868"/>
  <c r="T868"/>
  <c r="R868"/>
  <c r="P868"/>
  <c r="BI864"/>
  <c r="BH864"/>
  <c r="BG864"/>
  <c r="BF864"/>
  <c r="T864"/>
  <c r="R864"/>
  <c r="P864"/>
  <c r="BI857"/>
  <c r="BH857"/>
  <c r="BG857"/>
  <c r="BF857"/>
  <c r="T857"/>
  <c r="R857"/>
  <c r="P857"/>
  <c r="BI853"/>
  <c r="BH853"/>
  <c r="BG853"/>
  <c r="BF853"/>
  <c r="T853"/>
  <c r="R853"/>
  <c r="P853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24"/>
  <c r="BH824"/>
  <c r="BG824"/>
  <c r="BF824"/>
  <c r="T824"/>
  <c r="R824"/>
  <c r="P824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6"/>
  <c r="BH806"/>
  <c r="BG806"/>
  <c r="BF806"/>
  <c r="T806"/>
  <c r="R806"/>
  <c r="P806"/>
  <c r="BI800"/>
  <c r="BH800"/>
  <c r="BG800"/>
  <c r="BF800"/>
  <c r="T800"/>
  <c r="R800"/>
  <c r="P800"/>
  <c r="BI794"/>
  <c r="BH794"/>
  <c r="BG794"/>
  <c r="BF794"/>
  <c r="T794"/>
  <c r="R794"/>
  <c r="P794"/>
  <c r="BI790"/>
  <c r="BH790"/>
  <c r="BG790"/>
  <c r="BF790"/>
  <c r="T790"/>
  <c r="R790"/>
  <c r="P790"/>
  <c r="BI784"/>
  <c r="BH784"/>
  <c r="BG784"/>
  <c r="BF784"/>
  <c r="T784"/>
  <c r="R784"/>
  <c r="P784"/>
  <c r="BI779"/>
  <c r="BH779"/>
  <c r="BG779"/>
  <c r="BF779"/>
  <c r="T779"/>
  <c r="R779"/>
  <c r="P779"/>
  <c r="BI774"/>
  <c r="BH774"/>
  <c r="BG774"/>
  <c r="BF774"/>
  <c r="T774"/>
  <c r="R774"/>
  <c r="P774"/>
  <c r="BI772"/>
  <c r="BH772"/>
  <c r="BG772"/>
  <c r="BF772"/>
  <c r="T772"/>
  <c r="R772"/>
  <c r="P772"/>
  <c r="BI771"/>
  <c r="BH771"/>
  <c r="BG771"/>
  <c r="BF771"/>
  <c r="T771"/>
  <c r="R771"/>
  <c r="P771"/>
  <c r="BI766"/>
  <c r="BH766"/>
  <c r="BG766"/>
  <c r="BF766"/>
  <c r="T766"/>
  <c r="R766"/>
  <c r="P766"/>
  <c r="BI761"/>
  <c r="BH761"/>
  <c r="BG761"/>
  <c r="BF761"/>
  <c r="T761"/>
  <c r="R761"/>
  <c r="P761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7"/>
  <c r="BH737"/>
  <c r="BG737"/>
  <c r="BF737"/>
  <c r="T737"/>
  <c r="R737"/>
  <c r="P737"/>
  <c r="BI732"/>
  <c r="BH732"/>
  <c r="BG732"/>
  <c r="BF732"/>
  <c r="T732"/>
  <c r="R732"/>
  <c r="P732"/>
  <c r="BI731"/>
  <c r="BH731"/>
  <c r="BG731"/>
  <c r="BF731"/>
  <c r="T731"/>
  <c r="R731"/>
  <c r="P731"/>
  <c r="BI726"/>
  <c r="BH726"/>
  <c r="BG726"/>
  <c r="BF726"/>
  <c r="T726"/>
  <c r="R726"/>
  <c r="P726"/>
  <c r="BI725"/>
  <c r="BH725"/>
  <c r="BG725"/>
  <c r="BF725"/>
  <c r="T725"/>
  <c r="R725"/>
  <c r="P725"/>
  <c r="BI720"/>
  <c r="BH720"/>
  <c r="BG720"/>
  <c r="BF720"/>
  <c r="T720"/>
  <c r="R720"/>
  <c r="P720"/>
  <c r="BI718"/>
  <c r="BH718"/>
  <c r="BG718"/>
  <c r="BF718"/>
  <c r="T718"/>
  <c r="R718"/>
  <c r="P718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95"/>
  <c r="BH695"/>
  <c r="BG695"/>
  <c r="BF695"/>
  <c r="T695"/>
  <c r="R695"/>
  <c r="P695"/>
  <c r="BI694"/>
  <c r="BH694"/>
  <c r="BG694"/>
  <c r="BF694"/>
  <c r="T694"/>
  <c r="R694"/>
  <c r="P694"/>
  <c r="BI690"/>
  <c r="BH690"/>
  <c r="BG690"/>
  <c r="BF690"/>
  <c r="T690"/>
  <c r="R690"/>
  <c r="P690"/>
  <c r="BI685"/>
  <c r="BH685"/>
  <c r="BG685"/>
  <c r="BF685"/>
  <c r="T685"/>
  <c r="R685"/>
  <c r="P685"/>
  <c r="BI683"/>
  <c r="BH683"/>
  <c r="BG683"/>
  <c r="BF683"/>
  <c r="T683"/>
  <c r="R683"/>
  <c r="P683"/>
  <c r="BI682"/>
  <c r="BH682"/>
  <c r="BG682"/>
  <c r="BF682"/>
  <c r="T682"/>
  <c r="R682"/>
  <c r="P682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2"/>
  <c r="BH662"/>
  <c r="BG662"/>
  <c r="BF662"/>
  <c r="T662"/>
  <c r="R662"/>
  <c r="P662"/>
  <c r="BI657"/>
  <c r="BH657"/>
  <c r="BG657"/>
  <c r="BF657"/>
  <c r="T657"/>
  <c r="R657"/>
  <c r="P657"/>
  <c r="BI655"/>
  <c r="BH655"/>
  <c r="BG655"/>
  <c r="BF655"/>
  <c r="T655"/>
  <c r="R655"/>
  <c r="P655"/>
  <c r="BI650"/>
  <c r="BH650"/>
  <c r="BG650"/>
  <c r="BF650"/>
  <c r="T650"/>
  <c r="R650"/>
  <c r="P650"/>
  <c r="BI644"/>
  <c r="BH644"/>
  <c r="BG644"/>
  <c r="BF644"/>
  <c r="T644"/>
  <c r="R644"/>
  <c r="P644"/>
  <c r="BI639"/>
  <c r="BH639"/>
  <c r="BG639"/>
  <c r="BF639"/>
  <c r="T639"/>
  <c r="R639"/>
  <c r="P639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602"/>
  <c r="BH602"/>
  <c r="BG602"/>
  <c r="BF602"/>
  <c r="T602"/>
  <c r="R602"/>
  <c r="P602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7"/>
  <c r="BH567"/>
  <c r="BG567"/>
  <c r="BF567"/>
  <c r="T567"/>
  <c r="R567"/>
  <c r="P567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5"/>
  <c r="BH525"/>
  <c r="BG525"/>
  <c r="BF525"/>
  <c r="T525"/>
  <c r="R525"/>
  <c r="P525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26"/>
  <c r="BH426"/>
  <c r="BG426"/>
  <c r="BF426"/>
  <c r="T426"/>
  <c r="R426"/>
  <c r="P426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4"/>
  <c r="BH404"/>
  <c r="BG404"/>
  <c r="BF404"/>
  <c r="T404"/>
  <c r="R404"/>
  <c r="P404"/>
  <c r="BI399"/>
  <c r="BH399"/>
  <c r="BG399"/>
  <c r="BF399"/>
  <c r="T399"/>
  <c r="R399"/>
  <c r="P399"/>
  <c r="BI391"/>
  <c r="BH391"/>
  <c r="BG391"/>
  <c r="BF391"/>
  <c r="T391"/>
  <c r="R391"/>
  <c r="P391"/>
  <c r="BI390"/>
  <c r="BH390"/>
  <c r="BG390"/>
  <c r="BF390"/>
  <c r="T390"/>
  <c r="R390"/>
  <c r="P390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3"/>
  <c r="BH173"/>
  <c r="BG173"/>
  <c r="BF173"/>
  <c r="T173"/>
  <c r="R173"/>
  <c r="P173"/>
  <c r="BI168"/>
  <c r="BH168"/>
  <c r="BG168"/>
  <c r="BF168"/>
  <c r="T168"/>
  <c r="R168"/>
  <c r="P168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BK933"/>
  <c r="J917"/>
  <c r="J903"/>
  <c r="J881"/>
  <c r="BK872"/>
  <c r="J853"/>
  <c r="J810"/>
  <c r="BK790"/>
  <c r="BK779"/>
  <c r="BK772"/>
  <c r="J761"/>
  <c r="BK751"/>
  <c r="BK737"/>
  <c r="J711"/>
  <c r="J695"/>
  <c r="BK690"/>
  <c r="BK683"/>
  <c r="BK672"/>
  <c r="J668"/>
  <c r="J644"/>
  <c r="BK624"/>
  <c r="J617"/>
  <c r="J607"/>
  <c r="BK587"/>
  <c r="BK567"/>
  <c r="J531"/>
  <c r="BK511"/>
  <c r="J491"/>
  <c r="J471"/>
  <c r="J465"/>
  <c r="J452"/>
  <c r="J439"/>
  <c r="BK404"/>
  <c r="BK385"/>
  <c r="BK377"/>
  <c r="J368"/>
  <c r="J367"/>
  <c r="BK357"/>
  <c r="BK351"/>
  <c r="J327"/>
  <c r="BK297"/>
  <c r="BK282"/>
  <c r="BK268"/>
  <c r="BK256"/>
  <c r="J238"/>
  <c r="BK217"/>
  <c r="J197"/>
  <c r="J192"/>
  <c r="BK168"/>
  <c r="BK150"/>
  <c r="J131"/>
  <c r="BK111"/>
  <c r="J943"/>
  <c r="J933"/>
  <c r="BK928"/>
  <c r="BK921"/>
  <c r="BK915"/>
  <c r="J908"/>
  <c r="J898"/>
  <c r="BK887"/>
  <c r="BK876"/>
  <c r="BK868"/>
  <c r="BK853"/>
  <c r="J824"/>
  <c r="J806"/>
  <c r="J784"/>
  <c r="BK771"/>
  <c r="J751"/>
  <c r="J737"/>
  <c r="BK725"/>
  <c r="BK711"/>
  <c r="BK695"/>
  <c r="J683"/>
  <c r="J673"/>
  <c r="J669"/>
  <c r="J657"/>
  <c r="J639"/>
  <c r="BK619"/>
  <c r="J602"/>
  <c r="BK582"/>
  <c r="BK562"/>
  <c r="J541"/>
  <c r="J521"/>
  <c r="J501"/>
  <c r="J481"/>
  <c r="BK465"/>
  <c r="BK452"/>
  <c r="BK449"/>
  <c r="BK426"/>
  <c r="J404"/>
  <c r="J383"/>
  <c r="BK368"/>
  <c r="J351"/>
  <c r="J335"/>
  <c r="BK323"/>
  <c r="BK311"/>
  <c r="BK293"/>
  <c r="J282"/>
  <c r="J268"/>
  <c r="J247"/>
  <c r="J228"/>
  <c r="BK207"/>
  <c r="BK203"/>
  <c r="J187"/>
  <c r="BK160"/>
  <c r="J141"/>
  <c r="BK131"/>
  <c r="J101"/>
  <c i="3" r="BK170"/>
  <c r="J153"/>
  <c r="BK138"/>
  <c r="J125"/>
  <c r="BK114"/>
  <c r="J94"/>
  <c r="BK174"/>
  <c r="BK157"/>
  <c r="J143"/>
  <c r="BK129"/>
  <c r="J119"/>
  <c r="BK99"/>
  <c i="4" r="BK248"/>
  <c r="BK239"/>
  <c r="BK220"/>
  <c r="BK202"/>
  <c r="BK185"/>
  <c r="J167"/>
  <c r="J149"/>
  <c r="J135"/>
  <c r="J131"/>
  <c r="J117"/>
  <c r="J103"/>
  <c r="BK245"/>
  <c r="BK225"/>
  <c r="J208"/>
  <c r="J186"/>
  <c r="BK172"/>
  <c r="J153"/>
  <c r="J137"/>
  <c r="BK122"/>
  <c r="BK103"/>
  <c i="5" r="BK107"/>
  <c r="BK101"/>
  <c r="J95"/>
  <c r="BK89"/>
  <c r="J107"/>
  <c r="J102"/>
  <c r="BK97"/>
  <c r="J91"/>
  <c i="2" r="J935"/>
  <c r="J921"/>
  <c r="BK908"/>
  <c r="J887"/>
  <c r="J864"/>
  <c r="J835"/>
  <c r="BK815"/>
  <c r="J794"/>
  <c r="J774"/>
  <c r="BK756"/>
  <c r="BK739"/>
  <c r="BK726"/>
  <c r="BK713"/>
  <c r="BK699"/>
  <c r="BK682"/>
  <c r="BK673"/>
  <c r="BK671"/>
  <c r="BK667"/>
  <c r="J650"/>
  <c r="BK627"/>
  <c r="J612"/>
  <c r="BK592"/>
  <c r="J582"/>
  <c r="J562"/>
  <c r="J548"/>
  <c r="J525"/>
  <c r="BK506"/>
  <c r="BK486"/>
  <c r="BK466"/>
  <c r="J454"/>
  <c r="J444"/>
  <c r="BK416"/>
  <c r="BK399"/>
  <c r="BK384"/>
  <c r="BK372"/>
  <c r="BK363"/>
  <c r="J356"/>
  <c r="BK339"/>
  <c r="J323"/>
  <c r="J304"/>
  <c r="BK288"/>
  <c r="BK277"/>
  <c r="BK261"/>
  <c r="BK251"/>
  <c r="BK233"/>
  <c r="BK212"/>
  <c r="BK197"/>
  <c r="BK187"/>
  <c r="J160"/>
  <c r="BK136"/>
  <c r="J106"/>
  <c r="BK960"/>
  <c r="BK955"/>
  <c r="BK952"/>
  <c r="BK950"/>
  <c r="BK945"/>
  <c r="BK943"/>
  <c r="BK926"/>
  <c r="J910"/>
  <c r="BK894"/>
  <c r="J872"/>
  <c r="J857"/>
  <c r="BK835"/>
  <c r="BK810"/>
  <c r="BK800"/>
  <c r="J779"/>
  <c r="BK766"/>
  <c r="J747"/>
  <c r="J732"/>
  <c r="J720"/>
  <c r="J709"/>
  <c r="J690"/>
  <c r="J675"/>
  <c r="BK670"/>
  <c r="J662"/>
  <c r="BK644"/>
  <c r="J624"/>
  <c r="BK607"/>
  <c r="J587"/>
  <c r="J567"/>
  <c r="BK548"/>
  <c r="BK525"/>
  <c r="J506"/>
  <c r="J486"/>
  <c r="J466"/>
  <c r="J450"/>
  <c r="BK444"/>
  <c r="J416"/>
  <c r="J399"/>
  <c r="J384"/>
  <c r="J372"/>
  <c r="J346"/>
  <c r="J331"/>
  <c r="J313"/>
  <c r="J297"/>
  <c r="J284"/>
  <c r="J277"/>
  <c r="J261"/>
  <c r="J233"/>
  <c r="J212"/>
  <c r="BK192"/>
  <c r="J168"/>
  <c r="J150"/>
  <c r="J136"/>
  <c r="J116"/>
  <c r="BK96"/>
  <c i="3" r="J174"/>
  <c r="J157"/>
  <c r="BK143"/>
  <c r="J129"/>
  <c r="BK119"/>
  <c r="J99"/>
  <c r="J178"/>
  <c r="J161"/>
  <c r="J148"/>
  <c r="J131"/>
  <c r="J121"/>
  <c r="BK104"/>
  <c i="4" r="BK251"/>
  <c r="J245"/>
  <c r="J225"/>
  <c r="BK208"/>
  <c r="BK186"/>
  <c r="J183"/>
  <c r="J163"/>
  <c r="BK145"/>
  <c r="BK133"/>
  <c r="J129"/>
  <c r="J112"/>
  <c r="BK93"/>
  <c r="J239"/>
  <c r="J220"/>
  <c r="J202"/>
  <c r="J185"/>
  <c r="BK167"/>
  <c r="BK149"/>
  <c r="BK135"/>
  <c r="J108"/>
  <c r="J93"/>
  <c i="5" r="BK102"/>
  <c r="J97"/>
  <c r="BK91"/>
  <c r="BK105"/>
  <c r="BK99"/>
  <c r="J92"/>
  <c r="J86"/>
  <c i="2" r="J928"/>
  <c r="BK910"/>
  <c r="J894"/>
  <c r="J876"/>
  <c r="BK857"/>
  <c r="BK839"/>
  <c r="BK820"/>
  <c r="J800"/>
  <c r="J766"/>
  <c r="BK743"/>
  <c r="J731"/>
  <c r="J725"/>
  <c r="BK718"/>
  <c r="J704"/>
  <c r="BK685"/>
  <c r="J677"/>
  <c r="J670"/>
  <c r="BK662"/>
  <c r="BK655"/>
  <c r="J631"/>
  <c r="J597"/>
  <c r="J577"/>
  <c r="BK552"/>
  <c r="BK541"/>
  <c r="BK521"/>
  <c r="BK501"/>
  <c r="BK481"/>
  <c r="BK456"/>
  <c r="J449"/>
  <c r="J426"/>
  <c r="BK411"/>
  <c r="J391"/>
  <c r="BK383"/>
  <c r="J363"/>
  <c r="BK341"/>
  <c r="BK335"/>
  <c r="J311"/>
  <c r="BK302"/>
  <c r="J286"/>
  <c r="BK275"/>
  <c r="BK259"/>
  <c r="BK247"/>
  <c r="BK228"/>
  <c r="J207"/>
  <c r="J201"/>
  <c r="J182"/>
  <c r="BK141"/>
  <c r="J121"/>
  <c r="BK101"/>
  <c i="1" r="AS54"/>
  <c i="2" r="BK864"/>
  <c r="J839"/>
  <c r="J815"/>
  <c r="BK794"/>
  <c r="BK774"/>
  <c r="BK761"/>
  <c r="J743"/>
  <c r="BK731"/>
  <c r="J718"/>
  <c r="BK704"/>
  <c r="J694"/>
  <c r="BK677"/>
  <c r="J671"/>
  <c r="J667"/>
  <c r="BK650"/>
  <c r="J627"/>
  <c r="BK612"/>
  <c r="J592"/>
  <c r="J572"/>
  <c r="J552"/>
  <c r="BK531"/>
  <c r="J511"/>
  <c r="BK491"/>
  <c r="BK471"/>
  <c r="J456"/>
  <c r="BK439"/>
  <c r="J411"/>
  <c r="BK391"/>
  <c r="J385"/>
  <c r="J377"/>
  <c r="J357"/>
  <c r="J341"/>
  <c r="BK327"/>
  <c r="BK313"/>
  <c r="J302"/>
  <c r="BK286"/>
  <c r="J275"/>
  <c r="J256"/>
  <c r="BK238"/>
  <c r="J217"/>
  <c r="BK194"/>
  <c r="BK173"/>
  <c r="J155"/>
  <c r="BK121"/>
  <c r="J111"/>
  <c i="3" r="BK183"/>
  <c r="BK161"/>
  <c r="BK148"/>
  <c r="BK131"/>
  <c r="BK121"/>
  <c r="J104"/>
  <c r="J183"/>
  <c r="BK166"/>
  <c r="BK150"/>
  <c r="BK136"/>
  <c r="J123"/>
  <c r="J109"/>
  <c r="BK89"/>
  <c i="4" r="J247"/>
  <c r="BK229"/>
  <c r="J213"/>
  <c r="J192"/>
  <c r="BK178"/>
  <c r="J159"/>
  <c r="BK141"/>
  <c r="J133"/>
  <c r="J122"/>
  <c r="J110"/>
  <c r="J251"/>
  <c r="BK233"/>
  <c r="J214"/>
  <c r="J197"/>
  <c r="BK183"/>
  <c r="BK163"/>
  <c r="J145"/>
  <c r="BK129"/>
  <c r="BK110"/>
  <c r="J98"/>
  <c i="5" r="J105"/>
  <c r="J99"/>
  <c r="BK92"/>
  <c r="BK86"/>
  <c r="J106"/>
  <c r="J100"/>
  <c r="BK93"/>
  <c r="J88"/>
  <c i="2" r="J926"/>
  <c r="J915"/>
  <c r="BK898"/>
  <c r="J843"/>
  <c r="BK824"/>
  <c r="BK806"/>
  <c r="BK784"/>
  <c r="J771"/>
  <c r="BK747"/>
  <c r="BK732"/>
  <c r="BK720"/>
  <c r="BK709"/>
  <c r="BK694"/>
  <c r="J685"/>
  <c r="BK675"/>
  <c r="BK669"/>
  <c r="BK657"/>
  <c r="BK639"/>
  <c r="J619"/>
  <c r="BK602"/>
  <c r="BK572"/>
  <c r="BK557"/>
  <c r="J536"/>
  <c r="J516"/>
  <c r="J496"/>
  <c r="J476"/>
  <c r="BK462"/>
  <c r="BK450"/>
  <c r="J437"/>
  <c r="BK406"/>
  <c r="BK390"/>
  <c r="BK382"/>
  <c r="BK367"/>
  <c r="J362"/>
  <c r="BK346"/>
  <c r="BK331"/>
  <c r="J318"/>
  <c r="J293"/>
  <c r="BK284"/>
  <c r="BK270"/>
  <c r="J259"/>
  <c r="BK243"/>
  <c r="BK224"/>
  <c r="J203"/>
  <c r="J194"/>
  <c r="J173"/>
  <c r="BK145"/>
  <c r="BK126"/>
  <c r="BK116"/>
  <c r="J96"/>
  <c r="J960"/>
  <c r="J955"/>
  <c r="J952"/>
  <c r="J950"/>
  <c r="J945"/>
  <c r="BK935"/>
  <c r="BK917"/>
  <c r="BK903"/>
  <c r="BK881"/>
  <c r="J868"/>
  <c r="BK843"/>
  <c r="J820"/>
  <c r="J790"/>
  <c r="J772"/>
  <c r="J756"/>
  <c r="J739"/>
  <c r="J726"/>
  <c r="J713"/>
  <c r="J699"/>
  <c r="J682"/>
  <c r="J672"/>
  <c r="BK668"/>
  <c r="J655"/>
  <c r="BK631"/>
  <c r="BK617"/>
  <c r="BK597"/>
  <c r="BK577"/>
  <c r="J557"/>
  <c r="BK536"/>
  <c r="BK516"/>
  <c r="BK496"/>
  <c r="BK476"/>
  <c r="J462"/>
  <c r="BK454"/>
  <c r="BK437"/>
  <c r="J406"/>
  <c r="J390"/>
  <c r="J382"/>
  <c r="BK362"/>
  <c r="BK356"/>
  <c r="J339"/>
  <c r="BK318"/>
  <c r="BK304"/>
  <c r="J288"/>
  <c r="J270"/>
  <c r="J251"/>
  <c r="J243"/>
  <c r="J224"/>
  <c r="BK201"/>
  <c r="BK182"/>
  <c r="BK155"/>
  <c r="J145"/>
  <c r="J126"/>
  <c r="BK106"/>
  <c i="3" r="BK178"/>
  <c r="J166"/>
  <c r="J150"/>
  <c r="J136"/>
  <c r="BK123"/>
  <c r="BK109"/>
  <c r="J89"/>
  <c r="J170"/>
  <c r="BK153"/>
  <c r="J138"/>
  <c r="BK125"/>
  <c r="J114"/>
  <c r="BK94"/>
  <c i="4" r="J248"/>
  <c r="J233"/>
  <c r="BK214"/>
  <c r="BK197"/>
  <c r="J172"/>
  <c r="BK153"/>
  <c r="BK137"/>
  <c r="BK131"/>
  <c r="BK117"/>
  <c r="BK108"/>
  <c r="BK247"/>
  <c r="J229"/>
  <c r="BK213"/>
  <c r="BK192"/>
  <c r="J178"/>
  <c r="BK159"/>
  <c r="J141"/>
  <c r="BK112"/>
  <c r="BK98"/>
  <c i="5" r="BK106"/>
  <c r="BK100"/>
  <c r="J93"/>
  <c r="BK88"/>
  <c r="J101"/>
  <c r="BK95"/>
  <c r="J89"/>
  <c i="2" l="1" r="BK95"/>
  <c r="J95"/>
  <c r="J61"/>
  <c r="R95"/>
  <c r="BK292"/>
  <c r="J292"/>
  <c r="J62"/>
  <c r="R292"/>
  <c r="BK376"/>
  <c r="J376"/>
  <c r="J63"/>
  <c r="R376"/>
  <c r="BK461"/>
  <c r="J461"/>
  <c r="J64"/>
  <c r="R461"/>
  <c r="BK530"/>
  <c r="J530"/>
  <c r="J65"/>
  <c r="T530"/>
  <c r="P626"/>
  <c r="BK649"/>
  <c r="J649"/>
  <c r="J67"/>
  <c r="R649"/>
  <c i="4" r="BK92"/>
  <c r="J92"/>
  <c r="J61"/>
  <c r="T92"/>
  <c r="BK177"/>
  <c r="J177"/>
  <c r="J62"/>
  <c r="T177"/>
  <c r="P184"/>
  <c r="T184"/>
  <c r="BK191"/>
  <c r="J191"/>
  <c r="J64"/>
  <c r="T191"/>
  <c r="P207"/>
  <c r="T207"/>
  <c r="BK219"/>
  <c r="J219"/>
  <c r="J66"/>
  <c r="R219"/>
  <c r="BK244"/>
  <c r="J244"/>
  <c r="J69"/>
  <c r="R244"/>
  <c r="R243"/>
  <c i="5" r="R85"/>
  <c r="BK96"/>
  <c r="J96"/>
  <c r="J62"/>
  <c r="R96"/>
  <c r="R104"/>
  <c i="2" r="P95"/>
  <c r="T95"/>
  <c r="P292"/>
  <c r="T292"/>
  <c r="P376"/>
  <c r="T376"/>
  <c r="P461"/>
  <c r="T461"/>
  <c r="P530"/>
  <c r="R530"/>
  <c r="BK626"/>
  <c r="J626"/>
  <c r="J66"/>
  <c r="R626"/>
  <c r="T626"/>
  <c r="P649"/>
  <c r="T649"/>
  <c r="BK684"/>
  <c r="J684"/>
  <c r="J68"/>
  <c r="P684"/>
  <c r="R684"/>
  <c r="T684"/>
  <c r="BK805"/>
  <c r="J805"/>
  <c r="J69"/>
  <c r="P805"/>
  <c r="R805"/>
  <c r="T805"/>
  <c r="BK897"/>
  <c r="J897"/>
  <c r="J72"/>
  <c r="P897"/>
  <c r="R897"/>
  <c r="T897"/>
  <c r="BK954"/>
  <c r="J954"/>
  <c r="J73"/>
  <c r="P954"/>
  <c r="R954"/>
  <c r="T954"/>
  <c i="3" r="BK88"/>
  <c r="J88"/>
  <c r="J61"/>
  <c r="P88"/>
  <c r="R88"/>
  <c r="T88"/>
  <c r="BK124"/>
  <c r="J124"/>
  <c r="J62"/>
  <c r="P124"/>
  <c r="R124"/>
  <c r="T124"/>
  <c r="BK130"/>
  <c r="J130"/>
  <c r="J63"/>
  <c r="P130"/>
  <c r="R130"/>
  <c r="T130"/>
  <c r="BK142"/>
  <c r="J142"/>
  <c r="J64"/>
  <c r="P142"/>
  <c r="R142"/>
  <c r="T142"/>
  <c r="BK152"/>
  <c r="J152"/>
  <c r="J65"/>
  <c r="P152"/>
  <c r="R152"/>
  <c r="T152"/>
  <c i="4" r="P92"/>
  <c r="R92"/>
  <c r="P177"/>
  <c r="R177"/>
  <c r="BK184"/>
  <c r="J184"/>
  <c r="J63"/>
  <c r="R184"/>
  <c r="P191"/>
  <c r="R191"/>
  <c r="BK207"/>
  <c r="J207"/>
  <c r="J65"/>
  <c r="R207"/>
  <c r="P219"/>
  <c r="T219"/>
  <c r="P244"/>
  <c r="P243"/>
  <c r="T244"/>
  <c r="T243"/>
  <c i="5" r="BK85"/>
  <c r="J85"/>
  <c r="J61"/>
  <c r="P85"/>
  <c r="T85"/>
  <c r="P96"/>
  <c r="T96"/>
  <c r="BK104"/>
  <c r="J104"/>
  <c r="J63"/>
  <c r="P104"/>
  <c r="T104"/>
  <c i="4" r="BK238"/>
  <c r="J238"/>
  <c r="J67"/>
  <c r="BK250"/>
  <c r="J250"/>
  <c r="J70"/>
  <c i="2" r="BK893"/>
  <c r="J893"/>
  <c r="J70"/>
  <c i="3" r="BK182"/>
  <c r="J182"/>
  <c r="J66"/>
  <c i="5" r="J52"/>
  <c r="F80"/>
  <c r="BE88"/>
  <c r="BE91"/>
  <c r="BE92"/>
  <c r="BE93"/>
  <c r="BE99"/>
  <c r="E48"/>
  <c r="BE86"/>
  <c r="BE89"/>
  <c r="BE95"/>
  <c r="BE97"/>
  <c r="BE100"/>
  <c r="BE101"/>
  <c r="BE102"/>
  <c r="BE105"/>
  <c r="BE106"/>
  <c r="BE107"/>
  <c i="4" r="E48"/>
  <c r="J84"/>
  <c r="BE108"/>
  <c r="BE117"/>
  <c r="BE129"/>
  <c r="BE135"/>
  <c r="BE145"/>
  <c r="BE153"/>
  <c r="BE159"/>
  <c r="BE163"/>
  <c r="BE167"/>
  <c r="BE178"/>
  <c r="BE183"/>
  <c r="BE186"/>
  <c r="BE192"/>
  <c r="BE208"/>
  <c r="BE213"/>
  <c r="BE220"/>
  <c r="BE233"/>
  <c r="BE239"/>
  <c r="BE245"/>
  <c r="F55"/>
  <c r="BE93"/>
  <c r="BE98"/>
  <c r="BE103"/>
  <c r="BE110"/>
  <c r="BE112"/>
  <c r="BE122"/>
  <c r="BE131"/>
  <c r="BE133"/>
  <c r="BE137"/>
  <c r="BE141"/>
  <c r="BE149"/>
  <c r="BE172"/>
  <c r="BE185"/>
  <c r="BE197"/>
  <c r="BE202"/>
  <c r="BE214"/>
  <c r="BE225"/>
  <c r="BE229"/>
  <c r="BE247"/>
  <c r="BE248"/>
  <c r="BE251"/>
  <c i="2" r="BK896"/>
  <c i="3" r="J52"/>
  <c r="E76"/>
  <c r="F83"/>
  <c r="BE89"/>
  <c r="BE94"/>
  <c r="BE109"/>
  <c r="BE125"/>
  <c r="BE129"/>
  <c r="BE131"/>
  <c r="BE138"/>
  <c r="BE148"/>
  <c r="BE157"/>
  <c r="BE170"/>
  <c r="BE99"/>
  <c r="BE104"/>
  <c r="BE114"/>
  <c r="BE119"/>
  <c r="BE121"/>
  <c r="BE123"/>
  <c r="BE136"/>
  <c r="BE143"/>
  <c r="BE150"/>
  <c r="BE153"/>
  <c r="BE161"/>
  <c r="BE166"/>
  <c r="BE174"/>
  <c r="BE178"/>
  <c r="BE183"/>
  <c i="2" r="E48"/>
  <c r="J52"/>
  <c r="BE155"/>
  <c r="BE173"/>
  <c r="BE192"/>
  <c r="BE203"/>
  <c r="BE233"/>
  <c r="BE256"/>
  <c r="BE284"/>
  <c r="BE318"/>
  <c r="BE331"/>
  <c r="BE339"/>
  <c r="BE341"/>
  <c r="BE357"/>
  <c r="BE363"/>
  <c r="BE367"/>
  <c r="BE368"/>
  <c r="BE377"/>
  <c r="BE426"/>
  <c r="BE437"/>
  <c r="BE439"/>
  <c r="BE452"/>
  <c r="BE456"/>
  <c r="BE462"/>
  <c r="BE466"/>
  <c r="BE471"/>
  <c r="BE486"/>
  <c r="BE506"/>
  <c r="BE525"/>
  <c r="BE531"/>
  <c r="BE541"/>
  <c r="BE552"/>
  <c r="BE572"/>
  <c r="BE577"/>
  <c r="BE587"/>
  <c r="BE592"/>
  <c r="BE602"/>
  <c r="BE607"/>
  <c r="BE612"/>
  <c r="BE619"/>
  <c r="BE639"/>
  <c r="BE667"/>
  <c r="BE670"/>
  <c r="BE675"/>
  <c r="BE683"/>
  <c r="BE709"/>
  <c r="BE720"/>
  <c r="BE726"/>
  <c r="BE756"/>
  <c r="BE761"/>
  <c r="BE766"/>
  <c r="BE772"/>
  <c r="BE790"/>
  <c r="BE794"/>
  <c r="BE800"/>
  <c r="BE810"/>
  <c r="BE824"/>
  <c r="BE843"/>
  <c r="BE857"/>
  <c r="BE872"/>
  <c r="BE876"/>
  <c r="BE894"/>
  <c r="BE898"/>
  <c r="BE910"/>
  <c r="BE915"/>
  <c r="BE917"/>
  <c r="BE921"/>
  <c r="BE928"/>
  <c r="BE933"/>
  <c r="BE935"/>
  <c r="BE943"/>
  <c r="BE945"/>
  <c r="BE950"/>
  <c r="BE952"/>
  <c r="BE955"/>
  <c r="BE960"/>
  <c r="F55"/>
  <c r="BE96"/>
  <c r="BE101"/>
  <c r="BE106"/>
  <c r="BE111"/>
  <c r="BE116"/>
  <c r="BE121"/>
  <c r="BE126"/>
  <c r="BE131"/>
  <c r="BE136"/>
  <c r="BE141"/>
  <c r="BE145"/>
  <c r="BE150"/>
  <c r="BE160"/>
  <c r="BE168"/>
  <c r="BE182"/>
  <c r="BE187"/>
  <c r="BE194"/>
  <c r="BE197"/>
  <c r="BE201"/>
  <c r="BE207"/>
  <c r="BE212"/>
  <c r="BE217"/>
  <c r="BE224"/>
  <c r="BE228"/>
  <c r="BE238"/>
  <c r="BE243"/>
  <c r="BE247"/>
  <c r="BE251"/>
  <c r="BE259"/>
  <c r="BE261"/>
  <c r="BE268"/>
  <c r="BE270"/>
  <c r="BE275"/>
  <c r="BE277"/>
  <c r="BE282"/>
  <c r="BE286"/>
  <c r="BE288"/>
  <c r="BE293"/>
  <c r="BE297"/>
  <c r="BE302"/>
  <c r="BE304"/>
  <c r="BE311"/>
  <c r="BE313"/>
  <c r="BE323"/>
  <c r="BE327"/>
  <c r="BE335"/>
  <c r="BE346"/>
  <c r="BE351"/>
  <c r="BE356"/>
  <c r="BE362"/>
  <c r="BE372"/>
  <c r="BE382"/>
  <c r="BE383"/>
  <c r="BE384"/>
  <c r="BE385"/>
  <c r="BE390"/>
  <c r="BE391"/>
  <c r="BE399"/>
  <c r="BE404"/>
  <c r="BE406"/>
  <c r="BE411"/>
  <c r="BE416"/>
  <c r="BE444"/>
  <c r="BE449"/>
  <c r="BE450"/>
  <c r="BE454"/>
  <c r="BE465"/>
  <c r="BE476"/>
  <c r="BE481"/>
  <c r="BE491"/>
  <c r="BE496"/>
  <c r="BE501"/>
  <c r="BE511"/>
  <c r="BE516"/>
  <c r="BE521"/>
  <c r="BE536"/>
  <c r="BE548"/>
  <c r="BE557"/>
  <c r="BE562"/>
  <c r="BE567"/>
  <c r="BE582"/>
  <c r="BE597"/>
  <c r="BE617"/>
  <c r="BE624"/>
  <c r="BE627"/>
  <c r="BE631"/>
  <c r="BE644"/>
  <c r="BE650"/>
  <c r="BE655"/>
  <c r="BE657"/>
  <c r="BE662"/>
  <c r="BE668"/>
  <c r="BE669"/>
  <c r="BE671"/>
  <c r="BE672"/>
  <c r="BE673"/>
  <c r="BE677"/>
  <c r="BE682"/>
  <c r="BE685"/>
  <c r="BE690"/>
  <c r="BE694"/>
  <c r="BE695"/>
  <c r="BE699"/>
  <c r="BE704"/>
  <c r="BE711"/>
  <c r="BE713"/>
  <c r="BE718"/>
  <c r="BE725"/>
  <c r="BE731"/>
  <c r="BE732"/>
  <c r="BE737"/>
  <c r="BE739"/>
  <c r="BE743"/>
  <c r="BE747"/>
  <c r="BE751"/>
  <c r="BE771"/>
  <c r="BE774"/>
  <c r="BE779"/>
  <c r="BE784"/>
  <c r="BE806"/>
  <c r="BE815"/>
  <c r="BE820"/>
  <c r="BE835"/>
  <c r="BE839"/>
  <c r="BE853"/>
  <c r="BE864"/>
  <c r="BE868"/>
  <c r="BE881"/>
  <c r="BE887"/>
  <c r="BE903"/>
  <c r="BE908"/>
  <c r="BE926"/>
  <c r="F34"/>
  <c i="1" r="BA55"/>
  <c i="2" r="F37"/>
  <c i="1" r="BD55"/>
  <c i="2" r="F36"/>
  <c i="1" r="BC55"/>
  <c i="3" r="F35"/>
  <c i="1" r="BB56"/>
  <c i="3" r="F36"/>
  <c i="1" r="BC56"/>
  <c i="4" r="F37"/>
  <c i="1" r="BD57"/>
  <c i="2" r="J34"/>
  <c i="1" r="AW55"/>
  <c i="3" r="F37"/>
  <c i="1" r="BD56"/>
  <c i="4" r="F36"/>
  <c i="1" r="BC57"/>
  <c i="4" r="F35"/>
  <c i="1" r="BB57"/>
  <c i="5" r="J34"/>
  <c i="1" r="AW58"/>
  <c i="5" r="F36"/>
  <c i="1" r="BC58"/>
  <c i="2" r="F35"/>
  <c i="1" r="BB55"/>
  <c i="3" r="F34"/>
  <c i="1" r="BA56"/>
  <c i="3" r="J34"/>
  <c i="1" r="AW56"/>
  <c i="4" r="F34"/>
  <c i="1" r="BA57"/>
  <c i="4" r="J34"/>
  <c i="1" r="AW57"/>
  <c i="5" r="F35"/>
  <c i="1" r="BB58"/>
  <c i="5" r="F34"/>
  <c i="1" r="BA58"/>
  <c i="5" r="F37"/>
  <c i="1" r="BD58"/>
  <c i="2" l="1" r="T896"/>
  <c i="5" r="T84"/>
  <c r="T83"/>
  <c i="4" r="P91"/>
  <c r="P90"/>
  <c i="1" r="AU57"/>
  <c i="3" r="T87"/>
  <c r="T86"/>
  <c r="P87"/>
  <c r="P86"/>
  <c i="1" r="AU56"/>
  <c i="2" r="P94"/>
  <c i="5" r="R84"/>
  <c r="R83"/>
  <c i="2" r="R94"/>
  <c i="5" r="P84"/>
  <c r="P83"/>
  <c i="1" r="AU58"/>
  <c i="4" r="R91"/>
  <c r="R90"/>
  <c i="3" r="R87"/>
  <c r="R86"/>
  <c i="2" r="R896"/>
  <c r="P896"/>
  <c r="T94"/>
  <c r="T93"/>
  <c i="4" r="T91"/>
  <c r="T90"/>
  <c r="BK243"/>
  <c r="J243"/>
  <c r="J68"/>
  <c i="5" r="BK84"/>
  <c r="J84"/>
  <c r="J60"/>
  <c i="2" r="BK94"/>
  <c r="J94"/>
  <c r="J60"/>
  <c i="3" r="BK87"/>
  <c r="J87"/>
  <c r="J60"/>
  <c i="4" r="BK91"/>
  <c r="J91"/>
  <c r="J60"/>
  <c i="2" r="J896"/>
  <c r="J71"/>
  <c r="J33"/>
  <c i="1" r="AV55"/>
  <c r="AT55"/>
  <c i="3" r="F33"/>
  <c i="1" r="AZ56"/>
  <c i="4" r="J33"/>
  <c i="1" r="AV57"/>
  <c r="AT57"/>
  <c i="5" r="F33"/>
  <c i="1" r="AZ58"/>
  <c r="BD54"/>
  <c r="W33"/>
  <c i="2" r="F33"/>
  <c i="1" r="AZ55"/>
  <c i="3" r="J33"/>
  <c i="1" r="AV56"/>
  <c r="AT56"/>
  <c i="4" r="F33"/>
  <c i="1" r="AZ57"/>
  <c r="BB54"/>
  <c r="W31"/>
  <c r="BA54"/>
  <c r="W30"/>
  <c i="5" r="J33"/>
  <c i="1" r="AV58"/>
  <c r="AT58"/>
  <c r="BC54"/>
  <c r="W32"/>
  <c i="2" l="1" r="P93"/>
  <c i="1" r="AU55"/>
  <c i="2" r="R93"/>
  <c r="BK93"/>
  <c r="J93"/>
  <c r="J59"/>
  <c i="4" r="BK90"/>
  <c r="J90"/>
  <c r="J59"/>
  <c i="5" r="BK83"/>
  <c r="J83"/>
  <c r="J59"/>
  <c i="3" r="BK86"/>
  <c r="J86"/>
  <c r="J59"/>
  <c i="1" r="AU54"/>
  <c r="AZ54"/>
  <c r="W29"/>
  <c r="AW54"/>
  <c r="AK30"/>
  <c r="AY54"/>
  <c r="AX54"/>
  <c i="5" l="1" r="J30"/>
  <c i="1" r="AG58"/>
  <c i="2" r="J30"/>
  <c i="1" r="AG55"/>
  <c r="AN55"/>
  <c i="3" r="J30"/>
  <c i="1" r="AG56"/>
  <c i="4" r="J30"/>
  <c i="1" r="AG57"/>
  <c r="AV54"/>
  <c r="AK29"/>
  <c i="3" l="1" r="J39"/>
  <c i="2" r="J39"/>
  <c i="4" r="J39"/>
  <c i="5" r="J39"/>
  <c i="1" r="AN57"/>
  <c r="AN56"/>
  <c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<sst xmlns="http://schemas.openxmlformats.org/spreadsheetml/2006/main">
  <si>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</si>
  <si>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</si>
  <si>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</si>
  <si>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</si>
  <si>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</si>
  <si>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{5dfa7f65-ad0f-4c2f-b6fc-51d67a944e8e}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</si>
  <si>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</si>
  <si>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</si>
  <si>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</si>
  <si>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</si>
  <si>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</si>
  <si>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</si>
  <si>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</si>
  <si>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</si>
  <si>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</si>
  <si>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</si>
  <si>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</si>
  <si>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Přestavba mostu ev.č.2033-4, Tlučná</t>
  </si>
  <si>
    <t>KSO:</t>
  </si>
  <si>
    <t>821</t>
  </si>
  <si>
    <t>CC-CZ:</t>
  </si>
  <si>
    <t>2</t>
  </si>
  <si>
    <t>Místo:</t>
  </si>
  <si>
    <t xml:space="preserve"> </t>
  </si>
  <si>
    <t>Datum:</t>
  </si>
  <si>
    <t>24. 9. 2022</t>
  </si>
  <si>
    <t>CZ-CPV:</t>
  </si>
  <si>
    <t>45000000-7</t>
  </si>
  <si>
    <t>CZ-CPA:</t>
  </si>
  <si>
    <t>42</t>
  </si>
  <si>
    <t>Zadavatel:</t>
  </si>
  <si>
    <t>IČ:</t>
  </si>
  <si>
    <t>IČ72053119</t>
  </si>
  <si>
    <t>SÚS Plzeňského kraje</t>
  </si>
  <si>
    <t>DIČ:</t>
  </si>
  <si>
    <t>DIČCZ72053119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</si>
  <si>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</si>
  <si>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</si>
  <si>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</si>
  <si>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</si>
  <si>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</si>
  <si>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</si>
  <si>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</si>
  <si>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</si>
  <si>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</si>
  <si>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</si>
  <si>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</si>
  <si>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</si>
  <si>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</si>
  <si>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</si>
  <si>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</si>
  <si>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</si>
  <si>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</si>
  <si>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</si>
  <si>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</si>
  <si>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</si>
  <si>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</si>
  <si>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</si>
  <si>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</si>
  <si>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</si>
  <si>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</si>
  <si>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</si>
  <si>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</si>
  <si>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</si>
  <si>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</si>
  <si>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</si>
  <si>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</si>
  <si>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</si>
  <si>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</si>
  <si>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</si>
  <si>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</si>
  <si>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</si>
  <si>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</si>
  <si>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</si>
  <si>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</si>
  <si>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</si>
  <si>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</si>
  <si>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</si>
  <si>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</si>
  <si>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</si>
  <si>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</si>
  <si>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</si>
  <si>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</si>
  <si>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</si>
  <si>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</si>
  <si>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</si>
  <si>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</si>
  <si>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</si>
  <si>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</si>
  <si>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SKA1901</t>
  </si>
  <si>
    <t>Přestavba mostu ev.č.2033-4</t>
  </si>
  <si>
    <t>STA</t>
  </si>
  <si>
    <t>1</t>
  </si>
  <si>
    <t>{2586118b-9201-4694-9770-57252fb68a84}</t>
  </si>
  <si>
    <t>SKA1902</t>
  </si>
  <si>
    <t>SO 101 Provizorní objízdná trasa - odstranění</t>
  </si>
  <si>
    <t>{d238e88c-a350-468d-973c-1a0ae44f3d99}</t>
  </si>
  <si>
    <t>SKA1903</t>
  </si>
  <si>
    <t xml:space="preserve">SO 101a Zřízení  provizorní objízdné trasy</t>
  </si>
  <si>
    <t>{f95ca3c9-3d73-43d5-8350-a380ec950ed2}</t>
  </si>
  <si>
    <t>SKA1904</t>
  </si>
  <si>
    <t>VON</t>
  </si>
  <si>
    <t>{15cad062-b997-481f-9404-4e29a24a03ca}</t>
  </si>
  <si>
    <t>KRYCÍ LIST SOUPISU PRACÍ</t>
  </si>
  <si>
    <t>Objekt:</t>
  </si>
  <si>
    <t>SKA1901 - Přestavba mostu ev.č.2033-4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</si>
  <si>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</si>
  <si>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</si>
  <si>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</si>
  <si>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</si>
  <si>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</si>
  <si>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</si>
  <si>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</si>
  <si>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</si>
  <si>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</si>
  <si>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</si>
  <si>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</si>
  <si>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</si>
  <si>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</si>
  <si>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</si>
  <si>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</si>
  <si>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</si>
  <si>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</si>
  <si>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</si>
  <si>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</si>
  <si>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</si>
  <si>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</si>
  <si>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</si>
  <si>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</si>
  <si>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</si>
  <si>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</si>
  <si>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</si>
  <si>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</si>
  <si>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</si>
  <si>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</si>
  <si>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</si>
  <si>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</si>
  <si>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</si>
  <si>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</si>
  <si>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</si>
  <si>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</si>
  <si>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</si>
  <si>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</si>
  <si>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</si>
  <si>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</si>
  <si>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02</t>
  </si>
  <si>
    <t>4</t>
  </si>
  <si>
    <t>-1963996604</t>
  </si>
  <si>
    <t>Online PSC</t>
  </si>
  <si>
    <t>https://podminky.urs.cz/item/CS_URS_2022_02/111251101</t>
  </si>
  <si>
    <t>VV</t>
  </si>
  <si>
    <t>40</t>
  </si>
  <si>
    <t>dle výpisu hl.výměr</t>
  </si>
  <si>
    <t>Součet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</si>
  <si>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</si>
  <si>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</si>
  <si>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1324159040</t>
  </si>
  <si>
    <t>https://podminky.urs.cz/item/CS_URS_2022_02/113105113</t>
  </si>
  <si>
    <t>15*8+2*5*15</t>
  </si>
  <si>
    <t>3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</si>
  <si>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</si>
  <si>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</si>
  <si>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-1726975554</t>
  </si>
  <si>
    <t>https://podminky.urs.cz/item/CS_URS_2022_02/113106144</t>
  </si>
  <si>
    <t>98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</si>
  <si>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</si>
  <si>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</si>
  <si>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-427276361</t>
  </si>
  <si>
    <t>https://podminky.urs.cz/item/CS_URS_2022_02/113106187</t>
  </si>
  <si>
    <t>38,71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</si>
  <si>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</si>
  <si>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</si>
  <si>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</si>
  <si>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71746890</t>
  </si>
  <si>
    <t>https://podminky.urs.cz/item/CS_URS_2022_02/113107162</t>
  </si>
  <si>
    <t>98+38,71</t>
  </si>
  <si>
    <t>chodník , dle výpisu hl.výměr</t>
  </si>
  <si>
    <t>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</si>
  <si>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</si>
  <si>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</si>
  <si>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-1736627394</t>
  </si>
  <si>
    <t>https://podminky.urs.cz/item/CS_URS_2022_02/113107223</t>
  </si>
  <si>
    <t>551,475+51,8+41,75</t>
  </si>
  <si>
    <t>7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</si>
  <si>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</si>
  <si>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</si>
  <si>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1438460363</t>
  </si>
  <si>
    <t>https://podminky.urs.cz/item/CS_URS_2022_02/113107242</t>
  </si>
  <si>
    <t>645,03</t>
  </si>
  <si>
    <t>8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</si>
  <si>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</si>
  <si>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</si>
  <si>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1991806023</t>
  </si>
  <si>
    <t>https://podminky.urs.cz/item/CS_URS_2022_02/113154234</t>
  </si>
  <si>
    <t>645,03+109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</si>
  <si>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</si>
  <si>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</si>
  <si>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</si>
  <si>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</si>
  <si>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-868416524</t>
  </si>
  <si>
    <t>https://podminky.urs.cz/item/CS_URS_2022_02/113202111</t>
  </si>
  <si>
    <t>160</t>
  </si>
  <si>
    <t>10</t>
  </si>
  <si>
    <t>11500110R</t>
  </si>
  <si>
    <t>Převedení vody potrubím průměru DN 1200 , zřízení , odswtranění</t>
  </si>
  <si>
    <t>2032006588</t>
  </si>
  <si>
    <t>11</t>
  </si>
  <si>
    <t>115101201</t>
  </si>
  <si>
    <t>Čerpání vody na dopravní výšku do 10 m s uvažovaným průměrným přítokem do 500 l/min</t>
  </si>
  <si>
    <t>hod</t>
  </si>
  <si>
    <t>-1874735878</t>
  </si>
  <si>
    <t>https://podminky.urs.cz/item/CS_URS_2022_02/115101201</t>
  </si>
  <si>
    <t>1080</t>
  </si>
  <si>
    <t>12</t>
  </si>
  <si>
    <t>115101301</t>
  </si>
  <si>
    <t>Pohotovost záložní čerpací soupravy pro dopravní výšku do 10 m s uvažovaným průměrným přítokem do 500 l/min</t>
  </si>
  <si>
    <t>den</t>
  </si>
  <si>
    <t>-72302769</t>
  </si>
  <si>
    <t>https://podminky.urs.cz/item/CS_URS_2022_02/115101301</t>
  </si>
  <si>
    <t>90</t>
  </si>
  <si>
    <t>13</t>
  </si>
  <si>
    <t>121151103</t>
  </si>
  <si>
    <t>Sejmutí ornice strojně při souvislé ploše do 100 m2, tl. vrstvy do 200 mm</t>
  </si>
  <si>
    <t>-1986909765</t>
  </si>
  <si>
    <t>https://podminky.urs.cz/item/CS_URS_2022_02/121151103</t>
  </si>
  <si>
    <t>45</t>
  </si>
  <si>
    <t>14</t>
  </si>
  <si>
    <t>122452204</t>
  </si>
  <si>
    <t>Odkopávky a prokopávky nezapažené pro silnice a dálnice strojně v hornině třídy těžitelnosti II přes 100 do 500 m3</t>
  </si>
  <si>
    <t>m3</t>
  </si>
  <si>
    <t>-1601917867</t>
  </si>
  <si>
    <t>https://podminky.urs.cz/item/CS_URS_2022_02/122452204</t>
  </si>
  <si>
    <t>563,82*(0,48-0,4)</t>
  </si>
  <si>
    <t>41,75*(0,52-0,4)+38,71*(0,51-0,4)</t>
  </si>
  <si>
    <t>98,8*(0,24+0,23)</t>
  </si>
  <si>
    <t>563,82*0,5</t>
  </si>
  <si>
    <t>124353100</t>
  </si>
  <si>
    <t>Vykopávky pro koryta vodotečí strojně v hornině třídy těžitelnosti II skupiny 4 do 100 m3</t>
  </si>
  <si>
    <t>-1935662879</t>
  </si>
  <si>
    <t>https://podminky.urs.cz/item/CS_URS_2022_02/124353100</t>
  </si>
  <si>
    <t>6,5*22*0,4</t>
  </si>
  <si>
    <t>16</t>
  </si>
  <si>
    <t>131351105</t>
  </si>
  <si>
    <t>Hloubení nezapažených jam a zářezů strojně s urovnáním dna do předepsaného profilu a spádu v hornině třídy těžitelnosti II skupiny 4 přes 500 do 1 000 m3</t>
  </si>
  <si>
    <t>594717360</t>
  </si>
  <si>
    <t>https://podminky.urs.cz/item/CS_URS_2022_02/131351105</t>
  </si>
  <si>
    <t>2*2,5*0,7*13+(2,5+5)*1/2*2,8*13</t>
  </si>
  <si>
    <t>opěry</t>
  </si>
  <si>
    <t>3*10*2,5*3,9+6*2,5*3,5</t>
  </si>
  <si>
    <t>křídla</t>
  </si>
  <si>
    <t>2*(15*2,3)*1/2*12</t>
  </si>
  <si>
    <t>sjezd pro vrtnou soupravu , dle výpisu hl.výměr</t>
  </si>
  <si>
    <t>17</t>
  </si>
  <si>
    <t>132351102</t>
  </si>
  <si>
    <t>Hloubení nezapažených rýh šířky do 800 mm strojně s urovnáním dna do předepsaného profilu a spádu v hornině třídy těžitelnosti II skupiny 4 přes 20 do 50 m3</t>
  </si>
  <si>
    <t>-283988460</t>
  </si>
  <si>
    <t>https://podminky.urs.cz/item/CS_URS_2022_02/132351102</t>
  </si>
  <si>
    <t>(57+12)*0,5*0,4</t>
  </si>
  <si>
    <t>18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</si>
  <si>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</si>
  <si>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</si>
  <si>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-931167654</t>
  </si>
  <si>
    <t>https://podminky.urs.cz/item/CS_URS_2022_02/132351254</t>
  </si>
  <si>
    <t>25*1,0*3+3*1,5*1,5</t>
  </si>
  <si>
    <t>19</t>
  </si>
  <si>
    <t>153124111</t>
  </si>
  <si>
    <t>Zřízení dřevěných stěn nasazených nebo tabulových jakékoliv výšky a tloušťky stěny, s dodáním spojovacího materiálu z terénu mezi zaberaněné vodicí piloty</t>
  </si>
  <si>
    <t>-1608154646</t>
  </si>
  <si>
    <t>https://podminky.urs.cz/item/CS_URS_2022_02/153124111</t>
  </si>
  <si>
    <t>20</t>
  </si>
  <si>
    <t>M</t>
  </si>
  <si>
    <t>60511125</t>
  </si>
  <si>
    <t>řezivo stavební fošny prismované středové š do 160mm dl 2-5m</t>
  </si>
  <si>
    <t>-2074099500</t>
  </si>
  <si>
    <t>157,5*0,06*1,1</t>
  </si>
  <si>
    <t>153125111</t>
  </si>
  <si>
    <t>Odstranění dřevěných stěn nasazených nebo tabulových jakékoliv výšky a tloušťky stěny z terénu mezi zaberaněnými vodícími pilotami</t>
  </si>
  <si>
    <t>1163556378</t>
  </si>
  <si>
    <t>https://podminky.urs.cz/item/CS_URS_2022_02/153125111</t>
  </si>
  <si>
    <t>157,5</t>
  </si>
  <si>
    <t>22</t>
  </si>
  <si>
    <t>162301501</t>
  </si>
  <si>
    <t>Vodorovné přemístění smýcených křovin do průměru kmene 100 mm na vzdálenost do 5 000 m</t>
  </si>
  <si>
    <t>593294493</t>
  </si>
  <si>
    <t>https://podminky.urs.cz/item/CS_URS_2022_02/162301501</t>
  </si>
  <si>
    <t>23</t>
  </si>
  <si>
    <t>162301981</t>
  </si>
  <si>
    <t>Vodorovné přemístění smýcených křovin Příplatek k ceně za každých dalších i započatých 1 000 m</t>
  </si>
  <si>
    <t>1962440855</t>
  </si>
  <si>
    <t>https://podminky.urs.cz/item/CS_URS_2022_02/162301981</t>
  </si>
  <si>
    <t>40*2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</si>
  <si>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</si>
  <si>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</si>
  <si>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</si>
  <si>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-1967084866</t>
  </si>
  <si>
    <t>https://podminky.urs.cz/item/CS_URS_2022_02/162351103</t>
  </si>
  <si>
    <t>50*0,15</t>
  </si>
  <si>
    <t xml:space="preserve">ornice,dle výpisu  hl.výměr</t>
  </si>
  <si>
    <t>25</t>
  </si>
  <si>
    <t>1220717155</t>
  </si>
  <si>
    <t>65,1</t>
  </si>
  <si>
    <t>zásyp z vykop.materiálu</t>
  </si>
  <si>
    <t>26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</si>
  <si>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</si>
  <si>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</si>
  <si>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-1826154508</t>
  </si>
  <si>
    <t>https://podminky.urs.cz/item/CS_URS_2022_02/162751137</t>
  </si>
  <si>
    <t>382,17+941</t>
  </si>
  <si>
    <t>odkop + jáma</t>
  </si>
  <si>
    <t>57,2+13,8+81,75+492*3,14*0,12*0,12</t>
  </si>
  <si>
    <t>koryto,rýhy, zemina z vrtů</t>
  </si>
  <si>
    <t>27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</si>
  <si>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</si>
  <si>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</si>
  <si>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1983274033</t>
  </si>
  <si>
    <t>https://podminky.urs.cz/item/CS_URS_2022_02/162751139</t>
  </si>
  <si>
    <t>1498,17*5</t>
  </si>
  <si>
    <t>28</t>
  </si>
  <si>
    <t>167151101</t>
  </si>
  <si>
    <t>Nakládání, skládání a překládání neulehlého výkopku nebo sypaniny strojně nakládání, množství do 100 m3, z horniny třídy těžitelnosti I, skupiny 1 až 3</t>
  </si>
  <si>
    <t>697563761</t>
  </si>
  <si>
    <t>https://podminky.urs.cz/item/CS_URS_2022_02/167151101</t>
  </si>
  <si>
    <t>ornice</t>
  </si>
  <si>
    <t>29</t>
  </si>
  <si>
    <t>-2014790879</t>
  </si>
  <si>
    <t>65,5</t>
  </si>
  <si>
    <t>zásyp</t>
  </si>
  <si>
    <t>30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</si>
  <si>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</si>
  <si>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</si>
  <si>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353171200</t>
  </si>
  <si>
    <t>https://podminky.urs.cz/item/CS_URS_2022_02/171153101</t>
  </si>
  <si>
    <t>2*(2+1)*1/2*1,2*10</t>
  </si>
  <si>
    <t>31</t>
  </si>
  <si>
    <t>171201231</t>
  </si>
  <si>
    <t>Poplatek za uložení stavebního odpadu na recyklační skládce (skládkovné) zeminy a kamení zatříděného do Katalogu odpadů pod kódem 17 05 04</t>
  </si>
  <si>
    <t>t</t>
  </si>
  <si>
    <t>241824156</t>
  </si>
  <si>
    <t>https://podminky.urs.cz/item/CS_URS_2022_02/171201231</t>
  </si>
  <si>
    <t>1498,17*1,8</t>
  </si>
  <si>
    <t>32</t>
  </si>
  <si>
    <t>171251201</t>
  </si>
  <si>
    <t>Uložení sypaniny na skládky nebo meziskládky bez hutnění s upravením uložené sypaniny do předepsaného tvaru</t>
  </si>
  <si>
    <t>-1986929284</t>
  </si>
  <si>
    <t>https://podminky.urs.cz/item/CS_URS_2022_02/171251201</t>
  </si>
  <si>
    <t>1498,17</t>
  </si>
  <si>
    <t>33</t>
  </si>
  <si>
    <t>174151101</t>
  </si>
  <si>
    <t>Zásyp sypaninou z jakékoliv horniny strojně s uložením výkopku ve vrstvách se zhutněním jam, šachet, rýh nebo kolem objektů v těchto vykopávkách</t>
  </si>
  <si>
    <t>-1080793913</t>
  </si>
  <si>
    <t>https://podminky.urs.cz/item/CS_URS_2022_02/174151101</t>
  </si>
  <si>
    <t>zásyp z výkopku</t>
  </si>
  <si>
    <t>2*13*1,5*0,7+3*10*1,5*0,7+6*1,5*0,7</t>
  </si>
  <si>
    <t>34</t>
  </si>
  <si>
    <t>17415110R</t>
  </si>
  <si>
    <t>Zásyp z nakup.materiálu strojně s uložením výkopku ve vrstvách se zhutněním jam, šachet, rýh nebo kolem objektů v těchto vykopávkách</t>
  </si>
  <si>
    <t>-1941576727</t>
  </si>
  <si>
    <t>25*1*2,7</t>
  </si>
  <si>
    <t>35</t>
  </si>
  <si>
    <t>58331200</t>
  </si>
  <si>
    <t>štěrkopísek netříděný</t>
  </si>
  <si>
    <t>229989835</t>
  </si>
  <si>
    <t>67,5*2 'Přepočtené koeficientem množství</t>
  </si>
  <si>
    <t>36</t>
  </si>
  <si>
    <t>-626614038</t>
  </si>
  <si>
    <t>414</t>
  </si>
  <si>
    <t>sjezd pro vrt.spoupravu</t>
  </si>
  <si>
    <t>2*13*(1+4)/2*1,5</t>
  </si>
  <si>
    <t>3*10*1*3,9+6*1*3,5</t>
  </si>
  <si>
    <t>opěry a křídla</t>
  </si>
  <si>
    <t>37</t>
  </si>
  <si>
    <t>58344197</t>
  </si>
  <si>
    <t>štěrkodrť frakce 0/63</t>
  </si>
  <si>
    <t>46537143</t>
  </si>
  <si>
    <t>649,5*2 'Přepočtené koeficientem množství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</si>
  <si>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</si>
  <si>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</si>
  <si>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</si>
  <si>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200357072</t>
  </si>
  <si>
    <t>https://podminky.urs.cz/item/CS_URS_2022_02/175151101</t>
  </si>
  <si>
    <t>23*1,5*0,3</t>
  </si>
  <si>
    <t>39</t>
  </si>
  <si>
    <t>-1424751699</t>
  </si>
  <si>
    <t>10,35*2 'Přepočtené koeficientem množství</t>
  </si>
  <si>
    <t>181351003</t>
  </si>
  <si>
    <t>Rozprostření a urovnání ornice v rovině nebo ve svahu sklonu do 1:5 strojně při souvislé ploše do 100 m2, tl. vrstvy do 200 mm</t>
  </si>
  <si>
    <t>-1553543665</t>
  </si>
  <si>
    <t>https://podminky.urs.cz/item/CS_URS_2022_02/181351003</t>
  </si>
  <si>
    <t>50</t>
  </si>
  <si>
    <t>41</t>
  </si>
  <si>
    <t>181411131</t>
  </si>
  <si>
    <t>Založení trávníku na půdě předem připravené plochy do 1000 m2 výsevem včetně utažení parkového v rovině nebo na svahu do 1:5</t>
  </si>
  <si>
    <t>906454645</t>
  </si>
  <si>
    <t>https://podminky.urs.cz/item/CS_URS_2022_02/181411131</t>
  </si>
  <si>
    <t>00572410</t>
  </si>
  <si>
    <t>osivo směs travní parková</t>
  </si>
  <si>
    <t>kg</t>
  </si>
  <si>
    <t>-737083431</t>
  </si>
  <si>
    <t>50*0,02 'Přepočtené koeficientem množství</t>
  </si>
  <si>
    <t>43</t>
  </si>
  <si>
    <t>181951111</t>
  </si>
  <si>
    <t>Úprava pláně vyrovnáním výškových rozdílů strojně v hornině třídy těžitelnosti I, skupiny 1 až 3 bez zhutnění</t>
  </si>
  <si>
    <t>-2143042923</t>
  </si>
  <si>
    <t>https://podminky.urs.cz/item/CS_URS_2022_02/181951111</t>
  </si>
  <si>
    <t>44</t>
  </si>
  <si>
    <t>181951112</t>
  </si>
  <si>
    <t>Úprava pláně vyrovnáním výškových rozdílů strojně v hornině třídy těžitelnosti I, skupiny 1 až 3 se zhutněním</t>
  </si>
  <si>
    <t>-1664680259</t>
  </si>
  <si>
    <t>https://podminky.urs.cz/item/CS_URS_2022_02/181951112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</si>
  <si>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</si>
  <si>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</si>
  <si>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</si>
  <si>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-520743236</t>
  </si>
  <si>
    <t>https://podminky.urs.cz/item/CS_URS_2022_02/211531111</t>
  </si>
  <si>
    <t>(53,5+8)*0,5*0,5</t>
  </si>
  <si>
    <t>46</t>
  </si>
  <si>
    <t>212792212</t>
  </si>
  <si>
    <t>Odvodnění mostní opěry z plastových trub drenážní potrubí flexibilní DN 160</t>
  </si>
  <si>
    <t>-93784764</t>
  </si>
  <si>
    <t>https://podminky.urs.cz/item/CS_URS_2022_02/212792212</t>
  </si>
  <si>
    <t>2*11,4+3*8,5+5,2</t>
  </si>
  <si>
    <t>47</t>
  </si>
  <si>
    <t>212972113</t>
  </si>
  <si>
    <t>Opláštění drenážních trub filtrační textilií DN 160</t>
  </si>
  <si>
    <t>1779604863</t>
  </si>
  <si>
    <t>https://podminky.urs.cz/item/CS_URS_2022_02/212972113</t>
  </si>
  <si>
    <t>48</t>
  </si>
  <si>
    <t>213141111</t>
  </si>
  <si>
    <t>Zřízení vrstvy z geotextilie filtrační, separační, odvodňovací, ochranné, výztužné nebo protierozní v rovině nebo ve sklonu do 1:5, šířky do 3 m</t>
  </si>
  <si>
    <t>-267548047</t>
  </si>
  <si>
    <t>https://podminky.urs.cz/item/CS_URS_2022_02/213141111</t>
  </si>
  <si>
    <t>2*11,4*2</t>
  </si>
  <si>
    <t>za opěrou</t>
  </si>
  <si>
    <t>30,7*2</t>
  </si>
  <si>
    <t>za křídly</t>
  </si>
  <si>
    <t>49</t>
  </si>
  <si>
    <t>69311172</t>
  </si>
  <si>
    <t xml:space="preserve">geotextilie  300g/m2</t>
  </si>
  <si>
    <t>-1391485982</t>
  </si>
  <si>
    <t>107*1,15 'Přepočtené koeficientem množství</t>
  </si>
  <si>
    <t>225511214</t>
  </si>
  <si>
    <t>Maloprofilové vrty jádrové průměru přes 195 do 245 mm do úklonu 45° v hl 0 až 50 m v hornině tř. III a IV</t>
  </si>
  <si>
    <t>1168850362</t>
  </si>
  <si>
    <t>https://podminky.urs.cz/item/CS_URS_2022_02/225511214</t>
  </si>
  <si>
    <t>43*5,5</t>
  </si>
  <si>
    <t>51</t>
  </si>
  <si>
    <t>232221123</t>
  </si>
  <si>
    <t>Zaražení nebo nastražení a zaberanění ocelových jehel, pilot nebo zápor z válcovaných tyčí nebo kolejnic, s případným zarovnáním volných konců svislých, o hmotnosti přes 15 do 70 kg/m, na délku od 0 do 7 m</t>
  </si>
  <si>
    <t>166632111</t>
  </si>
  <si>
    <t>https://podminky.urs.cz/item/CS_URS_2022_02/232221123</t>
  </si>
  <si>
    <t>52</t>
  </si>
  <si>
    <t>13010974</t>
  </si>
  <si>
    <t>ocel profilová jakost S235JR (11 375) průřez HEB 140</t>
  </si>
  <si>
    <t>-1847747689</t>
  </si>
  <si>
    <t>8,3</t>
  </si>
  <si>
    <t>53</t>
  </si>
  <si>
    <t>232231123</t>
  </si>
  <si>
    <t>Vytažení ocelových jehel, pilot nebo zápor, s popř. nutnou úpravou pro vytahování svislých, o hmotnosti přes 15 do 70 k g/m, zaberaněných na délku od 0 do 7 m</t>
  </si>
  <si>
    <t>1154903568</t>
  </si>
  <si>
    <t>https://podminky.urs.cz/item/CS_URS_2022_02/232231123</t>
  </si>
  <si>
    <t>236,5</t>
  </si>
  <si>
    <t>54</t>
  </si>
  <si>
    <t>273321117</t>
  </si>
  <si>
    <t>Základové konstrukce z betonu železového desky ve výkopu nebo na hlavách pilot C 25/30</t>
  </si>
  <si>
    <t>1402512834</t>
  </si>
  <si>
    <t>https://podminky.urs.cz/item/CS_URS_2022_02/273321117</t>
  </si>
  <si>
    <t>(2*11,36*1,7*0,5+2*3,7*1*0,5+3,5*1*0,5+5,15*1*0,5)</t>
  </si>
  <si>
    <t>55</t>
  </si>
  <si>
    <t>274354111</t>
  </si>
  <si>
    <t>Bednění základových konstrukcí pasů, prahů, věnců a ostruh zřízení</t>
  </si>
  <si>
    <t>-1821426126</t>
  </si>
  <si>
    <t>https://podminky.urs.cz/item/CS_URS_2022_02/274354111</t>
  </si>
  <si>
    <t>2*2*11,36*0,7+2*2*3,7*0,7+2*3,5*0,7+2*5,15*0,7+4*1,7*0,7+4*1*0,7</t>
  </si>
  <si>
    <t>56</t>
  </si>
  <si>
    <t>274354211</t>
  </si>
  <si>
    <t>Bednění základových konstrukcí pasů, prahů, věnců a ostruh odstranění bednění</t>
  </si>
  <si>
    <t>-1352893869</t>
  </si>
  <si>
    <t>https://podminky.urs.cz/item/CS_URS_2022_02/274354211</t>
  </si>
  <si>
    <t>57</t>
  </si>
  <si>
    <t>274361116</t>
  </si>
  <si>
    <t>Výztuž základových konstrukcí pasů, prahů, věnců a ostruh z betonářské oceli 10 505 (R) nebo BSt 500</t>
  </si>
  <si>
    <t>-2091177135</t>
  </si>
  <si>
    <t>https://podminky.urs.cz/item/CS_URS_2022_02/274361116</t>
  </si>
  <si>
    <t>4,9</t>
  </si>
  <si>
    <t>58</t>
  </si>
  <si>
    <t>281604111</t>
  </si>
  <si>
    <t>Injektování aktivovanými směsmi vzestupné, tlakem do 0,60 MPa</t>
  </si>
  <si>
    <t>-36102094</t>
  </si>
  <si>
    <t>https://podminky.urs.cz/item/CS_URS_2022_02/281604111</t>
  </si>
  <si>
    <t>59</t>
  </si>
  <si>
    <t>282603111</t>
  </si>
  <si>
    <t>Injektování vysokotlaké s dvojitým obturátorem vzestupné nebo sestupné, tlakem do 8,0 MPa</t>
  </si>
  <si>
    <t>774396111</t>
  </si>
  <si>
    <t>https://podminky.urs.cz/item/CS_URS_2022_02/282603111</t>
  </si>
  <si>
    <t>77</t>
  </si>
  <si>
    <t>60</t>
  </si>
  <si>
    <t>58522150</t>
  </si>
  <si>
    <t>cement portlandský směsný CEM II 32,5MPa</t>
  </si>
  <si>
    <t>1445771185</t>
  </si>
  <si>
    <t>61</t>
  </si>
  <si>
    <t>283111213</t>
  </si>
  <si>
    <t>Zřízení ocelových, trubkových mikropilot tlakové i tahové šikmé odklon od svislice přes 60° část hladká, průměru přes 105 do 115 mm</t>
  </si>
  <si>
    <t>-170225586</t>
  </si>
  <si>
    <t>https://podminky.urs.cz/item/CS_URS_2022_02/283111213</t>
  </si>
  <si>
    <t>48*2</t>
  </si>
  <si>
    <t>62</t>
  </si>
  <si>
    <t>55283919</t>
  </si>
  <si>
    <t>trubka ocelová bezešvá hladká jakost 11 353 114x5,0mm</t>
  </si>
  <si>
    <t>-105832177</t>
  </si>
  <si>
    <t>63</t>
  </si>
  <si>
    <t>283111223</t>
  </si>
  <si>
    <t>Zřízení ocelových, trubkových mikropilot tlakové i tahové šikmé odklon od svislice přes 60° část manžetová, průměru přes 105 do 115 mm</t>
  </si>
  <si>
    <t>-1830620553</t>
  </si>
  <si>
    <t>https://podminky.urs.cz/item/CS_URS_2022_02/283111223</t>
  </si>
  <si>
    <t>48*6</t>
  </si>
  <si>
    <t>64</t>
  </si>
  <si>
    <t>930191559</t>
  </si>
  <si>
    <t>65</t>
  </si>
  <si>
    <t>28313113R</t>
  </si>
  <si>
    <t xml:space="preserve">Úprava hlav trubkových mikropilot </t>
  </si>
  <si>
    <t>kus</t>
  </si>
  <si>
    <t>-1062982918</t>
  </si>
  <si>
    <t>66</t>
  </si>
  <si>
    <t>29211111R</t>
  </si>
  <si>
    <t xml:space="preserve">Opěrné roznášecí desky ocelové </t>
  </si>
  <si>
    <t>ks</t>
  </si>
  <si>
    <t>1708692072</t>
  </si>
  <si>
    <t>Svislé a kompletní konstrukce</t>
  </si>
  <si>
    <t>67</t>
  </si>
  <si>
    <t>317122111</t>
  </si>
  <si>
    <t>Osazení říms ze železobetonových lícních panelů do nosné konstrukce mostu, s kotvením délky dílce do 2 m</t>
  </si>
  <si>
    <t>-2043827335</t>
  </si>
  <si>
    <t>https://podminky.urs.cz/item/CS_URS_2022_02/317122111</t>
  </si>
  <si>
    <t>68</t>
  </si>
  <si>
    <t>59383631</t>
  </si>
  <si>
    <t>prefabrikát lícní římsový 1,99x0,60x0,12m</t>
  </si>
  <si>
    <t>262118337</t>
  </si>
  <si>
    <t>69</t>
  </si>
  <si>
    <t>5938363R</t>
  </si>
  <si>
    <t>prefabrikát lícní římsový 1,24x0,60x0,12m</t>
  </si>
  <si>
    <t>318736564</t>
  </si>
  <si>
    <t>70</t>
  </si>
  <si>
    <t>5938364R</t>
  </si>
  <si>
    <t>prefabrikát lícní římsový 1,29x0,60x0,12m</t>
  </si>
  <si>
    <t>-2093235914</t>
  </si>
  <si>
    <t>71</t>
  </si>
  <si>
    <t>317171125</t>
  </si>
  <si>
    <t>Kotvení monolitického betonu římsy do mostovky kotvou spřaženou</t>
  </si>
  <si>
    <t>-65298378</t>
  </si>
  <si>
    <t>https://podminky.urs.cz/item/CS_URS_2022_02/317171125</t>
  </si>
  <si>
    <t>72</t>
  </si>
  <si>
    <t>54879001R</t>
  </si>
  <si>
    <t xml:space="preserve">kotva římsy do vývrtu </t>
  </si>
  <si>
    <t>-1844068467</t>
  </si>
  <si>
    <t>73</t>
  </si>
  <si>
    <t>317321118</t>
  </si>
  <si>
    <t>Římsy ze železového betonu C 30/37 XF4</t>
  </si>
  <si>
    <t>-563038297</t>
  </si>
  <si>
    <t>https://podminky.urs.cz/item/CS_URS_2022_02/317321118</t>
  </si>
  <si>
    <t>2*7,6*0,25*2,28</t>
  </si>
  <si>
    <t>NK</t>
  </si>
  <si>
    <t>5,08*0,82*0,25+8,45*0,82*0,25+8,64*0,82*0,25+8,6*0,82*0,25</t>
  </si>
  <si>
    <t>zdi</t>
  </si>
  <si>
    <t>74</t>
  </si>
  <si>
    <t>317353121</t>
  </si>
  <si>
    <t>Bednění mostní římsy zřízení všech tvarů</t>
  </si>
  <si>
    <t>1443510710</t>
  </si>
  <si>
    <t>https://podminky.urs.cz/item/CS_URS_2022_02/317353121</t>
  </si>
  <si>
    <t>2,88+46,11</t>
  </si>
  <si>
    <t>75</t>
  </si>
  <si>
    <t>317353221</t>
  </si>
  <si>
    <t>Bednění mostní římsy odstranění všech tvarů</t>
  </si>
  <si>
    <t>2007380008</t>
  </si>
  <si>
    <t>https://podminky.urs.cz/item/CS_URS_2022_02/317353221</t>
  </si>
  <si>
    <t>76</t>
  </si>
  <si>
    <t>317361116</t>
  </si>
  <si>
    <t>Výztuž mostních železobetonových říms z betonářské oceli 10 505 (R) nebo BSt 500</t>
  </si>
  <si>
    <t>2041214858</t>
  </si>
  <si>
    <t>https://podminky.urs.cz/item/CS_URS_2022_02/317361116</t>
  </si>
  <si>
    <t>2,5</t>
  </si>
  <si>
    <t>334323118</t>
  </si>
  <si>
    <t>Mostní opěry a úložné prahy z betonu železového C 30/37 XF3</t>
  </si>
  <si>
    <t>-1395074318</t>
  </si>
  <si>
    <t>https://podminky.urs.cz/item/CS_URS_2022_02/334323118</t>
  </si>
  <si>
    <t>2*11,36*2,4*1,2</t>
  </si>
  <si>
    <t>opěry, dle výpisu hl.výměr</t>
  </si>
  <si>
    <t>78</t>
  </si>
  <si>
    <t>334323218</t>
  </si>
  <si>
    <t>Mostní křídla a závěrné zídky z betonu železového C 30/37 XF23</t>
  </si>
  <si>
    <t>1030101023</t>
  </si>
  <si>
    <t>https://podminky.urs.cz/item/CS_URS_2022_02/334323218</t>
  </si>
  <si>
    <t>3,25*2,85*0,71+(0,6+5,25)/2*2,85*0,71</t>
  </si>
  <si>
    <t>3,55*2,85*0,71+(0,6+5,3)/2*2,85*0,71</t>
  </si>
  <si>
    <t>3,45*2,8*0,71+(0,6+2,8)/2*5,15*0,71</t>
  </si>
  <si>
    <t>5,2*2,8*0,71</t>
  </si>
  <si>
    <t>nábř.zeď</t>
  </si>
  <si>
    <t>79</t>
  </si>
  <si>
    <t>334352111</t>
  </si>
  <si>
    <t>Bednění mostních křídel a závěrných zídek ze systémového bednění zřízení z překližek</t>
  </si>
  <si>
    <t>-891517104</t>
  </si>
  <si>
    <t>https://podminky.urs.cz/item/CS_URS_2022_02/334352111</t>
  </si>
  <si>
    <t>2*(2,9+0,5+2,4)*12+4*1,2*2,4+4*0,35*0,5</t>
  </si>
  <si>
    <t>2*5,2*3+2*4*0,8</t>
  </si>
  <si>
    <t>2*3,5*2,9+2*(0,6+2,9)/2*5,2+0,8*6,1</t>
  </si>
  <si>
    <t>2*3,5*2,9+2*(0,6+2,9)/2*5,5+0,8*6,1</t>
  </si>
  <si>
    <t>křídla, dle výpisu hl.výměr</t>
  </si>
  <si>
    <t>80</t>
  </si>
  <si>
    <t>334352211</t>
  </si>
  <si>
    <t>Bednění mostních křídel a závěrných zídek ze systémového bednění odstranění z překližek</t>
  </si>
  <si>
    <t>1186642023</t>
  </si>
  <si>
    <t>https://podminky.urs.cz/item/CS_URS_2022_02/334352211</t>
  </si>
  <si>
    <t>81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</si>
  <si>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</si>
  <si>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</si>
  <si>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-1133334927</t>
  </si>
  <si>
    <t>https://podminky.urs.cz/item/CS_URS_2022_02/334361226</t>
  </si>
  <si>
    <t>16,5</t>
  </si>
  <si>
    <t>82</t>
  </si>
  <si>
    <t>348171112</t>
  </si>
  <si>
    <t>Osazení mostního ocelového zábradlí do bednění kapes říms</t>
  </si>
  <si>
    <t>-1369065560</t>
  </si>
  <si>
    <t>https://podminky.urs.cz/item/CS_URS_2022_02/348171112</t>
  </si>
  <si>
    <t>83</t>
  </si>
  <si>
    <t>55391001R</t>
  </si>
  <si>
    <t xml:space="preserve">mostní zábradlí ocel.vč.metalizace a nátěrů </t>
  </si>
  <si>
    <t>-930725253</t>
  </si>
  <si>
    <t>84</t>
  </si>
  <si>
    <t>348185121</t>
  </si>
  <si>
    <t>Zábradlí mostní ze dřeva měkkého hoblovaného výšky do 1,1 m, osová vzdálenost sloupků do 2 m dočasné s dvojmadlem výroba</t>
  </si>
  <si>
    <t>-1879754890</t>
  </si>
  <si>
    <t>https://podminky.urs.cz/item/CS_URS_2022_02/348185121</t>
  </si>
  <si>
    <t>85</t>
  </si>
  <si>
    <t>348185131</t>
  </si>
  <si>
    <t>Zábradlí mostní ze dřeva měkkého hoblovaného výšky do 1,1 m, osová vzdálenost sloupků do 2 m dočasné s dvojmadlem montáž</t>
  </si>
  <si>
    <t>1372459489</t>
  </si>
  <si>
    <t>https://podminky.urs.cz/item/CS_URS_2022_02/348185131</t>
  </si>
  <si>
    <t>86</t>
  </si>
  <si>
    <t>348185211</t>
  </si>
  <si>
    <t>Zábradlí mostní ze dřeva měkkého hoblovaného výšky do 1,1 m, osová vzdálenost sloupků do 2 m dočasné s dvojmadlem odstranění</t>
  </si>
  <si>
    <t>1940336923</t>
  </si>
  <si>
    <t>https://podminky.urs.cz/item/CS_URS_2022_02/348185211</t>
  </si>
  <si>
    <t>87</t>
  </si>
  <si>
    <t>388995212</t>
  </si>
  <si>
    <t>Chránička kabelů v římse z trub HDPE přes DN 80 do DN 110</t>
  </si>
  <si>
    <t>75252452</t>
  </si>
  <si>
    <t>https://podminky.urs.cz/item/CS_URS_2022_02/388995212</t>
  </si>
  <si>
    <t>2*3*10</t>
  </si>
  <si>
    <t>rezervní chrán., dle výpisu hl.výměr</t>
  </si>
  <si>
    <t>Vodorovné konstrukce</t>
  </si>
  <si>
    <t>88</t>
  </si>
  <si>
    <t>4211311113R</t>
  </si>
  <si>
    <t>Letmá montáž nosné konstrukce z dílců z předpjatého betonu shora montážním souborem, dílce běžného , hmotnosti jednotlivě do 32 t</t>
  </si>
  <si>
    <t>734522865</t>
  </si>
  <si>
    <t>11,36*6,2*0,45</t>
  </si>
  <si>
    <t>89</t>
  </si>
  <si>
    <t>59383502</t>
  </si>
  <si>
    <t xml:space="preserve">nosník mostní  předpjaté dílce prefa </t>
  </si>
  <si>
    <t>-2071818878</t>
  </si>
  <si>
    <t>421321128</t>
  </si>
  <si>
    <t>Mostní železobetonové nosné konstrukce deskové nebo klenbové deskové, z betonu C 30/37, vč.bednění</t>
  </si>
  <si>
    <t>-1812111016</t>
  </si>
  <si>
    <t>https://podminky.urs.cz/item/CS_URS_2022_02/421321128</t>
  </si>
  <si>
    <t>4,44+2*11,36*0,25*0,45</t>
  </si>
  <si>
    <t>dobet.mezi nosníky , dle výpisu hl.výměr</t>
  </si>
  <si>
    <t>91</t>
  </si>
  <si>
    <t>421361226</t>
  </si>
  <si>
    <t>Výztuž deskových konstrukcí z betonářské oceli 10 505 (R) nebo BSt 500 deskového mostu</t>
  </si>
  <si>
    <t>-1410633750</t>
  </si>
  <si>
    <t>https://podminky.urs.cz/item/CS_URS_2022_02/421361226</t>
  </si>
  <si>
    <t>1,9</t>
  </si>
  <si>
    <t>92</t>
  </si>
  <si>
    <t>451314212</t>
  </si>
  <si>
    <t>Podklad pod dlažbu z betonu prostého bez zvýšených nároků na prostředí tř. C 25/30 tl. přes 100 do 150 mm</t>
  </si>
  <si>
    <t>-383386413</t>
  </si>
  <si>
    <t>https://podminky.urs.cz/item/CS_URS_2022_02/451314212</t>
  </si>
  <si>
    <t>207,03</t>
  </si>
  <si>
    <t>93</t>
  </si>
  <si>
    <t>451317113</t>
  </si>
  <si>
    <t>Podklad pod dlažbu z betonu prostého pro prostředí s mrazovými cykly tř. C 25/30 tl. přes 150 do 200 mm</t>
  </si>
  <si>
    <t>-920784189</t>
  </si>
  <si>
    <t>https://podminky.urs.cz/item/CS_URS_2022_02/451317113</t>
  </si>
  <si>
    <t>schodiště , dle výpisu hl.výměr</t>
  </si>
  <si>
    <t>94</t>
  </si>
  <si>
    <t>451475121</t>
  </si>
  <si>
    <t>Podkladní vrstva plastbetonová samonivelační, tloušťky do 10 mm první vrstva</t>
  </si>
  <si>
    <t>793004725</t>
  </si>
  <si>
    <t>https://podminky.urs.cz/item/CS_URS_2022_02/451475121</t>
  </si>
  <si>
    <t>2*0,5*7,5</t>
  </si>
  <si>
    <t>95</t>
  </si>
  <si>
    <t>451475122</t>
  </si>
  <si>
    <t>Podkladní vrstva plastbetonová samonivelační, tloušťky do 10 mm každá další vrstva</t>
  </si>
  <si>
    <t>365447030</t>
  </si>
  <si>
    <t>https://podminky.urs.cz/item/CS_URS_2022_02/451475122</t>
  </si>
  <si>
    <t>7,5*7</t>
  </si>
  <si>
    <t>celk.tl. 80 mm</t>
  </si>
  <si>
    <t>96</t>
  </si>
  <si>
    <t>451573111</t>
  </si>
  <si>
    <t>Lože pod potrubí, stoky a drobné objekty v otevřeném výkopu z písku a štěrkopísku do 63 mm</t>
  </si>
  <si>
    <t>-1724503079</t>
  </si>
  <si>
    <t>https://podminky.urs.cz/item/CS_URS_2022_02/451573111</t>
  </si>
  <si>
    <t>25*1*0,1</t>
  </si>
  <si>
    <t>97</t>
  </si>
  <si>
    <t>452313131</t>
  </si>
  <si>
    <t>Podkladní a zajišťovací konstrukce z betonu prostého v otevřeném výkopu bloky pro potrubí z betonu tř. C 12/15</t>
  </si>
  <si>
    <t>24956079</t>
  </si>
  <si>
    <t>https://podminky.urs.cz/item/CS_URS_2022_02/452313131</t>
  </si>
  <si>
    <t>53,5*1,5*0,6</t>
  </si>
  <si>
    <t>bet.pod drenáž ,dle výpisu hl.výměr</t>
  </si>
  <si>
    <t>458311111</t>
  </si>
  <si>
    <t xml:space="preserve">Výplňové klíny a filtrační vrstvy za opěrou z betonu hutněného po vrstvách výplňového mezerovitého </t>
  </si>
  <si>
    <t>899681791</t>
  </si>
  <si>
    <t>https://podminky.urs.cz/item/CS_URS_2022_02/458311111</t>
  </si>
  <si>
    <t>2*3,5*1,5*11+3*8*2,5*1+5*2,5*1</t>
  </si>
  <si>
    <t>za opěrami ,křídly, dle výpisu hl.výměr</t>
  </si>
  <si>
    <t>99</t>
  </si>
  <si>
    <t>458501111</t>
  </si>
  <si>
    <t>Výplňové klíny za opěrou z kameniva hutněného po vrstvách těženého</t>
  </si>
  <si>
    <t>-1843474991</t>
  </si>
  <si>
    <t>https://podminky.urs.cz/item/CS_URS_2022_02/458501111</t>
  </si>
  <si>
    <t>3*8*1*3,5+5*1*3,5</t>
  </si>
  <si>
    <t>dle výpisu hl..výměr</t>
  </si>
  <si>
    <t>100</t>
  </si>
  <si>
    <t>465513227</t>
  </si>
  <si>
    <t>Dlažba z lomového kamene lomařsky upraveného na cementovou maltu, s vyspárováním cementovou maltou, tl. kamene 250 mm</t>
  </si>
  <si>
    <t>-510756170</t>
  </si>
  <si>
    <t>https://podminky.urs.cz/item/CS_URS_2022_02/465513227</t>
  </si>
  <si>
    <t>101</t>
  </si>
  <si>
    <t>465513227R</t>
  </si>
  <si>
    <t>1114293060</t>
  </si>
  <si>
    <t>schodiště, dle výpisu hl.výměr</t>
  </si>
  <si>
    <t>102</t>
  </si>
  <si>
    <t>465519227</t>
  </si>
  <si>
    <t>Dlažba z lomového kamene lomařsky upraveného Příplatek k cenám za dlažbu v pruhu užším než čtyřnásobek tloušťky dlažby, tl. kamene 250 mm</t>
  </si>
  <si>
    <t>-1521013813</t>
  </si>
  <si>
    <t>https://podminky.urs.cz/item/CS_URS_2022_02/465519227</t>
  </si>
  <si>
    <t>schody , dle výpisu hl.výměr</t>
  </si>
  <si>
    <t>Komunikace pozemní</t>
  </si>
  <si>
    <t>103</t>
  </si>
  <si>
    <t>564681111</t>
  </si>
  <si>
    <t>Podklad z kameniva hrubého drceného vel. 63-125 mm, s rozprostřením a zhutněním plochy přes 100 m2, po zhutnění tl. 300 mm</t>
  </si>
  <si>
    <t>1701413253</t>
  </si>
  <si>
    <t>https://podminky.urs.cz/item/CS_URS_2022_02/564681111</t>
  </si>
  <si>
    <t>644,28</t>
  </si>
  <si>
    <t>sanační vrstva ,dle výpisu hl.výměr</t>
  </si>
  <si>
    <t>104</t>
  </si>
  <si>
    <t>564851111</t>
  </si>
  <si>
    <t>Podklad ze štěrkodrti ŠD s rozprostřením a zhutněním plochy přes 100 m2, po zhutnění tl. 150 mm</t>
  </si>
  <si>
    <t>1631172543</t>
  </si>
  <si>
    <t>https://podminky.urs.cz/item/CS_URS_2022_02/564851111</t>
  </si>
  <si>
    <t>105</t>
  </si>
  <si>
    <t>chodník, dle výpisu hl.výměr</t>
  </si>
  <si>
    <t>564861111</t>
  </si>
  <si>
    <t>Podklad ze štěrkodrti ŠD s rozprostřením a zhutněním plochy přes 100 m2, po zhutnění tl. 200 mm</t>
  </si>
  <si>
    <t>84469375</t>
  </si>
  <si>
    <t>https://podminky.urs.cz/item/CS_URS_2022_02/564861111</t>
  </si>
  <si>
    <t>551,475</t>
  </si>
  <si>
    <t>41,15*0,3</t>
  </si>
  <si>
    <t>rozš.pod obruby</t>
  </si>
  <si>
    <t>106</t>
  </si>
  <si>
    <t>564861111R</t>
  </si>
  <si>
    <t>Podklad ze štěrkodrti ŠD s rozprostřením a zhutněním plochy přes 100 m2, po zhutnění tl. 200 mm - sanace</t>
  </si>
  <si>
    <t>2095303235</t>
  </si>
  <si>
    <t>563,82+41,75+38,71</t>
  </si>
  <si>
    <t>celk.tl. sanace 500 mm , 300 mm HDK</t>
  </si>
  <si>
    <t>107</t>
  </si>
  <si>
    <t>564871011</t>
  </si>
  <si>
    <t>Podklad ze štěrkodrti ŠD s rozprostřením a zhutněním plochy jednotlivě do 100 m2, po zhutnění tl. 250 mm</t>
  </si>
  <si>
    <t>-737601217</t>
  </si>
  <si>
    <t>https://podminky.urs.cz/item/CS_URS_2022_02/564871011</t>
  </si>
  <si>
    <t>41,75+38,71</t>
  </si>
  <si>
    <t>vjezdy , dle výpisu hl.výměr</t>
  </si>
  <si>
    <t>108</t>
  </si>
  <si>
    <t>564952111</t>
  </si>
  <si>
    <t>Podklad z mechanicky zpevněného kameniva MZK (minerální beton) s rozprostřením a s hutněním, po zhutnění tl. 150 mm</t>
  </si>
  <si>
    <t>527620790</t>
  </si>
  <si>
    <t>https://podminky.urs.cz/item/CS_URS_2022_02/564952111</t>
  </si>
  <si>
    <t>551,475+12,345</t>
  </si>
  <si>
    <t xml:space="preserve">dle výpisu hl.výměr </t>
  </si>
  <si>
    <t>109</t>
  </si>
  <si>
    <t>-1494396476</t>
  </si>
  <si>
    <t>vjezdy</t>
  </si>
  <si>
    <t>110</t>
  </si>
  <si>
    <t>565165111</t>
  </si>
  <si>
    <t>Asfaltový beton vrstva podkladní ACP 16 (obalované kamenivo střednězrnné - OKS) s rozprostřením a zhutněním v pruhu šířky přes 1,5 do 3 m, po zhutnění tl. 80 mm</t>
  </si>
  <si>
    <t>-806349992</t>
  </si>
  <si>
    <t>https://podminky.urs.cz/item/CS_URS_2022_02/565165111</t>
  </si>
  <si>
    <t>41,75</t>
  </si>
  <si>
    <t>vjezd , dle výpisu hl.výměr</t>
  </si>
  <si>
    <t>111</t>
  </si>
  <si>
    <t>565165121</t>
  </si>
  <si>
    <t>Asfaltový beton vrstva podkladní ACP 16S modif. (obalované kamenivo střednězrnné - OKS) s rozprostřením a zhutněním v pruhu šířky přes 3 m, po zhutnění tl. 80 mm</t>
  </si>
  <si>
    <t>454325800</t>
  </si>
  <si>
    <t>https://podminky.urs.cz/item/CS_URS_2022_02/565165121</t>
  </si>
  <si>
    <t>551,475+12,345+109</t>
  </si>
  <si>
    <t>112</t>
  </si>
  <si>
    <t>573231106</t>
  </si>
  <si>
    <t>Postřik spojovací PS bez posypu kamenivem ze silniční emulze, v množství 0,30 kg/m2</t>
  </si>
  <si>
    <t>1781039082</t>
  </si>
  <si>
    <t>https://podminky.urs.cz/item/CS_URS_2022_02/573231106</t>
  </si>
  <si>
    <t>672,82</t>
  </si>
  <si>
    <t>113</t>
  </si>
  <si>
    <t>573231108</t>
  </si>
  <si>
    <t>Postřik spojovací PS bez posypu kamenivem ze silniční emulze, v množství 0,50 kg/m2</t>
  </si>
  <si>
    <t>1519289536</t>
  </si>
  <si>
    <t>https://podminky.urs.cz/item/CS_URS_2022_02/573231108</t>
  </si>
  <si>
    <t>551,475+12,345+41,75+109</t>
  </si>
  <si>
    <t xml:space="preserve"> dle výpisu hl.výměr</t>
  </si>
  <si>
    <t>114</t>
  </si>
  <si>
    <t>577134141</t>
  </si>
  <si>
    <t>Asfaltový beton vrstva obrusná ACO 11 (ABS) s rozprostřením a se zhutněním z modifikovaného asfaltu v pruhu šířky přes 3 m, po zhutnění tl. 40 mm</t>
  </si>
  <si>
    <t>-421111110</t>
  </si>
  <si>
    <t>https://podminky.urs.cz/item/CS_URS_2022_02/577134141</t>
  </si>
  <si>
    <t>vjezd živice , dle výpisu hl.výměr</t>
  </si>
  <si>
    <t>115</t>
  </si>
  <si>
    <t>577144141</t>
  </si>
  <si>
    <t>Asfaltový beton vrstva obrusná ACO 11 (ABS) s rozprostřením a se zhutněním z modifikovaného asfaltu v pruhu šířky přes 3 m, po zhutnění tl. 50 mm</t>
  </si>
  <si>
    <t>1300688791</t>
  </si>
  <si>
    <t>https://podminky.urs.cz/item/CS_URS_2022_02/577144141</t>
  </si>
  <si>
    <t>51,8</t>
  </si>
  <si>
    <t>na mostě , dle výpisu hl.výměr</t>
  </si>
  <si>
    <t>116</t>
  </si>
  <si>
    <t>-1150213962</t>
  </si>
  <si>
    <t>660,48</t>
  </si>
  <si>
    <t>117</t>
  </si>
  <si>
    <t>578142215</t>
  </si>
  <si>
    <t>Litý asfalt MA 8 (LAJ) s rozprostřením z nemodifikovaného asfaltu v pruhu šířky přes 3 m tl. 40 mm</t>
  </si>
  <si>
    <t>720945828</t>
  </si>
  <si>
    <t>https://podminky.urs.cz/item/CS_URS_2022_02/578142215</t>
  </si>
  <si>
    <t>na mostě, dle výpisu hl.výměr</t>
  </si>
  <si>
    <t>118</t>
  </si>
  <si>
    <t>578143233</t>
  </si>
  <si>
    <t>Litý asfalt MA 8 (LAJ) s rozprostřením z modifikovaného asfaltu v pruhu šířky přes 3 m tl. 40 mm</t>
  </si>
  <si>
    <t>745839846</t>
  </si>
  <si>
    <t>https://podminky.urs.cz/item/CS_URS_2022_02/578143233</t>
  </si>
  <si>
    <t>119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</si>
  <si>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</si>
  <si>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</si>
  <si>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2085631625</t>
  </si>
  <si>
    <t>https://podminky.urs.cz/item/CS_URS_2022_02/596211111</t>
  </si>
  <si>
    <t>120</t>
  </si>
  <si>
    <t>59245015</t>
  </si>
  <si>
    <t>dlažba zámková tvaru I 200x165x60mm přírodní</t>
  </si>
  <si>
    <t>1519638573</t>
  </si>
  <si>
    <t>105*1,03 'Přepočtené koeficientem množství</t>
  </si>
  <si>
    <t>121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</si>
  <si>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</si>
  <si>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</si>
  <si>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2099205739</t>
  </si>
  <si>
    <t>https://podminky.urs.cz/item/CS_URS_2022_02/596212210</t>
  </si>
  <si>
    <t>122</t>
  </si>
  <si>
    <t>59245013</t>
  </si>
  <si>
    <t>dlažba zámková tvaru I 200x165x80mm přírodní</t>
  </si>
  <si>
    <t>2113045120</t>
  </si>
  <si>
    <t>38,71*1,03 'Přepočtené koeficientem množství</t>
  </si>
  <si>
    <t>Úpravy povrchů, podlahy a osazování výplní</t>
  </si>
  <si>
    <t>123</t>
  </si>
  <si>
    <t>62861113R</t>
  </si>
  <si>
    <t xml:space="preserve">Nátěr mostních betonových konstrukcí proti chloridům </t>
  </si>
  <si>
    <t>-1333644832</t>
  </si>
  <si>
    <t>2*2,4*7,5</t>
  </si>
  <si>
    <t>124</t>
  </si>
  <si>
    <t>628611151</t>
  </si>
  <si>
    <t>Nátěr mostních betonových konstrukcí akrylátový na siloxanové a plasticko-elastické bázi 1x ochranný pružný +1x vrchní OS-D II (OS 5a)</t>
  </si>
  <si>
    <t>-13240542</t>
  </si>
  <si>
    <t>https://podminky.urs.cz/item/CS_URS_2022_02/628611151</t>
  </si>
  <si>
    <t>2*2*11,4+4*1,2*2</t>
  </si>
  <si>
    <t>(8,5+2*8,1+5,2)*2,5+63,03</t>
  </si>
  <si>
    <t>křídla + nk</t>
  </si>
  <si>
    <t>DLE VÝPISU HL.VÝMĚR</t>
  </si>
  <si>
    <t>125</t>
  </si>
  <si>
    <t>628612101</t>
  </si>
  <si>
    <t>Nátěr elastický mostních říms základní a ochranný</t>
  </si>
  <si>
    <t>123703256</t>
  </si>
  <si>
    <t>https://podminky.urs.cz/item/CS_URS_2022_02/628612101</t>
  </si>
  <si>
    <t>2*1,2*7,5</t>
  </si>
  <si>
    <t>126</t>
  </si>
  <si>
    <t>629992114</t>
  </si>
  <si>
    <t>Zatmelení styčných spar mezi mostními prefabrikáty a konstrukcemi trvale pružným polyuretanovým tmelem včetně vyčištění spar, provedení penetračního nátěru a vyplnění spar pěnou pro spáry šířky přes 30 do 40 mm</t>
  </si>
  <si>
    <t>1654290736</t>
  </si>
  <si>
    <t>https://podminky.urs.cz/item/CS_URS_2022_02/629992114</t>
  </si>
  <si>
    <t>11,8*2</t>
  </si>
  <si>
    <t>Trubní vedení</t>
  </si>
  <si>
    <t>127</t>
  </si>
  <si>
    <t>871270310</t>
  </si>
  <si>
    <t xml:space="preserve">Montáž chráničky z potrubí z PVC KG 125 </t>
  </si>
  <si>
    <t>-973353816</t>
  </si>
  <si>
    <t>https://podminky.urs.cz/item/CS_URS_2022_02/871270310</t>
  </si>
  <si>
    <t>4*9</t>
  </si>
  <si>
    <t>128</t>
  </si>
  <si>
    <t>28611117</t>
  </si>
  <si>
    <t>trubka kanalizační PVC DN 125x500mm SN4</t>
  </si>
  <si>
    <t>-471635542</t>
  </si>
  <si>
    <t>36*1,015 'Přepočtené koeficientem množství</t>
  </si>
  <si>
    <t>129</t>
  </si>
  <si>
    <t>871315241</t>
  </si>
  <si>
    <t>Kanalizační potrubí z tvrdého PVC v otevřeném výkopu ve sklonu do 20 %, hladkého plnostěnného vícevrstvého, tuhost třídy SN 12 DN 150</t>
  </si>
  <si>
    <t>-237556895</t>
  </si>
  <si>
    <t>https://podminky.urs.cz/item/CS_URS_2022_02/871315241</t>
  </si>
  <si>
    <t>130</t>
  </si>
  <si>
    <t>895941341</t>
  </si>
  <si>
    <t>Osazení vpusti uliční z betonových dílců DN 500 dno s výtokem</t>
  </si>
  <si>
    <t>84055023</t>
  </si>
  <si>
    <t>https://podminky.urs.cz/item/CS_URS_2022_02/895941341</t>
  </si>
  <si>
    <t>131</t>
  </si>
  <si>
    <t>59223852</t>
  </si>
  <si>
    <t>dno pro uliční vpusť s kalovou prohlubní betonové 450x300x50mm</t>
  </si>
  <si>
    <t>1184183919</t>
  </si>
  <si>
    <t>132</t>
  </si>
  <si>
    <t>59223854</t>
  </si>
  <si>
    <t>skruž pro uliční vpusť s výtokovým otvorem PVC betonová 450x350x50mm</t>
  </si>
  <si>
    <t>715313475</t>
  </si>
  <si>
    <t>133</t>
  </si>
  <si>
    <t>59223857</t>
  </si>
  <si>
    <t>skruž pro uliční vpusť horní betonová 450x295x50mm</t>
  </si>
  <si>
    <t>1245212967</t>
  </si>
  <si>
    <t>134</t>
  </si>
  <si>
    <t>59223862</t>
  </si>
  <si>
    <t>skruž pro uliční vpusť středová betonová 450x295x50mm</t>
  </si>
  <si>
    <t>-201514152</t>
  </si>
  <si>
    <t>135</t>
  </si>
  <si>
    <t>59223864</t>
  </si>
  <si>
    <t>prstenec pro uliční vpusť vyrovnávací betonový 390x60x130mm</t>
  </si>
  <si>
    <t>-647277256</t>
  </si>
  <si>
    <t>136</t>
  </si>
  <si>
    <t>59223866</t>
  </si>
  <si>
    <t>skruž pro uliční vpusť přechodová betonová 450-270x295x50m</t>
  </si>
  <si>
    <t>-19000342</t>
  </si>
  <si>
    <t>137</t>
  </si>
  <si>
    <t>895941351</t>
  </si>
  <si>
    <t>Osazení vpusti uliční z betonových dílců DN 500 skruž horní pro čtvercovou vtokovou mříž</t>
  </si>
  <si>
    <t>1093184432</t>
  </si>
  <si>
    <t>https://podminky.urs.cz/item/CS_URS_2022_02/895941351</t>
  </si>
  <si>
    <t>138</t>
  </si>
  <si>
    <t>895941361</t>
  </si>
  <si>
    <t>Osazení vpusti uliční z betonových dílců DN 500 skruž středová 290 mm</t>
  </si>
  <si>
    <t>-1879558142</t>
  </si>
  <si>
    <t>https://podminky.urs.cz/item/CS_URS_2022_02/895941361</t>
  </si>
  <si>
    <t>139</t>
  </si>
  <si>
    <t>899204112</t>
  </si>
  <si>
    <t>Osazení mříží litinových včetně rámů a košů na bahno pro třídu zatížení D400, E600</t>
  </si>
  <si>
    <t>1396523063</t>
  </si>
  <si>
    <t>https://podminky.urs.cz/item/CS_URS_2022_02/899204112</t>
  </si>
  <si>
    <t>140</t>
  </si>
  <si>
    <t>55241040</t>
  </si>
  <si>
    <t xml:space="preserve">mříž litinová 600/40T,  D400</t>
  </si>
  <si>
    <t>-235971782</t>
  </si>
  <si>
    <t>141</t>
  </si>
  <si>
    <t>59223874</t>
  </si>
  <si>
    <t>koš vysoký pro uliční vpusti žárově Pz plech pro rám 500/300mm</t>
  </si>
  <si>
    <t>360327579</t>
  </si>
  <si>
    <t>Ostatní konstrukce a práce, bourání</t>
  </si>
  <si>
    <t>142</t>
  </si>
  <si>
    <t>914112111</t>
  </si>
  <si>
    <t>Tabulka s označením evidenčního čísla mostu na sloupek</t>
  </si>
  <si>
    <t>-1710739357</t>
  </si>
  <si>
    <t>https://podminky.urs.cz/item/CS_URS_2022_02/914112111</t>
  </si>
  <si>
    <t>143</t>
  </si>
  <si>
    <t>91411211R</t>
  </si>
  <si>
    <t>Tabulka s označením vodoteče</t>
  </si>
  <si>
    <t>-947024357</t>
  </si>
  <si>
    <t>144</t>
  </si>
  <si>
    <t>91411212R</t>
  </si>
  <si>
    <t xml:space="preserve">Tabulka s označením letopočtu </t>
  </si>
  <si>
    <t>-1633914569</t>
  </si>
  <si>
    <t>145</t>
  </si>
  <si>
    <t>91411222R</t>
  </si>
  <si>
    <t xml:space="preserve">Nivelační značky kovové </t>
  </si>
  <si>
    <t>-1556905511</t>
  </si>
  <si>
    <t>146</t>
  </si>
  <si>
    <t>915221112</t>
  </si>
  <si>
    <t>Vodorovné dopravní značení stříkaným plastem vodící čára bílá šířky 250 mm souvislá retroreflexní</t>
  </si>
  <si>
    <t>-806975479</t>
  </si>
  <si>
    <t>https://podminky.urs.cz/item/CS_URS_2022_02/915221112</t>
  </si>
  <si>
    <t>82,2</t>
  </si>
  <si>
    <t>147</t>
  </si>
  <si>
    <t>915231112</t>
  </si>
  <si>
    <t>Vodorovné dopravní značení stříkaným plastem přechody pro chodce, šipky, symboly nápisy bílé retroreflexní</t>
  </si>
  <si>
    <t>395141101</t>
  </si>
  <si>
    <t>https://podminky.urs.cz/item/CS_URS_2022_02/915231112</t>
  </si>
  <si>
    <t>148</t>
  </si>
  <si>
    <t>915611111</t>
  </si>
  <si>
    <t>Předznačení pro vodorovné značení stříkané barvou nebo prováděné z nátěrových hmot liniové dělicí čáry, vodicí proužky</t>
  </si>
  <si>
    <t>243916835</t>
  </si>
  <si>
    <t>https://podminky.urs.cz/item/CS_URS_2022_02/915611111</t>
  </si>
  <si>
    <t>149</t>
  </si>
  <si>
    <t>915621111</t>
  </si>
  <si>
    <t>Předznačení pro vodorovné značení stříkané barvou nebo prováděné z nátěrových hmot plošné šipky, symboly, nápisy</t>
  </si>
  <si>
    <t>669483665</t>
  </si>
  <si>
    <t>https://podminky.urs.cz/item/CS_URS_2022_02/915621111</t>
  </si>
  <si>
    <t>150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</si>
  <si>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</si>
  <si>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</si>
  <si>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1413347800</t>
  </si>
  <si>
    <t>https://podminky.urs.cz/item/CS_URS_2022_02/916131213</t>
  </si>
  <si>
    <t>151</t>
  </si>
  <si>
    <t>59217021</t>
  </si>
  <si>
    <t>obrubník betonový chodníkový 1000x150x300mm</t>
  </si>
  <si>
    <t>-1934027722</t>
  </si>
  <si>
    <t>106*1,01 'Přepočtené koeficientem množství</t>
  </si>
  <si>
    <t>152</t>
  </si>
  <si>
    <t>916241113</t>
  </si>
  <si>
    <t>Osazení obrubníku kamenného se zřízením lože, s vyplněním a zatřením spár cementovou maltou ležatého s boční opěrou z betonu prostého, do lože z betonu prostého</t>
  </si>
  <si>
    <t>1807939364</t>
  </si>
  <si>
    <t>https://podminky.urs.cz/item/CS_URS_2022_02/916241113</t>
  </si>
  <si>
    <t>BUS , dle výpisu hl.výměr</t>
  </si>
  <si>
    <t>153</t>
  </si>
  <si>
    <t>58380003</t>
  </si>
  <si>
    <t>obrubník kamenný žulový přímý 200 x 300 mm</t>
  </si>
  <si>
    <t>-442048446</t>
  </si>
  <si>
    <t>154</t>
  </si>
  <si>
    <t>916242112</t>
  </si>
  <si>
    <t>Montáž chodníkového žulového obrubníku kotveného do mostní římsy s ložem z plastbetonu</t>
  </si>
  <si>
    <t>-378758714</t>
  </si>
  <si>
    <t>https://podminky.urs.cz/item/CS_URS_2022_02/916242112</t>
  </si>
  <si>
    <t>9,5*2</t>
  </si>
  <si>
    <t>155</t>
  </si>
  <si>
    <t>58380374</t>
  </si>
  <si>
    <t>obrubník kamenný žulový přímý 120 x 200mm</t>
  </si>
  <si>
    <t>-1377135236</t>
  </si>
  <si>
    <t>156</t>
  </si>
  <si>
    <t>916331112</t>
  </si>
  <si>
    <t>Osazení zahradního obrubníku betonového s ložem tl. od 50 do 100 mm z betonu prostého tř. C 12/15 s boční opěrou z betonu prostého tř. C 12/15</t>
  </si>
  <si>
    <t>-1214884778</t>
  </si>
  <si>
    <t>https://podminky.urs.cz/item/CS_URS_2022_02/916331112</t>
  </si>
  <si>
    <t>157</t>
  </si>
  <si>
    <t>59217003</t>
  </si>
  <si>
    <t>obrubník betonový zahradní 500x50x250mm</t>
  </si>
  <si>
    <t>-2004388920</t>
  </si>
  <si>
    <t>51*1,01 'Přepočtené koeficientem množství</t>
  </si>
  <si>
    <t>158</t>
  </si>
  <si>
    <t>916991121</t>
  </si>
  <si>
    <t>Lože pod obrubníky, krajníky nebo obruby z dlažebních kostek z betonu prostého</t>
  </si>
  <si>
    <t>-503620225</t>
  </si>
  <si>
    <t>https://podminky.urs.cz/item/CS_URS_2022_02/916991121</t>
  </si>
  <si>
    <t>148*0,3*0,1</t>
  </si>
  <si>
    <t>159</t>
  </si>
  <si>
    <t>91912112R</t>
  </si>
  <si>
    <t xml:space="preserve">Utěsnění dilatačních spár modif. zálivkou s pryž.předtěsněním </t>
  </si>
  <si>
    <t>-432082153</t>
  </si>
  <si>
    <t>7,5*2</t>
  </si>
  <si>
    <t>919731122</t>
  </si>
  <si>
    <t xml:space="preserve">Zarovnání styčné plochy podkladu nebo krytu podél vybourané části komunikace nebo zpevněné plochy živičné vč.zalití spar modif.zálivkou </t>
  </si>
  <si>
    <t>-1529934757</t>
  </si>
  <si>
    <t>https://podminky.urs.cz/item/CS_URS_2022_02/919731122</t>
  </si>
  <si>
    <t>2*7,5+2*10+164</t>
  </si>
  <si>
    <t>161</t>
  </si>
  <si>
    <t>919735111</t>
  </si>
  <si>
    <t>Řezání stávajícího živičného krytu nebo podkladu hloubky do 50 mm</t>
  </si>
  <si>
    <t>-1743317788</t>
  </si>
  <si>
    <t>https://podminky.urs.cz/item/CS_URS_2022_02/919735111</t>
  </si>
  <si>
    <t>199</t>
  </si>
  <si>
    <t>162</t>
  </si>
  <si>
    <t>931994142</t>
  </si>
  <si>
    <t>Těsnění spáry betonové konstrukce pásy, profily, tmely tmelem polyuretanovým spáry dilatační do 4,0 cm2</t>
  </si>
  <si>
    <t>-1089219058</t>
  </si>
  <si>
    <t>https://podminky.urs.cz/item/CS_URS_2022_02/931994142</t>
  </si>
  <si>
    <t>2*2,5+4*2*3,5+2*7,5+4*7,5</t>
  </si>
  <si>
    <t>163</t>
  </si>
  <si>
    <t>931998112</t>
  </si>
  <si>
    <t>Těsnění prostupů izolací mostovky bitumenovým tmelem trubky odvodnění DN 50</t>
  </si>
  <si>
    <t>-538055560</t>
  </si>
  <si>
    <t>https://podminky.urs.cz/item/CS_URS_2022_02/931998112</t>
  </si>
  <si>
    <t>164</t>
  </si>
  <si>
    <t>936941121</t>
  </si>
  <si>
    <t>Odvodňovač izolace mostovky osazení do plastbetonu, odvodňovače nerezového</t>
  </si>
  <si>
    <t>-674674136</t>
  </si>
  <si>
    <t>https://podminky.urs.cz/item/CS_URS_2022_02/936941121</t>
  </si>
  <si>
    <t>165</t>
  </si>
  <si>
    <t>55261306</t>
  </si>
  <si>
    <t>trubka z ušlechtilé oceli (nerez) lisovací spoj dl 6m d 55</t>
  </si>
  <si>
    <t>158468290</t>
  </si>
  <si>
    <t>166</t>
  </si>
  <si>
    <t>936941131</t>
  </si>
  <si>
    <t>Odvodňovač izolace mostovky chránička odvodňovače průměru 63 mm</t>
  </si>
  <si>
    <t>-1701974817</t>
  </si>
  <si>
    <t>https://podminky.urs.cz/item/CS_URS_2022_02/936941131</t>
  </si>
  <si>
    <t>167</t>
  </si>
  <si>
    <t>938532111</t>
  </si>
  <si>
    <t>Broušení betonových ploch nerovností mostovky do 2 mm</t>
  </si>
  <si>
    <t>182645844</t>
  </si>
  <si>
    <t>https://podminky.urs.cz/item/CS_URS_2022_02/938532111</t>
  </si>
  <si>
    <t>7,4*11,5</t>
  </si>
  <si>
    <t>168</t>
  </si>
  <si>
    <t>961041211</t>
  </si>
  <si>
    <t>Bourání mostních konstrukcí základů z prostého betonu</t>
  </si>
  <si>
    <t>317179895</t>
  </si>
  <si>
    <t>https://podminky.urs.cz/item/CS_URS_2022_02/961041211</t>
  </si>
  <si>
    <t>2*1,5*0,8*14</t>
  </si>
  <si>
    <t>169</t>
  </si>
  <si>
    <t>961051111</t>
  </si>
  <si>
    <t>Bourání mostních konstrukcí základů ze železového betonu</t>
  </si>
  <si>
    <t>328827922</t>
  </si>
  <si>
    <t>https://podminky.urs.cz/item/CS_URS_2022_02/961051111</t>
  </si>
  <si>
    <t>6*0,7*14</t>
  </si>
  <si>
    <t>2*0,7*14*4</t>
  </si>
  <si>
    <t>NK, opěry , dle výpisu hl.výměr</t>
  </si>
  <si>
    <t>170</t>
  </si>
  <si>
    <t>963021112</t>
  </si>
  <si>
    <t>Bourání mostních konstrukcí nosných konstrukcí z kamene nebo cihel</t>
  </si>
  <si>
    <t>1030234839</t>
  </si>
  <si>
    <t>https://podminky.urs.cz/item/CS_URS_2022_02/963021112</t>
  </si>
  <si>
    <t>3*8*0,8*4+5*0,8*4</t>
  </si>
  <si>
    <t>171</t>
  </si>
  <si>
    <t>963051111</t>
  </si>
  <si>
    <t>Bourání mostních konstrukcí nosných konstrukcí ze železového betonu</t>
  </si>
  <si>
    <t>1886622092</t>
  </si>
  <si>
    <t>https://podminky.urs.cz/item/CS_URS_2022_02/963051111</t>
  </si>
  <si>
    <t>3*0,3*7</t>
  </si>
  <si>
    <t>římsy , chodníky</t>
  </si>
  <si>
    <t>172</t>
  </si>
  <si>
    <t>966075141</t>
  </si>
  <si>
    <t>Odstranění různých konstrukcí na mostech kovového zábradlí vcelku</t>
  </si>
  <si>
    <t>-388272498</t>
  </si>
  <si>
    <t>https://podminky.urs.cz/item/CS_URS_2022_02/966075141</t>
  </si>
  <si>
    <t>3*8+5+20</t>
  </si>
  <si>
    <t>997</t>
  </si>
  <si>
    <t>Přesun sutě</t>
  </si>
  <si>
    <t>173</t>
  </si>
  <si>
    <t>997013814</t>
  </si>
  <si>
    <t>Poplatek za uložení stavebního odpadu na skládce (skládkovné) z izolačních materiálů zatříděného do Katalogu odpadů pod kódem 17 06 04</t>
  </si>
  <si>
    <t>1670607057</t>
  </si>
  <si>
    <t>https://podminky.urs.cz/item/CS_URS_2022_02/997013814</t>
  </si>
  <si>
    <t>84*0,004</t>
  </si>
  <si>
    <t>174</t>
  </si>
  <si>
    <t>997013861</t>
  </si>
  <si>
    <t>Poplatek za uložení stavebního odpadu na recyklační skládce (skládkovné) z prostého betonu zatříděného do Katalogu odpadů pod kódem 17 01 01</t>
  </si>
  <si>
    <t>-1977699597</t>
  </si>
  <si>
    <t>https://podminky.urs.cz/item/CS_URS_2022_02/997013861</t>
  </si>
  <si>
    <t>33,6*2,2</t>
  </si>
  <si>
    <t>mostní bet.konstr., dle výpisu hl.výměr</t>
  </si>
  <si>
    <t>175</t>
  </si>
  <si>
    <t>997013862</t>
  </si>
  <si>
    <t>Poplatek za uložení stavebního odpadu na recyklační skládce (skládkovné) z armovaného betonu zatříděného do Katalogu odpadů pod kódem 17 01 01</t>
  </si>
  <si>
    <t>-1717973580</t>
  </si>
  <si>
    <t>https://podminky.urs.cz/item/CS_URS_2022_02/997013862</t>
  </si>
  <si>
    <t>(137,2+6,3)*2,4</t>
  </si>
  <si>
    <t>moswtní žb.konstr..</t>
  </si>
  <si>
    <t>176</t>
  </si>
  <si>
    <t>99701387R</t>
  </si>
  <si>
    <t>1430472854</t>
  </si>
  <si>
    <t>92,8*2,49</t>
  </si>
  <si>
    <t>kamenná konstr.</t>
  </si>
  <si>
    <t>177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</si>
  <si>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</si>
  <si>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</si>
  <si>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1950734090</t>
  </si>
  <si>
    <t>https://podminky.urs.cz/item/CS_URS_2022_02/997211211</t>
  </si>
  <si>
    <t>kamen.zdivo</t>
  </si>
  <si>
    <t>beton</t>
  </si>
  <si>
    <t>137,2*2,4+6,3*2,4</t>
  </si>
  <si>
    <t>železobeton</t>
  </si>
  <si>
    <t>izolace</t>
  </si>
  <si>
    <t>178</t>
  </si>
  <si>
    <t>997211511</t>
  </si>
  <si>
    <t>Vodorovná doprava suti nebo vybouraných hmot suti se složením a hrubým urovnáním, na vzdálenost do 1 km</t>
  </si>
  <si>
    <t>1711451551</t>
  </si>
  <si>
    <t>https://podminky.urs.cz/item/CS_URS_2022_02/997211511</t>
  </si>
  <si>
    <t>649,73</t>
  </si>
  <si>
    <t>179</t>
  </si>
  <si>
    <t>997211519</t>
  </si>
  <si>
    <t>Vodorovná doprava suti nebo vybouraných hmot suti se složením a hrubým urovnáním, na vzdálenost Příplatek k ceně za každý další i započatý 1 km přes 1 km</t>
  </si>
  <si>
    <t>486047079</t>
  </si>
  <si>
    <t>https://podminky.urs.cz/item/CS_URS_2022_02/997211519</t>
  </si>
  <si>
    <t>649,73*14</t>
  </si>
  <si>
    <t>180</t>
  </si>
  <si>
    <t>997221551</t>
  </si>
  <si>
    <t>Vodorovná doprava suti bez naložení, ale se složením a s hrubým urovnáním ze sypkých materiálů, na vzdálenost do 1 km</t>
  </si>
  <si>
    <t>1480433269</t>
  </si>
  <si>
    <t>https://podminky.urs.cz/item/CS_URS_2022_02/997221551</t>
  </si>
  <si>
    <t>136,71*0,29</t>
  </si>
  <si>
    <t>645,025*0,44</t>
  </si>
  <si>
    <t>kamenivo</t>
  </si>
  <si>
    <t>645,025*0,181</t>
  </si>
  <si>
    <t>živice</t>
  </si>
  <si>
    <t>754,03*0,256</t>
  </si>
  <si>
    <t>fréz.drť</t>
  </si>
  <si>
    <t>181</t>
  </si>
  <si>
    <t>997221559</t>
  </si>
  <si>
    <t>Vodorovná doprava suti bez naložení, ale se složením a s hrubým urovnáním Příplatek k ceně za každý další i započatý 1 km přes 1 km</t>
  </si>
  <si>
    <t>-1013161533</t>
  </si>
  <si>
    <t>https://podminky.urs.cz/item/CS_URS_2022_02/997221559</t>
  </si>
  <si>
    <t>633,239*14</t>
  </si>
  <si>
    <t>182</t>
  </si>
  <si>
    <t>997221561</t>
  </si>
  <si>
    <t>Vodorovná doprava suti bez naložení, ale se složením a s hrubým urovnáním z kusových materiálů, na vzdálenost do 1 km</t>
  </si>
  <si>
    <t>-972391510</t>
  </si>
  <si>
    <t>https://podminky.urs.cz/item/CS_URS_2022_02/997221561</t>
  </si>
  <si>
    <t>98*0,26+38,71*0,295</t>
  </si>
  <si>
    <t>dlažba</t>
  </si>
  <si>
    <t>126*0,205+51*0,04</t>
  </si>
  <si>
    <t>obruby</t>
  </si>
  <si>
    <t>183</t>
  </si>
  <si>
    <t>997221569</t>
  </si>
  <si>
    <t>996539907</t>
  </si>
  <si>
    <t>https://podminky.urs.cz/item/CS_URS_2022_02/997221569</t>
  </si>
  <si>
    <t>64,769*14</t>
  </si>
  <si>
    <t>184</t>
  </si>
  <si>
    <t>997221611</t>
  </si>
  <si>
    <t>Nakládání na dopravní prostředky pro vodorovnou dopravu suti</t>
  </si>
  <si>
    <t>1621688218</t>
  </si>
  <si>
    <t>https://podminky.urs.cz/item/CS_URS_2022_02/997221611</t>
  </si>
  <si>
    <t>565,028</t>
  </si>
  <si>
    <t>185</t>
  </si>
  <si>
    <t>997221612</t>
  </si>
  <si>
    <t>Nakládání na dopravní prostředky pro vodorovnou dopravu vybouraných hmot</t>
  </si>
  <si>
    <t>1408223864</t>
  </si>
  <si>
    <t>https://podminky.urs.cz/item/CS_URS_2022_02/997221612</t>
  </si>
  <si>
    <t>64,769</t>
  </si>
  <si>
    <t>186</t>
  </si>
  <si>
    <t>997221861</t>
  </si>
  <si>
    <t>-1703911863</t>
  </si>
  <si>
    <t>https://podminky.urs.cz/item/CS_URS_2022_02/997221861</t>
  </si>
  <si>
    <t>64,77</t>
  </si>
  <si>
    <t>dlažba, obruby</t>
  </si>
  <si>
    <t>187</t>
  </si>
  <si>
    <t>997221873</t>
  </si>
  <si>
    <t>-2117066128</t>
  </si>
  <si>
    <t>https://podminky.urs.cz/item/CS_URS_2022_02/997221873</t>
  </si>
  <si>
    <t>645,0258*0,44</t>
  </si>
  <si>
    <t>frézovaná drť bez poplatku (754,03*0,256=193,032)</t>
  </si>
  <si>
    <t>188</t>
  </si>
  <si>
    <t>997221875</t>
  </si>
  <si>
    <t>Poplatek za uložení stavebního odpadu na recyklační skládce (skládkovné) asfaltového bez obsahu dehtu zatříděného do Katalogu odpadů pod kódem 17 03 02</t>
  </si>
  <si>
    <t>-1349009453</t>
  </si>
  <si>
    <t>https://podminky.urs.cz/item/CS_URS_2022_02/997221875</t>
  </si>
  <si>
    <t>fréz. drť bez poplatku ( skládka SUS )</t>
  </si>
  <si>
    <t>998</t>
  </si>
  <si>
    <t>Přesun hmot</t>
  </si>
  <si>
    <t>189</t>
  </si>
  <si>
    <t>998212111</t>
  </si>
  <si>
    <t>Přesun hmot pro mosty zděné, betonové monolitické, spřažené ocelobetonové nebo kovové vodorovná dopravní vzdálenost do 100 m výška mostu do 20 m</t>
  </si>
  <si>
    <t>-1976527544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</si>
  <si>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</si>
  <si>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</si>
  <si>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</si>
  <si>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</si>
  <si>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</si>
  <si>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190</t>
  </si>
  <si>
    <t>711131811</t>
  </si>
  <si>
    <t>Odstranění izolace proti zemní vlhkosti na ploše vodorovné V</t>
  </si>
  <si>
    <t>-1937610605</t>
  </si>
  <si>
    <t>https://podminky.urs.cz/item/CS_URS_2022_02/711131811</t>
  </si>
  <si>
    <t>6*14</t>
  </si>
  <si>
    <t>191</t>
  </si>
  <si>
    <t>711311001</t>
  </si>
  <si>
    <t>Provedení izolace mostovek natěradly a tmely za studena nátěrem lakem asfaltovým penetračním</t>
  </si>
  <si>
    <t>736500317</t>
  </si>
  <si>
    <t>https://podminky.urs.cz/item/CS_URS_2022_02/711311001</t>
  </si>
  <si>
    <t>2*11,5*4,5+3*2*3*8+2*5*3</t>
  </si>
  <si>
    <t>opěry a křídla ,dle výpisu hl.výměr</t>
  </si>
  <si>
    <t>192</t>
  </si>
  <si>
    <t>11163150</t>
  </si>
  <si>
    <t>lak penetrační asfaltový</t>
  </si>
  <si>
    <t>-2110157437</t>
  </si>
  <si>
    <t>277,5*0,00032 'Přepočtené koeficientem množství</t>
  </si>
  <si>
    <t>193</t>
  </si>
  <si>
    <t>711321131</t>
  </si>
  <si>
    <t>Provedení izolace mostovek natěradly a tmely za horka nátěrem asfaltovým</t>
  </si>
  <si>
    <t>172489153</t>
  </si>
  <si>
    <t>https://podminky.urs.cz/item/CS_URS_2022_02/711321131</t>
  </si>
  <si>
    <t>277,5</t>
  </si>
  <si>
    <t>194</t>
  </si>
  <si>
    <t>111613321</t>
  </si>
  <si>
    <t xml:space="preserve">asfalt stavebně izolační </t>
  </si>
  <si>
    <t>-1364888723</t>
  </si>
  <si>
    <t>277,5*0,0015 'Přepočtené koeficientem množství</t>
  </si>
  <si>
    <t>195</t>
  </si>
  <si>
    <t>71132113R</t>
  </si>
  <si>
    <t>Provedení izolace mostovek natěradly a tmely za horka nátěrem asfaltovým - pečetící vrstva vč.dodávky materiálu</t>
  </si>
  <si>
    <t>-472017352</t>
  </si>
  <si>
    <t>94,4</t>
  </si>
  <si>
    <t>196</t>
  </si>
  <si>
    <t>711341564</t>
  </si>
  <si>
    <t>Provedení izolace mostovek pásy přitavením NAIP</t>
  </si>
  <si>
    <t>-1154190662</t>
  </si>
  <si>
    <t>https://podminky.urs.cz/item/CS_URS_2022_02/711341564</t>
  </si>
  <si>
    <t>8*11,8</t>
  </si>
  <si>
    <t>197</t>
  </si>
  <si>
    <t>628331581</t>
  </si>
  <si>
    <t xml:space="preserve">pás těžký  asfaltový natavitelný 5 mm </t>
  </si>
  <si>
    <t>-184879189</t>
  </si>
  <si>
    <t>94,4*1,15 'Přepočtené koeficientem množství</t>
  </si>
  <si>
    <t>198</t>
  </si>
  <si>
    <t>711432101</t>
  </si>
  <si>
    <t>Provedení izolace proti povrchové a podpovrchové tlakové vodě pásy na sucho AIP nebo tkaniny na ploše svislé S</t>
  </si>
  <si>
    <t>844309462</t>
  </si>
  <si>
    <t>https://podminky.urs.cz/item/CS_URS_2022_02/711432101</t>
  </si>
  <si>
    <t>69311199</t>
  </si>
  <si>
    <t>geotextilie netkaná separační, ochranná, filtrační, drenážní PES(70%)+PP(30%) 300g/m2</t>
  </si>
  <si>
    <t>-1772048772</t>
  </si>
  <si>
    <t>130*1,2 'Přepočtené koeficientem množství</t>
  </si>
  <si>
    <t>200</t>
  </si>
  <si>
    <t>711442559</t>
  </si>
  <si>
    <t>Provedení izolace proti povrchové a podpovrchové tlakové vodě pásy přitavením NAIP na ploše svislé S</t>
  </si>
  <si>
    <t>1707791840</t>
  </si>
  <si>
    <t>https://podminky.urs.cz/item/CS_URS_2022_02/711442559</t>
  </si>
  <si>
    <t>2*11,5*2,5</t>
  </si>
  <si>
    <t>3*8*2,5+5*2,5</t>
  </si>
  <si>
    <t xml:space="preserve">křídla </t>
  </si>
  <si>
    <t>201</t>
  </si>
  <si>
    <t>628361101</t>
  </si>
  <si>
    <t xml:space="preserve">pás těžký asfaltový modifikovaný natavitelný </t>
  </si>
  <si>
    <t>1887751794</t>
  </si>
  <si>
    <t>202</t>
  </si>
  <si>
    <t>711461201</t>
  </si>
  <si>
    <t>Provedení izolace proti povrchové a podpovrchové tlakové vodě fóliemi na ploše vodorovné V zesílením spojů páskem se zalitím okrajů spoje</t>
  </si>
  <si>
    <t>-1743512688</t>
  </si>
  <si>
    <t>https://podminky.urs.cz/item/CS_URS_2022_02/711461201</t>
  </si>
  <si>
    <t>11,8*3*2</t>
  </si>
  <si>
    <t>203</t>
  </si>
  <si>
    <t>28322004</t>
  </si>
  <si>
    <t>fólie hydroizolační pro spodní stavbu mPVC tl 1,5mm</t>
  </si>
  <si>
    <t>-315806976</t>
  </si>
  <si>
    <t>70,8*1,25 'Přepočtené koeficientem množství</t>
  </si>
  <si>
    <t>204</t>
  </si>
  <si>
    <t>998711101</t>
  </si>
  <si>
    <t>Přesun hmot pro izolace proti vodě, vlhkosti a plynům stanovený z hmotnosti přesunovaného materiálu vodorovná dopravní vzdálenost do 50 m v objektech výšky do 6 m</t>
  </si>
  <si>
    <t>-24123423</t>
  </si>
  <si>
    <t>https://podminky.urs.cz/item/CS_URS_2022_02/998711101</t>
  </si>
  <si>
    <t>764</t>
  </si>
  <si>
    <t>Konstrukce klempířské</t>
  </si>
  <si>
    <t>205</t>
  </si>
  <si>
    <t>764238406</t>
  </si>
  <si>
    <t>Oplechování říms a ozdobných prvků z měděného plechu rovných, bez rohů mechanicky kotvené rš 500 mm</t>
  </si>
  <si>
    <t>1447370799</t>
  </si>
  <si>
    <t>https://podminky.urs.cz/item/CS_URS_2022_02/764238406</t>
  </si>
  <si>
    <t>206</t>
  </si>
  <si>
    <t>998764101</t>
  </si>
  <si>
    <t>Přesun hmot pro konstrukce klempířské stanovený z hmotnosti přesunovaného materiálu vodorovná dopravní vzdálenost do 50 m v objektech výšky do 6 m</t>
  </si>
  <si>
    <t>44267281</t>
  </si>
  <si>
    <t>https://podminky.urs.cz/item/CS_URS_2022_02/998764101</t>
  </si>
  <si>
    <t>SKA1902 - SO 101 Provizorní objízdná trasa - odstranění</t>
  </si>
  <si>
    <t>-1067903254</t>
  </si>
  <si>
    <t>444</t>
  </si>
  <si>
    <t>ŠD , dle výpisu hl.výměr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</si>
  <si>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</si>
  <si>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</si>
  <si>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-1486599874</t>
  </si>
  <si>
    <t>https://podminky.urs.cz/item/CS_URS_2022_02/113107224</t>
  </si>
  <si>
    <t>HDK , dle výpisu hl.výměr</t>
  </si>
  <si>
    <t>113151111</t>
  </si>
  <si>
    <t>Rozebírání zpevněných ploch s přemístěním na skládku na vzdálenost do 20 m nebo s naložením na dopravní prostředek ze silničních panelů</t>
  </si>
  <si>
    <t>-1899079879</t>
  </si>
  <si>
    <t>https://podminky.urs.cz/item/CS_URS_2022_02/113151111</t>
  </si>
  <si>
    <t>390</t>
  </si>
  <si>
    <t>113311171</t>
  </si>
  <si>
    <t>Odstranění geosyntetik s uložením na vzdálenost do 20 m nebo naložením na dopravní prostředek geotextilie</t>
  </si>
  <si>
    <t>446557883</t>
  </si>
  <si>
    <t>https://podminky.urs.cz/item/CS_URS_2022_02/113311171</t>
  </si>
  <si>
    <t>577,2</t>
  </si>
  <si>
    <t>2134325500</t>
  </si>
  <si>
    <t>444*0,15</t>
  </si>
  <si>
    <t>vhodná zem.z výkopu</t>
  </si>
  <si>
    <t>181351103</t>
  </si>
  <si>
    <t>Rozprostření a urovnání ornice v rovině nebo ve svahu sklonu do 1:5 strojně při souvislé ploše přes 100 do 500 m2, tl. vrstvy do 200 mm</t>
  </si>
  <si>
    <t>-107745616</t>
  </si>
  <si>
    <t>https://podminky.urs.cz/item/CS_URS_2022_02/181351103</t>
  </si>
  <si>
    <t>-972121486</t>
  </si>
  <si>
    <t>439764958</t>
  </si>
  <si>
    <t>444*0,02 'Přepočtené koeficientem množství</t>
  </si>
  <si>
    <t>18481824R</t>
  </si>
  <si>
    <t xml:space="preserve">Odstranění ochrany kmene </t>
  </si>
  <si>
    <t>1785345699</t>
  </si>
  <si>
    <t>42135121R</t>
  </si>
  <si>
    <t xml:space="preserve">Odstranění mostovky dřevěné </t>
  </si>
  <si>
    <t>1919131019</t>
  </si>
  <si>
    <t>42195009R</t>
  </si>
  <si>
    <t xml:space="preserve">Odstranění mostního provizoria vč.dopravy </t>
  </si>
  <si>
    <t>-1550743486</t>
  </si>
  <si>
    <t>-367892158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</si>
  <si>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</si>
  <si>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</si>
  <si>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-747053641</t>
  </si>
  <si>
    <t>https://podminky.urs.cz/item/CS_URS_2022_02/596211110</t>
  </si>
  <si>
    <t>1663297181</t>
  </si>
  <si>
    <t>10*1,03</t>
  </si>
  <si>
    <t>doplnění</t>
  </si>
  <si>
    <t>-202543659</t>
  </si>
  <si>
    <t>112288743</t>
  </si>
  <si>
    <t>24*1,01 'Přepočtené koeficientem množství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</si>
  <si>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</si>
  <si>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</si>
  <si>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-2134626242</t>
  </si>
  <si>
    <t>https://podminky.urs.cz/item/CS_URS_2022_02/979051121</t>
  </si>
  <si>
    <t>-309934254</t>
  </si>
  <si>
    <t>595,64-138,45</t>
  </si>
  <si>
    <t>663020587</t>
  </si>
  <si>
    <t>457,9*14</t>
  </si>
  <si>
    <t>-1691453986</t>
  </si>
  <si>
    <t>390*0,355</t>
  </si>
  <si>
    <t>panely</t>
  </si>
  <si>
    <t>1318511067</t>
  </si>
  <si>
    <t>138,45*14</t>
  </si>
  <si>
    <t>-584903466</t>
  </si>
  <si>
    <t>457,9</t>
  </si>
  <si>
    <t>520857895</t>
  </si>
  <si>
    <t>138,45</t>
  </si>
  <si>
    <t>997221655</t>
  </si>
  <si>
    <t>Poplatek za uložení stavebního odpadu na skládce (skládkovné) zeminy a kamení zatříděného do Katalogu odpadů pod kódem 17 05 04</t>
  </si>
  <si>
    <t>-1951720879</t>
  </si>
  <si>
    <t>https://podminky.urs.cz/item/CS_URS_2022_02/997221655</t>
  </si>
  <si>
    <t>268660494</t>
  </si>
  <si>
    <t xml:space="preserve">SKA1903 - SO 101a Zřízení  provizorní objízdné trasy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</si>
  <si>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</si>
  <si>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</si>
  <si>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</si>
  <si>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-1988486405</t>
  </si>
  <si>
    <t>111301111</t>
  </si>
  <si>
    <t>Sejmutí drnu tl. do 100 mm, v jakékoliv ploše</t>
  </si>
  <si>
    <t>-1626194908</t>
  </si>
  <si>
    <t>https://podminky.urs.cz/item/CS_URS_2022_02/111301111</t>
  </si>
  <si>
    <t>112101101</t>
  </si>
  <si>
    <t>Odstranění stromů s odřezáním kmene a s odvětvením listnatých, průměru kmene přes 100 do 300 mm</t>
  </si>
  <si>
    <t>-1614768186</t>
  </si>
  <si>
    <t>https://podminky.urs.cz/item/CS_URS_2022_02/112101101</t>
  </si>
  <si>
    <t>112251101</t>
  </si>
  <si>
    <t>Odstranění pařezů strojně s jejich vykopáním nebo vytrháním průměru přes 100 do 300 mm</t>
  </si>
  <si>
    <t>193496828</t>
  </si>
  <si>
    <t>https://podminky.urs.cz/item/CS_URS_2022_02/112251101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</si>
  <si>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</si>
  <si>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</si>
  <si>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1006932318</t>
  </si>
  <si>
    <t>https://podminky.urs.cz/item/CS_URS_2022_02/113106134</t>
  </si>
  <si>
    <t>113204111</t>
  </si>
  <si>
    <t>Vytrhání obrub s vybouráním lože, s přemístěním hmot na skládku na vzdálenost do 3 m nebo s naložením na dopravní prostředek záhonových</t>
  </si>
  <si>
    <t>1817831923</t>
  </si>
  <si>
    <t>https://podminky.urs.cz/item/CS_URS_2022_02/113204111</t>
  </si>
  <si>
    <t>2*12</t>
  </si>
  <si>
    <t>122311101</t>
  </si>
  <si>
    <t>Odkopávky a prokopávky ručně zapažené i nezapažené v hornině třídy těžitelnosti II skupiny 4</t>
  </si>
  <si>
    <t>-653674210</t>
  </si>
  <si>
    <t>https://podminky.urs.cz/item/CS_URS_2022_02/122311101</t>
  </si>
  <si>
    <t>(119,1+177,56)*0,4</t>
  </si>
  <si>
    <t xml:space="preserve">40 %  ,  dle výpisu hl.výměr</t>
  </si>
  <si>
    <t>-428839963</t>
  </si>
  <si>
    <t>444*0,25+2*9*3*0,15*0,6</t>
  </si>
  <si>
    <t>444*0,4*0,6</t>
  </si>
  <si>
    <t>sanace</t>
  </si>
  <si>
    <t>60 % strojně, dle výpisu hl.výměr</t>
  </si>
  <si>
    <t>162201401</t>
  </si>
  <si>
    <t>Vodorovné přemístění větví, kmenů nebo pařezů s naložením, složením a dopravou do 1000 m větví stromů listnatých, průměru kmene přes 100 do 300 mm</t>
  </si>
  <si>
    <t>-1811887469</t>
  </si>
  <si>
    <t>https://podminky.urs.cz/item/CS_URS_2022_02/162201401</t>
  </si>
  <si>
    <t>162201411</t>
  </si>
  <si>
    <t>Vodorovné přemístění větví, kmenů nebo pařezů s naložením, složením a dopravou do 1000 m kmenů stromů listnatých, průměru přes 100 do 300 mm</t>
  </si>
  <si>
    <t>-1107094516</t>
  </si>
  <si>
    <t>https://podminky.urs.cz/item/CS_URS_2022_02/162201411</t>
  </si>
  <si>
    <t>162201421</t>
  </si>
  <si>
    <t>Vodorovné přemístění větví, kmenů nebo pařezů s naložením, složením a dopravou do 1000 m pařezů kmenů, průměru přes 100 do 300 mm</t>
  </si>
  <si>
    <t>513865657</t>
  </si>
  <si>
    <t>https://podminky.urs.cz/item/CS_URS_2022_02/162201421</t>
  </si>
  <si>
    <t>-1863487908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</si>
  <si>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</si>
  <si>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</si>
  <si>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-1308042414</t>
  </si>
  <si>
    <t>https://podminky.urs.cz/item/CS_URS_2022_02/162301931</t>
  </si>
  <si>
    <t>4*14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</si>
  <si>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</si>
  <si>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</si>
  <si>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976204336</t>
  </si>
  <si>
    <t>https://podminky.urs.cz/item/CS_URS_2022_02/162301951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</si>
  <si>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</si>
  <si>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</si>
  <si>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-645606961</t>
  </si>
  <si>
    <t>https://podminky.urs.cz/item/CS_URS_2022_02/162301971</t>
  </si>
  <si>
    <t>-495495015</t>
  </si>
  <si>
    <t>40*10</t>
  </si>
  <si>
    <t>1693121839</t>
  </si>
  <si>
    <t>118,68+222,42</t>
  </si>
  <si>
    <t>-66,6</t>
  </si>
  <si>
    <t>pro zásyp</t>
  </si>
  <si>
    <t>-2118194627</t>
  </si>
  <si>
    <t>274,5*5</t>
  </si>
  <si>
    <t>1142571254</t>
  </si>
  <si>
    <t>274,5*1,8</t>
  </si>
  <si>
    <t>-1837602128</t>
  </si>
  <si>
    <t>184818242</t>
  </si>
  <si>
    <t>Ochrana kmene bedněním před poškozením stavebním provozem zřízení výšky bednění přes 2 do 3 m průměru kmene přes 300 do 500 mm</t>
  </si>
  <si>
    <t>-20463482</t>
  </si>
  <si>
    <t>https://podminky.urs.cz/item/CS_URS_2022_02/184818242</t>
  </si>
  <si>
    <t>291211111</t>
  </si>
  <si>
    <t>Zřízení zpevněné plochy ze silničních panelů osazených do lože tl. 50 mm z kameniva</t>
  </si>
  <si>
    <t>969620851</t>
  </si>
  <si>
    <t>https://podminky.urs.cz/item/CS_URS_2022_02/291211111</t>
  </si>
  <si>
    <t>59381001</t>
  </si>
  <si>
    <t>panel silniční 3,00x1,20x0,15m</t>
  </si>
  <si>
    <t>-2033058475</t>
  </si>
  <si>
    <t>42195001R</t>
  </si>
  <si>
    <t>Mostní provizorium dl. 21 m, š.vozovky 3,25 m ,osazení,opěry, doprava ,montáž, dodání komplet_x000d_
po dobu stavby</t>
  </si>
  <si>
    <t>421951114</t>
  </si>
  <si>
    <t>Dřevěné deskové mostní nosné konstrukce mostovka z fošen a hranolů měkkých</t>
  </si>
  <si>
    <t>1394498883</t>
  </si>
  <si>
    <t>https://podminky.urs.cz/item/CS_URS_2022_02/421951114</t>
  </si>
  <si>
    <t>2*21,4*2,5*0,06</t>
  </si>
  <si>
    <t>564661111</t>
  </si>
  <si>
    <t>Podklad z kameniva hrubého drceného vel. 63-125 mm, s rozprostřením a zhutněním plochy přes 100 m2, po zhutnění tl. 200 mm</t>
  </si>
  <si>
    <t>1034353446</t>
  </si>
  <si>
    <t>https://podminky.urs.cz/item/CS_URS_2022_02/564661111</t>
  </si>
  <si>
    <t>444*2</t>
  </si>
  <si>
    <t>sanace , 2 vrstvy ,dle výpisu hl.výměr</t>
  </si>
  <si>
    <t>-951394927</t>
  </si>
  <si>
    <t>2 vrstvy , dle výpisu hl.výměr</t>
  </si>
  <si>
    <t>569851111</t>
  </si>
  <si>
    <t>Zpevnění krajnic nebo komunikací pro pěší s rozprostřením a zhutněním, po zhutnění štěrkodrtí tl. 150 mm</t>
  </si>
  <si>
    <t>128451961</t>
  </si>
  <si>
    <t>https://podminky.urs.cz/item/CS_URS_2022_02/569851111</t>
  </si>
  <si>
    <t>912211111</t>
  </si>
  <si>
    <t>Montáž směrového sloupku plastového s odrazkou prostým uložením bez betonového základu silničního</t>
  </si>
  <si>
    <t>-524466293</t>
  </si>
  <si>
    <t>https://podminky.urs.cz/item/CS_URS_2022_02/912211111</t>
  </si>
  <si>
    <t>40445162</t>
  </si>
  <si>
    <t>sloupek směrový silniční plastový 1,0m</t>
  </si>
  <si>
    <t>-266976639</t>
  </si>
  <si>
    <t>919726124</t>
  </si>
  <si>
    <t>Geotextilie netkaná pro ochranu, separaci nebo filtraci měrná hmotnost přes 500 do 800 g/m2</t>
  </si>
  <si>
    <t>1098468898</t>
  </si>
  <si>
    <t>https://podminky.urs.cz/item/CS_URS_2022_02/919726124</t>
  </si>
  <si>
    <t>444*1,3</t>
  </si>
  <si>
    <t>0,96</t>
  </si>
  <si>
    <t>0,96*14</t>
  </si>
  <si>
    <t>1207943117</t>
  </si>
  <si>
    <t>219,336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</si>
  <si>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</si>
  <si>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</si>
  <si>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</si>
  <si>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</si>
  <si>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</si>
  <si>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 - zaměření</t>
  </si>
  <si>
    <t>1024</t>
  </si>
  <si>
    <t>-1493359503</t>
  </si>
  <si>
    <t>https://podminky.urs.cz/item/CS_URS_2022_02/012303000</t>
  </si>
  <si>
    <t>013214001</t>
  </si>
  <si>
    <t xml:space="preserve">Hlavní prohlídka mostu </t>
  </si>
  <si>
    <t>882363845</t>
  </si>
  <si>
    <t>013254000</t>
  </si>
  <si>
    <t>Dokumentace RDS a skutečného provedení stavby</t>
  </si>
  <si>
    <t>-539699917</t>
  </si>
  <si>
    <t>https://podminky.urs.cz/item/CS_URS_2022_02/013254000</t>
  </si>
  <si>
    <t>VRN3</t>
  </si>
  <si>
    <t>Zařízení staveniště</t>
  </si>
  <si>
    <t>032803001</t>
  </si>
  <si>
    <t xml:space="preserve">Ochrana inženýrských sítí </t>
  </si>
  <si>
    <t>1041904447</t>
  </si>
  <si>
    <t>SKA1904 - VON</t>
  </si>
  <si>
    <t xml:space="preserve">    VRN4 - Inženýrská činnost</t>
  </si>
  <si>
    <t>012103000</t>
  </si>
  <si>
    <t>Geodetické práce před výstavbou- vytyčení,zaměření</t>
  </si>
  <si>
    <t>-1191212584</t>
  </si>
  <si>
    <t>https://podminky.urs.cz/item/CS_URS_2022_02/012103000</t>
  </si>
  <si>
    <t>012203001</t>
  </si>
  <si>
    <t xml:space="preserve">Vytyčení stáv.inženýrských sítí </t>
  </si>
  <si>
    <t>-935971375</t>
  </si>
  <si>
    <t>Geodetické práce po výstavbě- zaměření skutečního provedení</t>
  </si>
  <si>
    <t>-1117587476</t>
  </si>
  <si>
    <t>012403001</t>
  </si>
  <si>
    <t xml:space="preserve">Geometrický plán </t>
  </si>
  <si>
    <t>-11740083</t>
  </si>
  <si>
    <t>1649524423</t>
  </si>
  <si>
    <t xml:space="preserve">Dokumentace skutečného provedení stavby, realizační dokumentace </t>
  </si>
  <si>
    <t>-811600227</t>
  </si>
  <si>
    <t>013294001</t>
  </si>
  <si>
    <t>Fotodokumentace stavby</t>
  </si>
  <si>
    <t>433706897</t>
  </si>
  <si>
    <t>030001000</t>
  </si>
  <si>
    <t>Zařízení staveniště- zřízení ,odstranění , zabezpečení , oplocení , náklady na stav.buňky, mobil.WC, energie pro ZS</t>
  </si>
  <si>
    <t>-323855532</t>
  </si>
  <si>
    <t>https://podminky.urs.cz/item/CS_URS_2022_02/030001000</t>
  </si>
  <si>
    <t>031203001</t>
  </si>
  <si>
    <t xml:space="preserve">Úprava inženýrských sítí a vypnutí vzduš.vedení ČEZ při provádění mikropilot vrt.soupravou </t>
  </si>
  <si>
    <t>1799335199</t>
  </si>
  <si>
    <t>034303001</t>
  </si>
  <si>
    <t>Provizorní lávka pro pěší dl. 15 m vč. opěr</t>
  </si>
  <si>
    <t>-1268737008</t>
  </si>
  <si>
    <t>034303002</t>
  </si>
  <si>
    <t>Dopravně inženýrská opatření DIO ( dle příl. č.1 )</t>
  </si>
  <si>
    <t>355060112</t>
  </si>
  <si>
    <t>034603000</t>
  </si>
  <si>
    <t xml:space="preserve">Ostraha mostu </t>
  </si>
  <si>
    <t>1121364754</t>
  </si>
  <si>
    <t>https://podminky.urs.cz/item/CS_URS_2022_02/034603000</t>
  </si>
  <si>
    <t>VRN4</t>
  </si>
  <si>
    <t>Inženýrská činnost</t>
  </si>
  <si>
    <t>043134001</t>
  </si>
  <si>
    <t xml:space="preserve">Zkoušení meteriálů nezávislou zkušebnou dle požadavku investora </t>
  </si>
  <si>
    <t>-805127216</t>
  </si>
  <si>
    <t>043194001</t>
  </si>
  <si>
    <t>Hlavní prohlídka mostu - provizorium, lávka</t>
  </si>
  <si>
    <t>1385743785</t>
  </si>
  <si>
    <t>043194002</t>
  </si>
  <si>
    <t>Mostní list</t>
  </si>
  <si>
    <t>588134319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</si>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</sst>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1" TargetMode="External" /><Relationship Id="rId2" Type="http://schemas.openxmlformats.org/officeDocument/2006/relationships/hyperlink" Target="https://podminky.urs.cz/item/CS_URS_2022_02/113105113" TargetMode="External" /><Relationship Id="rId3" Type="http://schemas.openxmlformats.org/officeDocument/2006/relationships/hyperlink" Target="https://podminky.urs.cz/item/CS_URS_2022_02/113106144" TargetMode="External" /><Relationship Id="rId4" Type="http://schemas.openxmlformats.org/officeDocument/2006/relationships/hyperlink" Target="https://podminky.urs.cz/item/CS_URS_2022_02/113106187" TargetMode="External" /><Relationship Id="rId5" Type="http://schemas.openxmlformats.org/officeDocument/2006/relationships/hyperlink" Target="https://podminky.urs.cz/item/CS_URS_2022_02/113107162" TargetMode="External" /><Relationship Id="rId6" Type="http://schemas.openxmlformats.org/officeDocument/2006/relationships/hyperlink" Target="https://podminky.urs.cz/item/CS_URS_2022_02/113107223" TargetMode="External" /><Relationship Id="rId7" Type="http://schemas.openxmlformats.org/officeDocument/2006/relationships/hyperlink" Target="https://podminky.urs.cz/item/CS_URS_2022_02/113107242" TargetMode="External" /><Relationship Id="rId8" Type="http://schemas.openxmlformats.org/officeDocument/2006/relationships/hyperlink" Target="https://podminky.urs.cz/item/CS_URS_2022_02/113154234" TargetMode="External" /><Relationship Id="rId9" Type="http://schemas.openxmlformats.org/officeDocument/2006/relationships/hyperlink" Target="https://podminky.urs.cz/item/CS_URS_2022_02/113202111" TargetMode="External" /><Relationship Id="rId10" Type="http://schemas.openxmlformats.org/officeDocument/2006/relationships/hyperlink" Target="https://podminky.urs.cz/item/CS_URS_2022_02/115101201" TargetMode="External" /><Relationship Id="rId11" Type="http://schemas.openxmlformats.org/officeDocument/2006/relationships/hyperlink" Target="https://podminky.urs.cz/item/CS_URS_2022_02/115101301" TargetMode="External" /><Relationship Id="rId12" Type="http://schemas.openxmlformats.org/officeDocument/2006/relationships/hyperlink" Target="https://podminky.urs.cz/item/CS_URS_2022_02/121151103" TargetMode="External" /><Relationship Id="rId13" Type="http://schemas.openxmlformats.org/officeDocument/2006/relationships/hyperlink" Target="https://podminky.urs.cz/item/CS_URS_2022_02/122452204" TargetMode="External" /><Relationship Id="rId14" Type="http://schemas.openxmlformats.org/officeDocument/2006/relationships/hyperlink" Target="https://podminky.urs.cz/item/CS_URS_2022_02/124353100" TargetMode="External" /><Relationship Id="rId15" Type="http://schemas.openxmlformats.org/officeDocument/2006/relationships/hyperlink" Target="https://podminky.urs.cz/item/CS_URS_2022_02/131351105" TargetMode="External" /><Relationship Id="rId16" Type="http://schemas.openxmlformats.org/officeDocument/2006/relationships/hyperlink" Target="https://podminky.urs.cz/item/CS_URS_2022_02/132351102" TargetMode="External" /><Relationship Id="rId17" Type="http://schemas.openxmlformats.org/officeDocument/2006/relationships/hyperlink" Target="https://podminky.urs.cz/item/CS_URS_2022_02/132351254" TargetMode="External" /><Relationship Id="rId18" Type="http://schemas.openxmlformats.org/officeDocument/2006/relationships/hyperlink" Target="https://podminky.urs.cz/item/CS_URS_2022_02/153124111" TargetMode="External" /><Relationship Id="rId19" Type="http://schemas.openxmlformats.org/officeDocument/2006/relationships/hyperlink" Target="https://podminky.urs.cz/item/CS_URS_2022_02/153125111" TargetMode="External" /><Relationship Id="rId20" Type="http://schemas.openxmlformats.org/officeDocument/2006/relationships/hyperlink" Target="https://podminky.urs.cz/item/CS_URS_2022_02/162301501" TargetMode="External" /><Relationship Id="rId21" Type="http://schemas.openxmlformats.org/officeDocument/2006/relationships/hyperlink" Target="https://podminky.urs.cz/item/CS_URS_2022_02/162301981" TargetMode="External" /><Relationship Id="rId22" Type="http://schemas.openxmlformats.org/officeDocument/2006/relationships/hyperlink" Target="https://podminky.urs.cz/item/CS_URS_2022_02/162351103" TargetMode="External" /><Relationship Id="rId23" Type="http://schemas.openxmlformats.org/officeDocument/2006/relationships/hyperlink" Target="https://podminky.urs.cz/item/CS_URS_2022_02/162351103" TargetMode="External" /><Relationship Id="rId24" Type="http://schemas.openxmlformats.org/officeDocument/2006/relationships/hyperlink" Target="https://podminky.urs.cz/item/CS_URS_2022_02/162751137" TargetMode="External" /><Relationship Id="rId25" Type="http://schemas.openxmlformats.org/officeDocument/2006/relationships/hyperlink" Target="https://podminky.urs.cz/item/CS_URS_2022_02/162751139" TargetMode="External" /><Relationship Id="rId26" Type="http://schemas.openxmlformats.org/officeDocument/2006/relationships/hyperlink" Target="https://podminky.urs.cz/item/CS_URS_2022_02/167151101" TargetMode="External" /><Relationship Id="rId27" Type="http://schemas.openxmlformats.org/officeDocument/2006/relationships/hyperlink" Target="https://podminky.urs.cz/item/CS_URS_2022_02/167151101" TargetMode="External" /><Relationship Id="rId28" Type="http://schemas.openxmlformats.org/officeDocument/2006/relationships/hyperlink" Target="https://podminky.urs.cz/item/CS_URS_2022_02/171153101" TargetMode="External" /><Relationship Id="rId29" Type="http://schemas.openxmlformats.org/officeDocument/2006/relationships/hyperlink" Target="https://podminky.urs.cz/item/CS_URS_2022_02/171201231" TargetMode="External" /><Relationship Id="rId30" Type="http://schemas.openxmlformats.org/officeDocument/2006/relationships/hyperlink" Target="https://podminky.urs.cz/item/CS_URS_2022_02/171251201" TargetMode="External" /><Relationship Id="rId31" Type="http://schemas.openxmlformats.org/officeDocument/2006/relationships/hyperlink" Target="https://podminky.urs.cz/item/CS_URS_2022_02/174151101" TargetMode="External" /><Relationship Id="rId32" Type="http://schemas.openxmlformats.org/officeDocument/2006/relationships/hyperlink" Target="https://podminky.urs.cz/item/CS_URS_2022_02/175151101" TargetMode="External" /><Relationship Id="rId33" Type="http://schemas.openxmlformats.org/officeDocument/2006/relationships/hyperlink" Target="https://podminky.urs.cz/item/CS_URS_2022_02/181351003" TargetMode="External" /><Relationship Id="rId34" Type="http://schemas.openxmlformats.org/officeDocument/2006/relationships/hyperlink" Target="https://podminky.urs.cz/item/CS_URS_2022_02/181411131" TargetMode="External" /><Relationship Id="rId35" Type="http://schemas.openxmlformats.org/officeDocument/2006/relationships/hyperlink" Target="https://podminky.urs.cz/item/CS_URS_2022_02/181951111" TargetMode="External" /><Relationship Id="rId36" Type="http://schemas.openxmlformats.org/officeDocument/2006/relationships/hyperlink" Target="https://podminky.urs.cz/item/CS_URS_2022_02/181951112" TargetMode="External" /><Relationship Id="rId37" Type="http://schemas.openxmlformats.org/officeDocument/2006/relationships/hyperlink" Target="https://podminky.urs.cz/item/CS_URS_2022_02/211531111" TargetMode="External" /><Relationship Id="rId38" Type="http://schemas.openxmlformats.org/officeDocument/2006/relationships/hyperlink" Target="https://podminky.urs.cz/item/CS_URS_2022_02/212792212" TargetMode="External" /><Relationship Id="rId39" Type="http://schemas.openxmlformats.org/officeDocument/2006/relationships/hyperlink" Target="https://podminky.urs.cz/item/CS_URS_2022_02/212972113" TargetMode="External" /><Relationship Id="rId40" Type="http://schemas.openxmlformats.org/officeDocument/2006/relationships/hyperlink" Target="https://podminky.urs.cz/item/CS_URS_2022_02/213141111" TargetMode="External" /><Relationship Id="rId41" Type="http://schemas.openxmlformats.org/officeDocument/2006/relationships/hyperlink" Target="https://podminky.urs.cz/item/CS_URS_2022_02/225511214" TargetMode="External" /><Relationship Id="rId42" Type="http://schemas.openxmlformats.org/officeDocument/2006/relationships/hyperlink" Target="https://podminky.urs.cz/item/CS_URS_2022_02/232221123" TargetMode="External" /><Relationship Id="rId43" Type="http://schemas.openxmlformats.org/officeDocument/2006/relationships/hyperlink" Target="https://podminky.urs.cz/item/CS_URS_2022_02/232231123" TargetMode="External" /><Relationship Id="rId44" Type="http://schemas.openxmlformats.org/officeDocument/2006/relationships/hyperlink" Target="https://podminky.urs.cz/item/CS_URS_2022_02/273321117" TargetMode="External" /><Relationship Id="rId45" Type="http://schemas.openxmlformats.org/officeDocument/2006/relationships/hyperlink" Target="https://podminky.urs.cz/item/CS_URS_2022_02/274354111" TargetMode="External" /><Relationship Id="rId46" Type="http://schemas.openxmlformats.org/officeDocument/2006/relationships/hyperlink" Target="https://podminky.urs.cz/item/CS_URS_2022_02/274354211" TargetMode="External" /><Relationship Id="rId47" Type="http://schemas.openxmlformats.org/officeDocument/2006/relationships/hyperlink" Target="https://podminky.urs.cz/item/CS_URS_2022_02/274361116" TargetMode="External" /><Relationship Id="rId48" Type="http://schemas.openxmlformats.org/officeDocument/2006/relationships/hyperlink" Target="https://podminky.urs.cz/item/CS_URS_2022_02/281604111" TargetMode="External" /><Relationship Id="rId49" Type="http://schemas.openxmlformats.org/officeDocument/2006/relationships/hyperlink" Target="https://podminky.urs.cz/item/CS_URS_2022_02/282603111" TargetMode="External" /><Relationship Id="rId50" Type="http://schemas.openxmlformats.org/officeDocument/2006/relationships/hyperlink" Target="https://podminky.urs.cz/item/CS_URS_2022_02/283111213" TargetMode="External" /><Relationship Id="rId51" Type="http://schemas.openxmlformats.org/officeDocument/2006/relationships/hyperlink" Target="https://podminky.urs.cz/item/CS_URS_2022_02/283111223" TargetMode="External" /><Relationship Id="rId52" Type="http://schemas.openxmlformats.org/officeDocument/2006/relationships/hyperlink" Target="https://podminky.urs.cz/item/CS_URS_2022_02/317122111" TargetMode="External" /><Relationship Id="rId53" Type="http://schemas.openxmlformats.org/officeDocument/2006/relationships/hyperlink" Target="https://podminky.urs.cz/item/CS_URS_2022_02/317171125" TargetMode="External" /><Relationship Id="rId54" Type="http://schemas.openxmlformats.org/officeDocument/2006/relationships/hyperlink" Target="https://podminky.urs.cz/item/CS_URS_2022_02/317321118" TargetMode="External" /><Relationship Id="rId55" Type="http://schemas.openxmlformats.org/officeDocument/2006/relationships/hyperlink" Target="https://podminky.urs.cz/item/CS_URS_2022_02/317353121" TargetMode="External" /><Relationship Id="rId56" Type="http://schemas.openxmlformats.org/officeDocument/2006/relationships/hyperlink" Target="https://podminky.urs.cz/item/CS_URS_2022_02/317353221" TargetMode="External" /><Relationship Id="rId57" Type="http://schemas.openxmlformats.org/officeDocument/2006/relationships/hyperlink" Target="https://podminky.urs.cz/item/CS_URS_2022_02/317361116" TargetMode="External" /><Relationship Id="rId58" Type="http://schemas.openxmlformats.org/officeDocument/2006/relationships/hyperlink" Target="https://podminky.urs.cz/item/CS_URS_2022_02/334323118" TargetMode="External" /><Relationship Id="rId59" Type="http://schemas.openxmlformats.org/officeDocument/2006/relationships/hyperlink" Target="https://podminky.urs.cz/item/CS_URS_2022_02/334323218" TargetMode="External" /><Relationship Id="rId60" Type="http://schemas.openxmlformats.org/officeDocument/2006/relationships/hyperlink" Target="https://podminky.urs.cz/item/CS_URS_2022_02/334352111" TargetMode="External" /><Relationship Id="rId61" Type="http://schemas.openxmlformats.org/officeDocument/2006/relationships/hyperlink" Target="https://podminky.urs.cz/item/CS_URS_2022_02/334352211" TargetMode="External" /><Relationship Id="rId62" Type="http://schemas.openxmlformats.org/officeDocument/2006/relationships/hyperlink" Target="https://podminky.urs.cz/item/CS_URS_2022_02/334361226" TargetMode="External" /><Relationship Id="rId63" Type="http://schemas.openxmlformats.org/officeDocument/2006/relationships/hyperlink" Target="https://podminky.urs.cz/item/CS_URS_2022_02/348171112" TargetMode="External" /><Relationship Id="rId64" Type="http://schemas.openxmlformats.org/officeDocument/2006/relationships/hyperlink" Target="https://podminky.urs.cz/item/CS_URS_2022_02/348185121" TargetMode="External" /><Relationship Id="rId65" Type="http://schemas.openxmlformats.org/officeDocument/2006/relationships/hyperlink" Target="https://podminky.urs.cz/item/CS_URS_2022_02/348185131" TargetMode="External" /><Relationship Id="rId66" Type="http://schemas.openxmlformats.org/officeDocument/2006/relationships/hyperlink" Target="https://podminky.urs.cz/item/CS_URS_2022_02/348185211" TargetMode="External" /><Relationship Id="rId67" Type="http://schemas.openxmlformats.org/officeDocument/2006/relationships/hyperlink" Target="https://podminky.urs.cz/item/CS_URS_2022_02/388995212" TargetMode="External" /><Relationship Id="rId68" Type="http://schemas.openxmlformats.org/officeDocument/2006/relationships/hyperlink" Target="https://podminky.urs.cz/item/CS_URS_2022_02/421321128" TargetMode="External" /><Relationship Id="rId69" Type="http://schemas.openxmlformats.org/officeDocument/2006/relationships/hyperlink" Target="https://podminky.urs.cz/item/CS_URS_2022_02/421361226" TargetMode="External" /><Relationship Id="rId70" Type="http://schemas.openxmlformats.org/officeDocument/2006/relationships/hyperlink" Target="https://podminky.urs.cz/item/CS_URS_2022_02/451314212" TargetMode="External" /><Relationship Id="rId71" Type="http://schemas.openxmlformats.org/officeDocument/2006/relationships/hyperlink" Target="https://podminky.urs.cz/item/CS_URS_2022_02/451317113" TargetMode="External" /><Relationship Id="rId72" Type="http://schemas.openxmlformats.org/officeDocument/2006/relationships/hyperlink" Target="https://podminky.urs.cz/item/CS_URS_2022_02/451475121" TargetMode="External" /><Relationship Id="rId73" Type="http://schemas.openxmlformats.org/officeDocument/2006/relationships/hyperlink" Target="https://podminky.urs.cz/item/CS_URS_2022_02/451475122" TargetMode="External" /><Relationship Id="rId74" Type="http://schemas.openxmlformats.org/officeDocument/2006/relationships/hyperlink" Target="https://podminky.urs.cz/item/CS_URS_2022_02/451573111" TargetMode="External" /><Relationship Id="rId75" Type="http://schemas.openxmlformats.org/officeDocument/2006/relationships/hyperlink" Target="https://podminky.urs.cz/item/CS_URS_2022_02/452313131" TargetMode="External" /><Relationship Id="rId76" Type="http://schemas.openxmlformats.org/officeDocument/2006/relationships/hyperlink" Target="https://podminky.urs.cz/item/CS_URS_2022_02/458311111" TargetMode="External" /><Relationship Id="rId77" Type="http://schemas.openxmlformats.org/officeDocument/2006/relationships/hyperlink" Target="https://podminky.urs.cz/item/CS_URS_2022_02/458501111" TargetMode="External" /><Relationship Id="rId78" Type="http://schemas.openxmlformats.org/officeDocument/2006/relationships/hyperlink" Target="https://podminky.urs.cz/item/CS_URS_2022_02/465513227" TargetMode="External" /><Relationship Id="rId79" Type="http://schemas.openxmlformats.org/officeDocument/2006/relationships/hyperlink" Target="https://podminky.urs.cz/item/CS_URS_2022_02/465519227" TargetMode="External" /><Relationship Id="rId80" Type="http://schemas.openxmlformats.org/officeDocument/2006/relationships/hyperlink" Target="https://podminky.urs.cz/item/CS_URS_2022_02/564681111" TargetMode="External" /><Relationship Id="rId81" Type="http://schemas.openxmlformats.org/officeDocument/2006/relationships/hyperlink" Target="https://podminky.urs.cz/item/CS_URS_2022_02/564851111" TargetMode="External" /><Relationship Id="rId82" Type="http://schemas.openxmlformats.org/officeDocument/2006/relationships/hyperlink" Target="https://podminky.urs.cz/item/CS_URS_2022_02/564861111" TargetMode="External" /><Relationship Id="rId83" Type="http://schemas.openxmlformats.org/officeDocument/2006/relationships/hyperlink" Target="https://podminky.urs.cz/item/CS_URS_2022_02/564871011" TargetMode="External" /><Relationship Id="rId84" Type="http://schemas.openxmlformats.org/officeDocument/2006/relationships/hyperlink" Target="https://podminky.urs.cz/item/CS_URS_2022_02/564952111" TargetMode="External" /><Relationship Id="rId85" Type="http://schemas.openxmlformats.org/officeDocument/2006/relationships/hyperlink" Target="https://podminky.urs.cz/item/CS_URS_2022_02/564952111" TargetMode="External" /><Relationship Id="rId86" Type="http://schemas.openxmlformats.org/officeDocument/2006/relationships/hyperlink" Target="https://podminky.urs.cz/item/CS_URS_2022_02/565165111" TargetMode="External" /><Relationship Id="rId87" Type="http://schemas.openxmlformats.org/officeDocument/2006/relationships/hyperlink" Target="https://podminky.urs.cz/item/CS_URS_2022_02/565165121" TargetMode="External" /><Relationship Id="rId88" Type="http://schemas.openxmlformats.org/officeDocument/2006/relationships/hyperlink" Target="https://podminky.urs.cz/item/CS_URS_2022_02/573231106" TargetMode="External" /><Relationship Id="rId89" Type="http://schemas.openxmlformats.org/officeDocument/2006/relationships/hyperlink" Target="https://podminky.urs.cz/item/CS_URS_2022_02/573231108" TargetMode="External" /><Relationship Id="rId90" Type="http://schemas.openxmlformats.org/officeDocument/2006/relationships/hyperlink" Target="https://podminky.urs.cz/item/CS_URS_2022_02/577134141" TargetMode="External" /><Relationship Id="rId91" Type="http://schemas.openxmlformats.org/officeDocument/2006/relationships/hyperlink" Target="https://podminky.urs.cz/item/CS_URS_2022_02/577144141" TargetMode="External" /><Relationship Id="rId92" Type="http://schemas.openxmlformats.org/officeDocument/2006/relationships/hyperlink" Target="https://podminky.urs.cz/item/CS_URS_2022_02/577144141" TargetMode="External" /><Relationship Id="rId93" Type="http://schemas.openxmlformats.org/officeDocument/2006/relationships/hyperlink" Target="https://podminky.urs.cz/item/CS_URS_2022_02/578142215" TargetMode="External" /><Relationship Id="rId94" Type="http://schemas.openxmlformats.org/officeDocument/2006/relationships/hyperlink" Target="https://podminky.urs.cz/item/CS_URS_2022_02/578143233" TargetMode="External" /><Relationship Id="rId95" Type="http://schemas.openxmlformats.org/officeDocument/2006/relationships/hyperlink" Target="https://podminky.urs.cz/item/CS_URS_2022_02/596211111" TargetMode="External" /><Relationship Id="rId96" Type="http://schemas.openxmlformats.org/officeDocument/2006/relationships/hyperlink" Target="https://podminky.urs.cz/item/CS_URS_2022_02/596212210" TargetMode="External" /><Relationship Id="rId97" Type="http://schemas.openxmlformats.org/officeDocument/2006/relationships/hyperlink" Target="https://podminky.urs.cz/item/CS_URS_2022_02/628611151" TargetMode="External" /><Relationship Id="rId98" Type="http://schemas.openxmlformats.org/officeDocument/2006/relationships/hyperlink" Target="https://podminky.urs.cz/item/CS_URS_2022_02/628612101" TargetMode="External" /><Relationship Id="rId99" Type="http://schemas.openxmlformats.org/officeDocument/2006/relationships/hyperlink" Target="https://podminky.urs.cz/item/CS_URS_2022_02/629992114" TargetMode="External" /><Relationship Id="rId100" Type="http://schemas.openxmlformats.org/officeDocument/2006/relationships/hyperlink" Target="https://podminky.urs.cz/item/CS_URS_2022_02/871270310" TargetMode="External" /><Relationship Id="rId101" Type="http://schemas.openxmlformats.org/officeDocument/2006/relationships/hyperlink" Target="https://podminky.urs.cz/item/CS_URS_2022_02/871315241" TargetMode="External" /><Relationship Id="rId102" Type="http://schemas.openxmlformats.org/officeDocument/2006/relationships/hyperlink" Target="https://podminky.urs.cz/item/CS_URS_2022_02/895941341" TargetMode="External" /><Relationship Id="rId103" Type="http://schemas.openxmlformats.org/officeDocument/2006/relationships/hyperlink" Target="https://podminky.urs.cz/item/CS_URS_2022_02/895941351" TargetMode="External" /><Relationship Id="rId104" Type="http://schemas.openxmlformats.org/officeDocument/2006/relationships/hyperlink" Target="https://podminky.urs.cz/item/CS_URS_2022_02/895941361" TargetMode="External" /><Relationship Id="rId105" Type="http://schemas.openxmlformats.org/officeDocument/2006/relationships/hyperlink" Target="https://podminky.urs.cz/item/CS_URS_2022_02/899204112" TargetMode="External" /><Relationship Id="rId106" Type="http://schemas.openxmlformats.org/officeDocument/2006/relationships/hyperlink" Target="https://podminky.urs.cz/item/CS_URS_2022_02/914112111" TargetMode="External" /><Relationship Id="rId107" Type="http://schemas.openxmlformats.org/officeDocument/2006/relationships/hyperlink" Target="https://podminky.urs.cz/item/CS_URS_2022_02/915221112" TargetMode="External" /><Relationship Id="rId108" Type="http://schemas.openxmlformats.org/officeDocument/2006/relationships/hyperlink" Target="https://podminky.urs.cz/item/CS_URS_2022_02/915231112" TargetMode="External" /><Relationship Id="rId109" Type="http://schemas.openxmlformats.org/officeDocument/2006/relationships/hyperlink" Target="https://podminky.urs.cz/item/CS_URS_2022_02/915611111" TargetMode="External" /><Relationship Id="rId110" Type="http://schemas.openxmlformats.org/officeDocument/2006/relationships/hyperlink" Target="https://podminky.urs.cz/item/CS_URS_2022_02/915621111" TargetMode="External" /><Relationship Id="rId111" Type="http://schemas.openxmlformats.org/officeDocument/2006/relationships/hyperlink" Target="https://podminky.urs.cz/item/CS_URS_2022_02/916131213" TargetMode="External" /><Relationship Id="rId112" Type="http://schemas.openxmlformats.org/officeDocument/2006/relationships/hyperlink" Target="https://podminky.urs.cz/item/CS_URS_2022_02/916241113" TargetMode="External" /><Relationship Id="rId113" Type="http://schemas.openxmlformats.org/officeDocument/2006/relationships/hyperlink" Target="https://podminky.urs.cz/item/CS_URS_2022_02/916242112" TargetMode="External" /><Relationship Id="rId114" Type="http://schemas.openxmlformats.org/officeDocument/2006/relationships/hyperlink" Target="https://podminky.urs.cz/item/CS_URS_2022_02/916331112" TargetMode="External" /><Relationship Id="rId115" Type="http://schemas.openxmlformats.org/officeDocument/2006/relationships/hyperlink" Target="https://podminky.urs.cz/item/CS_URS_2022_02/916991121" TargetMode="External" /><Relationship Id="rId116" Type="http://schemas.openxmlformats.org/officeDocument/2006/relationships/hyperlink" Target="https://podminky.urs.cz/item/CS_URS_2022_02/919731122" TargetMode="External" /><Relationship Id="rId117" Type="http://schemas.openxmlformats.org/officeDocument/2006/relationships/hyperlink" Target="https://podminky.urs.cz/item/CS_URS_2022_02/919735111" TargetMode="External" /><Relationship Id="rId118" Type="http://schemas.openxmlformats.org/officeDocument/2006/relationships/hyperlink" Target="https://podminky.urs.cz/item/CS_URS_2022_02/931994142" TargetMode="External" /><Relationship Id="rId119" Type="http://schemas.openxmlformats.org/officeDocument/2006/relationships/hyperlink" Target="https://podminky.urs.cz/item/CS_URS_2022_02/931998112" TargetMode="External" /><Relationship Id="rId120" Type="http://schemas.openxmlformats.org/officeDocument/2006/relationships/hyperlink" Target="https://podminky.urs.cz/item/CS_URS_2022_02/936941121" TargetMode="External" /><Relationship Id="rId121" Type="http://schemas.openxmlformats.org/officeDocument/2006/relationships/hyperlink" Target="https://podminky.urs.cz/item/CS_URS_2022_02/936941131" TargetMode="External" /><Relationship Id="rId122" Type="http://schemas.openxmlformats.org/officeDocument/2006/relationships/hyperlink" Target="https://podminky.urs.cz/item/CS_URS_2022_02/938532111" TargetMode="External" /><Relationship Id="rId123" Type="http://schemas.openxmlformats.org/officeDocument/2006/relationships/hyperlink" Target="https://podminky.urs.cz/item/CS_URS_2022_02/961041211" TargetMode="External" /><Relationship Id="rId124" Type="http://schemas.openxmlformats.org/officeDocument/2006/relationships/hyperlink" Target="https://podminky.urs.cz/item/CS_URS_2022_02/961051111" TargetMode="External" /><Relationship Id="rId125" Type="http://schemas.openxmlformats.org/officeDocument/2006/relationships/hyperlink" Target="https://podminky.urs.cz/item/CS_URS_2022_02/963021112" TargetMode="External" /><Relationship Id="rId126" Type="http://schemas.openxmlformats.org/officeDocument/2006/relationships/hyperlink" Target="https://podminky.urs.cz/item/CS_URS_2022_02/963051111" TargetMode="External" /><Relationship Id="rId127" Type="http://schemas.openxmlformats.org/officeDocument/2006/relationships/hyperlink" Target="https://podminky.urs.cz/item/CS_URS_2022_02/966075141" TargetMode="External" /><Relationship Id="rId128" Type="http://schemas.openxmlformats.org/officeDocument/2006/relationships/hyperlink" Target="https://podminky.urs.cz/item/CS_URS_2022_02/997013814" TargetMode="External" /><Relationship Id="rId129" Type="http://schemas.openxmlformats.org/officeDocument/2006/relationships/hyperlink" Target="https://podminky.urs.cz/item/CS_URS_2022_02/997013861" TargetMode="External" /><Relationship Id="rId130" Type="http://schemas.openxmlformats.org/officeDocument/2006/relationships/hyperlink" Target="https://podminky.urs.cz/item/CS_URS_2022_02/997013862" TargetMode="External" /><Relationship Id="rId131" Type="http://schemas.openxmlformats.org/officeDocument/2006/relationships/hyperlink" Target="https://podminky.urs.cz/item/CS_URS_2022_02/997211211" TargetMode="External" /><Relationship Id="rId132" Type="http://schemas.openxmlformats.org/officeDocument/2006/relationships/hyperlink" Target="https://podminky.urs.cz/item/CS_URS_2022_02/997211511" TargetMode="External" /><Relationship Id="rId133" Type="http://schemas.openxmlformats.org/officeDocument/2006/relationships/hyperlink" Target="https://podminky.urs.cz/item/CS_URS_2022_02/997211519" TargetMode="External" /><Relationship Id="rId134" Type="http://schemas.openxmlformats.org/officeDocument/2006/relationships/hyperlink" Target="https://podminky.urs.cz/item/CS_URS_2022_02/997221551" TargetMode="External" /><Relationship Id="rId135" Type="http://schemas.openxmlformats.org/officeDocument/2006/relationships/hyperlink" Target="https://podminky.urs.cz/item/CS_URS_2022_02/997221559" TargetMode="External" /><Relationship Id="rId136" Type="http://schemas.openxmlformats.org/officeDocument/2006/relationships/hyperlink" Target="https://podminky.urs.cz/item/CS_URS_2022_02/997221561" TargetMode="External" /><Relationship Id="rId137" Type="http://schemas.openxmlformats.org/officeDocument/2006/relationships/hyperlink" Target="https://podminky.urs.cz/item/CS_URS_2022_02/997221569" TargetMode="External" /><Relationship Id="rId138" Type="http://schemas.openxmlformats.org/officeDocument/2006/relationships/hyperlink" Target="https://podminky.urs.cz/item/CS_URS_2022_02/997221611" TargetMode="External" /><Relationship Id="rId139" Type="http://schemas.openxmlformats.org/officeDocument/2006/relationships/hyperlink" Target="https://podminky.urs.cz/item/CS_URS_2022_02/997221612" TargetMode="External" /><Relationship Id="rId140" Type="http://schemas.openxmlformats.org/officeDocument/2006/relationships/hyperlink" Target="https://podminky.urs.cz/item/CS_URS_2022_02/997221861" TargetMode="External" /><Relationship Id="rId141" Type="http://schemas.openxmlformats.org/officeDocument/2006/relationships/hyperlink" Target="https://podminky.urs.cz/item/CS_URS_2022_02/997221873" TargetMode="External" /><Relationship Id="rId142" Type="http://schemas.openxmlformats.org/officeDocument/2006/relationships/hyperlink" Target="https://podminky.urs.cz/item/CS_URS_2022_02/997221875" TargetMode="External" /><Relationship Id="rId143" Type="http://schemas.openxmlformats.org/officeDocument/2006/relationships/hyperlink" Target="https://podminky.urs.cz/item/CS_URS_2022_02/998212111" TargetMode="External" /><Relationship Id="rId144" Type="http://schemas.openxmlformats.org/officeDocument/2006/relationships/hyperlink" Target="https://podminky.urs.cz/item/CS_URS_2022_02/711131811" TargetMode="External" /><Relationship Id="rId145" Type="http://schemas.openxmlformats.org/officeDocument/2006/relationships/hyperlink" Target="https://podminky.urs.cz/item/CS_URS_2022_02/711311001" TargetMode="External" /><Relationship Id="rId146" Type="http://schemas.openxmlformats.org/officeDocument/2006/relationships/hyperlink" Target="https://podminky.urs.cz/item/CS_URS_2022_02/711321131" TargetMode="External" /><Relationship Id="rId147" Type="http://schemas.openxmlformats.org/officeDocument/2006/relationships/hyperlink" Target="https://podminky.urs.cz/item/CS_URS_2022_02/711341564" TargetMode="External" /><Relationship Id="rId148" Type="http://schemas.openxmlformats.org/officeDocument/2006/relationships/hyperlink" Target="https://podminky.urs.cz/item/CS_URS_2022_02/711432101" TargetMode="External" /><Relationship Id="rId149" Type="http://schemas.openxmlformats.org/officeDocument/2006/relationships/hyperlink" Target="https://podminky.urs.cz/item/CS_URS_2022_02/711442559" TargetMode="External" /><Relationship Id="rId150" Type="http://schemas.openxmlformats.org/officeDocument/2006/relationships/hyperlink" Target="https://podminky.urs.cz/item/CS_URS_2022_02/711461201" TargetMode="External" /><Relationship Id="rId151" Type="http://schemas.openxmlformats.org/officeDocument/2006/relationships/hyperlink" Target="https://podminky.urs.cz/item/CS_URS_2022_02/998711101" TargetMode="External" /><Relationship Id="rId152" Type="http://schemas.openxmlformats.org/officeDocument/2006/relationships/hyperlink" Target="https://podminky.urs.cz/item/CS_URS_2022_02/764238406" TargetMode="External" /><Relationship Id="rId153" Type="http://schemas.openxmlformats.org/officeDocument/2006/relationships/hyperlink" Target="https://podminky.urs.cz/item/CS_URS_2022_02/998764101" TargetMode="External" /><Relationship Id="rId1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3" TargetMode="External" /><Relationship Id="rId2" Type="http://schemas.openxmlformats.org/officeDocument/2006/relationships/hyperlink" Target="https://podminky.urs.cz/item/CS_URS_2022_02/113107224" TargetMode="External" /><Relationship Id="rId3" Type="http://schemas.openxmlformats.org/officeDocument/2006/relationships/hyperlink" Target="https://podminky.urs.cz/item/CS_URS_2022_02/113151111" TargetMode="External" /><Relationship Id="rId4" Type="http://schemas.openxmlformats.org/officeDocument/2006/relationships/hyperlink" Target="https://podminky.urs.cz/item/CS_URS_2022_02/113311171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81351103" TargetMode="External" /><Relationship Id="rId7" Type="http://schemas.openxmlformats.org/officeDocument/2006/relationships/hyperlink" Target="https://podminky.urs.cz/item/CS_URS_2022_02/181411131" TargetMode="External" /><Relationship Id="rId8" Type="http://schemas.openxmlformats.org/officeDocument/2006/relationships/hyperlink" Target="https://podminky.urs.cz/item/CS_URS_2022_02/564851111" TargetMode="External" /><Relationship Id="rId9" Type="http://schemas.openxmlformats.org/officeDocument/2006/relationships/hyperlink" Target="https://podminky.urs.cz/item/CS_URS_2022_02/596211110" TargetMode="External" /><Relationship Id="rId10" Type="http://schemas.openxmlformats.org/officeDocument/2006/relationships/hyperlink" Target="https://podminky.urs.cz/item/CS_URS_2022_02/916331112" TargetMode="External" /><Relationship Id="rId11" Type="http://schemas.openxmlformats.org/officeDocument/2006/relationships/hyperlink" Target="https://podminky.urs.cz/item/CS_URS_2022_02/979051121" TargetMode="External" /><Relationship Id="rId12" Type="http://schemas.openxmlformats.org/officeDocument/2006/relationships/hyperlink" Target="https://podminky.urs.cz/item/CS_URS_2022_02/997221551" TargetMode="External" /><Relationship Id="rId13" Type="http://schemas.openxmlformats.org/officeDocument/2006/relationships/hyperlink" Target="https://podminky.urs.cz/item/CS_URS_2022_02/997221559" TargetMode="External" /><Relationship Id="rId14" Type="http://schemas.openxmlformats.org/officeDocument/2006/relationships/hyperlink" Target="https://podminky.urs.cz/item/CS_URS_2022_02/997221561" TargetMode="External" /><Relationship Id="rId15" Type="http://schemas.openxmlformats.org/officeDocument/2006/relationships/hyperlink" Target="https://podminky.urs.cz/item/CS_URS_2022_02/997221569" TargetMode="External" /><Relationship Id="rId16" Type="http://schemas.openxmlformats.org/officeDocument/2006/relationships/hyperlink" Target="https://podminky.urs.cz/item/CS_URS_2022_02/997221611" TargetMode="External" /><Relationship Id="rId17" Type="http://schemas.openxmlformats.org/officeDocument/2006/relationships/hyperlink" Target="https://podminky.urs.cz/item/CS_URS_2022_02/997221612" TargetMode="External" /><Relationship Id="rId18" Type="http://schemas.openxmlformats.org/officeDocument/2006/relationships/hyperlink" Target="https://podminky.urs.cz/item/CS_URS_2022_02/997221655" TargetMode="External" /><Relationship Id="rId19" Type="http://schemas.openxmlformats.org/officeDocument/2006/relationships/hyperlink" Target="https://podminky.urs.cz/item/CS_URS_2022_02/99821211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1" TargetMode="External" /><Relationship Id="rId2" Type="http://schemas.openxmlformats.org/officeDocument/2006/relationships/hyperlink" Target="https://podminky.urs.cz/item/CS_URS_2022_02/111301111" TargetMode="External" /><Relationship Id="rId3" Type="http://schemas.openxmlformats.org/officeDocument/2006/relationships/hyperlink" Target="https://podminky.urs.cz/item/CS_URS_2022_02/112101101" TargetMode="External" /><Relationship Id="rId4" Type="http://schemas.openxmlformats.org/officeDocument/2006/relationships/hyperlink" Target="https://podminky.urs.cz/item/CS_URS_2022_02/112251101" TargetMode="External" /><Relationship Id="rId5" Type="http://schemas.openxmlformats.org/officeDocument/2006/relationships/hyperlink" Target="https://podminky.urs.cz/item/CS_URS_2022_02/113106134" TargetMode="External" /><Relationship Id="rId6" Type="http://schemas.openxmlformats.org/officeDocument/2006/relationships/hyperlink" Target="https://podminky.urs.cz/item/CS_URS_2022_02/113204111" TargetMode="External" /><Relationship Id="rId7" Type="http://schemas.openxmlformats.org/officeDocument/2006/relationships/hyperlink" Target="https://podminky.urs.cz/item/CS_URS_2022_02/122311101" TargetMode="External" /><Relationship Id="rId8" Type="http://schemas.openxmlformats.org/officeDocument/2006/relationships/hyperlink" Target="https://podminky.urs.cz/item/CS_URS_2022_02/122452204" TargetMode="External" /><Relationship Id="rId9" Type="http://schemas.openxmlformats.org/officeDocument/2006/relationships/hyperlink" Target="https://podminky.urs.cz/item/CS_URS_2022_02/162201401" TargetMode="External" /><Relationship Id="rId10" Type="http://schemas.openxmlformats.org/officeDocument/2006/relationships/hyperlink" Target="https://podminky.urs.cz/item/CS_URS_2022_02/162201411" TargetMode="External" /><Relationship Id="rId11" Type="http://schemas.openxmlformats.org/officeDocument/2006/relationships/hyperlink" Target="https://podminky.urs.cz/item/CS_URS_2022_02/162201421" TargetMode="External" /><Relationship Id="rId12" Type="http://schemas.openxmlformats.org/officeDocument/2006/relationships/hyperlink" Target="https://podminky.urs.cz/item/CS_URS_2022_02/162301501" TargetMode="External" /><Relationship Id="rId13" Type="http://schemas.openxmlformats.org/officeDocument/2006/relationships/hyperlink" Target="https://podminky.urs.cz/item/CS_URS_2022_02/162301931" TargetMode="External" /><Relationship Id="rId14" Type="http://schemas.openxmlformats.org/officeDocument/2006/relationships/hyperlink" Target="https://podminky.urs.cz/item/CS_URS_2022_02/162301951" TargetMode="External" /><Relationship Id="rId15" Type="http://schemas.openxmlformats.org/officeDocument/2006/relationships/hyperlink" Target="https://podminky.urs.cz/item/CS_URS_2022_02/162301971" TargetMode="External" /><Relationship Id="rId16" Type="http://schemas.openxmlformats.org/officeDocument/2006/relationships/hyperlink" Target="https://podminky.urs.cz/item/CS_URS_2022_02/162301981" TargetMode="External" /><Relationship Id="rId17" Type="http://schemas.openxmlformats.org/officeDocument/2006/relationships/hyperlink" Target="https://podminky.urs.cz/item/CS_URS_2022_02/162751137" TargetMode="External" /><Relationship Id="rId18" Type="http://schemas.openxmlformats.org/officeDocument/2006/relationships/hyperlink" Target="https://podminky.urs.cz/item/CS_URS_2022_02/162751139" TargetMode="External" /><Relationship Id="rId19" Type="http://schemas.openxmlformats.org/officeDocument/2006/relationships/hyperlink" Target="https://podminky.urs.cz/item/CS_URS_2022_02/171201231" TargetMode="External" /><Relationship Id="rId20" Type="http://schemas.openxmlformats.org/officeDocument/2006/relationships/hyperlink" Target="https://podminky.urs.cz/item/CS_URS_2022_02/181951112" TargetMode="External" /><Relationship Id="rId21" Type="http://schemas.openxmlformats.org/officeDocument/2006/relationships/hyperlink" Target="https://podminky.urs.cz/item/CS_URS_2022_02/184818242" TargetMode="External" /><Relationship Id="rId22" Type="http://schemas.openxmlformats.org/officeDocument/2006/relationships/hyperlink" Target="https://podminky.urs.cz/item/CS_URS_2022_02/291211111" TargetMode="External" /><Relationship Id="rId23" Type="http://schemas.openxmlformats.org/officeDocument/2006/relationships/hyperlink" Target="https://podminky.urs.cz/item/CS_URS_2022_02/421951114" TargetMode="External" /><Relationship Id="rId24" Type="http://schemas.openxmlformats.org/officeDocument/2006/relationships/hyperlink" Target="https://podminky.urs.cz/item/CS_URS_2022_02/564661111" TargetMode="External" /><Relationship Id="rId25" Type="http://schemas.openxmlformats.org/officeDocument/2006/relationships/hyperlink" Target="https://podminky.urs.cz/item/CS_URS_2022_02/564851111" TargetMode="External" /><Relationship Id="rId26" Type="http://schemas.openxmlformats.org/officeDocument/2006/relationships/hyperlink" Target="https://podminky.urs.cz/item/CS_URS_2022_02/569851111" TargetMode="External" /><Relationship Id="rId27" Type="http://schemas.openxmlformats.org/officeDocument/2006/relationships/hyperlink" Target="https://podminky.urs.cz/item/CS_URS_2022_02/912211111" TargetMode="External" /><Relationship Id="rId28" Type="http://schemas.openxmlformats.org/officeDocument/2006/relationships/hyperlink" Target="https://podminky.urs.cz/item/CS_URS_2022_02/919726124" TargetMode="External" /><Relationship Id="rId29" Type="http://schemas.openxmlformats.org/officeDocument/2006/relationships/hyperlink" Target="https://podminky.urs.cz/item/CS_URS_2022_02/997221561" TargetMode="External" /><Relationship Id="rId30" Type="http://schemas.openxmlformats.org/officeDocument/2006/relationships/hyperlink" Target="https://podminky.urs.cz/item/CS_URS_2022_02/997221569" TargetMode="External" /><Relationship Id="rId31" Type="http://schemas.openxmlformats.org/officeDocument/2006/relationships/hyperlink" Target="https://podminky.urs.cz/item/CS_URS_2022_02/997221612" TargetMode="External" /><Relationship Id="rId32" Type="http://schemas.openxmlformats.org/officeDocument/2006/relationships/hyperlink" Target="https://podminky.urs.cz/item/CS_URS_2022_02/997221861" TargetMode="External" /><Relationship Id="rId33" Type="http://schemas.openxmlformats.org/officeDocument/2006/relationships/hyperlink" Target="https://podminky.urs.cz/item/CS_URS_2022_02/998212111" TargetMode="External" /><Relationship Id="rId34" Type="http://schemas.openxmlformats.org/officeDocument/2006/relationships/hyperlink" Target="https://podminky.urs.cz/item/CS_URS_2022_02/012303000" TargetMode="External" /><Relationship Id="rId35" Type="http://schemas.openxmlformats.org/officeDocument/2006/relationships/hyperlink" Target="https://podminky.urs.cz/item/CS_URS_2022_02/013254000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103000" TargetMode="External" /><Relationship Id="rId2" Type="http://schemas.openxmlformats.org/officeDocument/2006/relationships/hyperlink" Target="https://podminky.urs.cz/item/CS_URS_2022_02/012303000" TargetMode="External" /><Relationship Id="rId3" Type="http://schemas.openxmlformats.org/officeDocument/2006/relationships/hyperlink" Target="https://podminky.urs.cz/item/CS_URS_2022_02/013254000" TargetMode="External" /><Relationship Id="rId4" Type="http://schemas.openxmlformats.org/officeDocument/2006/relationships/hyperlink" Target="https://podminky.urs.cz/item/CS_URS_2022_02/030001000" TargetMode="External" /><Relationship Id="rId5" Type="http://schemas.openxmlformats.org/officeDocument/2006/relationships/hyperlink" Target="https://podminky.urs.cz/item/CS_URS_2022_02/034603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50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51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52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53</v>
      </c>
      <c r="E29" s="49"/>
      <c r="F29" s="33" t="s">
        <v>54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60</v>
      </c>
      <c r="U35" s="56"/>
      <c r="V35" s="56"/>
      <c r="W35" s="56"/>
      <c r="X35" s="58" t="s">
        <v>61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SKA19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Přestavba mostu ev.č.2033-4, Tlučná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24. 9. 2022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63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43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64</v>
      </c>
      <c r="D52" s="89"/>
      <c r="E52" s="89"/>
      <c r="F52" s="89"/>
      <c r="G52" s="89"/>
      <c r="H52" s="90"/>
      <c r="I52" s="91" t="s">
        <v>65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66</v>
      </c>
      <c r="AH52" s="89"/>
      <c r="AI52" s="89"/>
      <c r="AJ52" s="89"/>
      <c r="AK52" s="89"/>
      <c r="AL52" s="89"/>
      <c r="AM52" s="89"/>
      <c r="AN52" s="91" t="s">
        <v>67</v>
      </c>
      <c r="AO52" s="89"/>
      <c r="AP52" s="89"/>
      <c r="AQ52" s="93" t="s">
        <v>68</v>
      </c>
      <c r="AR52" s="46"/>
      <c r="AS52" s="94" t="s">
        <v>69</v>
      </c>
      <c r="AT52" s="95" t="s">
        <v>70</v>
      </c>
      <c r="AU52" s="95" t="s">
        <v>71</v>
      </c>
      <c r="AV52" s="95" t="s">
        <v>72</v>
      </c>
      <c r="AW52" s="95" t="s">
        <v>73</v>
      </c>
      <c r="AX52" s="95" t="s">
        <v>74</v>
      </c>
      <c r="AY52" s="95" t="s">
        <v>75</v>
      </c>
      <c r="AZ52" s="95" t="s">
        <v>76</v>
      </c>
      <c r="BA52" s="95" t="s">
        <v>77</v>
      </c>
      <c r="BB52" s="95" t="s">
        <v>78</v>
      </c>
      <c r="BC52" s="95" t="s">
        <v>79</v>
      </c>
      <c r="BD52" s="96" t="s">
        <v>80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81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82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83</v>
      </c>
      <c r="BT54" s="111" t="s">
        <v>84</v>
      </c>
      <c r="BU54" s="112" t="s">
        <v>85</v>
      </c>
      <c r="BV54" s="111" t="s">
        <v>86</v>
      </c>
      <c r="BW54" s="111" t="s">
        <v>5</v>
      </c>
      <c r="BX54" s="111" t="s">
        <v>87</v>
      </c>
      <c r="CL54" s="111" t="s">
        <v>19</v>
      </c>
    </row>
    <row r="55" s="7" customFormat="1" ht="24.75" customHeight="1">
      <c r="A55" s="113" t="s">
        <v>88</v>
      </c>
      <c r="B55" s="114"/>
      <c r="C55" s="115"/>
      <c r="D55" s="116" t="s">
        <v>89</v>
      </c>
      <c r="E55" s="116"/>
      <c r="F55" s="116"/>
      <c r="G55" s="116"/>
      <c r="H55" s="116"/>
      <c r="I55" s="117"/>
      <c r="J55" s="116" t="s">
        <v>90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'SKA1901 - Přestavba mostu...'!J30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91</v>
      </c>
      <c r="AR55" s="120"/>
      <c r="AS55" s="121">
        <v>0</v>
      </c>
      <c r="AT55" s="122">
        <f>ROUND(SUM(AV55:AW55),2)</f>
        <v>0</v>
      </c>
      <c r="AU55" s="123">
        <f>'SKA1901 - Přestavba mostu...'!P93</f>
        <v>0</v>
      </c>
      <c r="AV55" s="122">
        <f>'SKA1901 - Přestavba mostu...'!J33</f>
        <v>0</v>
      </c>
      <c r="AW55" s="122">
        <f>'SKA1901 - Přestavba mostu...'!J34</f>
        <v>0</v>
      </c>
      <c r="AX55" s="122">
        <f>'SKA1901 - Přestavba mostu...'!J35</f>
        <v>0</v>
      </c>
      <c r="AY55" s="122">
        <f>'SKA1901 - Přestavba mostu...'!J36</f>
        <v>0</v>
      </c>
      <c r="AZ55" s="122">
        <f>'SKA1901 - Přestavba mostu...'!F33</f>
        <v>0</v>
      </c>
      <c r="BA55" s="122">
        <f>'SKA1901 - Přestavba mostu...'!F34</f>
        <v>0</v>
      </c>
      <c r="BB55" s="122">
        <f>'SKA1901 - Přestavba mostu...'!F35</f>
        <v>0</v>
      </c>
      <c r="BC55" s="122">
        <f>'SKA1901 - Přestavba mostu...'!F36</f>
        <v>0</v>
      </c>
      <c r="BD55" s="124">
        <f>'SKA1901 - Přestavba mostu...'!F37</f>
        <v>0</v>
      </c>
      <c r="BE55" s="7"/>
      <c r="BT55" s="125" t="s">
        <v>92</v>
      </c>
      <c r="BV55" s="125" t="s">
        <v>86</v>
      </c>
      <c r="BW55" s="125" t="s">
        <v>93</v>
      </c>
      <c r="BX55" s="125" t="s">
        <v>5</v>
      </c>
      <c r="CL55" s="125" t="s">
        <v>19</v>
      </c>
      <c r="CM55" s="125" t="s">
        <v>21</v>
      </c>
    </row>
    <row r="56" s="7" customFormat="1" ht="24.75" customHeight="1">
      <c r="A56" s="113" t="s">
        <v>88</v>
      </c>
      <c r="B56" s="114"/>
      <c r="C56" s="115"/>
      <c r="D56" s="116" t="s">
        <v>94</v>
      </c>
      <c r="E56" s="116"/>
      <c r="F56" s="116"/>
      <c r="G56" s="116"/>
      <c r="H56" s="116"/>
      <c r="I56" s="117"/>
      <c r="J56" s="116" t="s">
        <v>95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'SKA1902 - SO 101 Provizor...'!J30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91</v>
      </c>
      <c r="AR56" s="120"/>
      <c r="AS56" s="121">
        <v>0</v>
      </c>
      <c r="AT56" s="122">
        <f>ROUND(SUM(AV56:AW56),2)</f>
        <v>0</v>
      </c>
      <c r="AU56" s="123">
        <f>'SKA1902 - SO 101 Provizor...'!P86</f>
        <v>0</v>
      </c>
      <c r="AV56" s="122">
        <f>'SKA1902 - SO 101 Provizor...'!J33</f>
        <v>0</v>
      </c>
      <c r="AW56" s="122">
        <f>'SKA1902 - SO 101 Provizor...'!J34</f>
        <v>0</v>
      </c>
      <c r="AX56" s="122">
        <f>'SKA1902 - SO 101 Provizor...'!J35</f>
        <v>0</v>
      </c>
      <c r="AY56" s="122">
        <f>'SKA1902 - SO 101 Provizor...'!J36</f>
        <v>0</v>
      </c>
      <c r="AZ56" s="122">
        <f>'SKA1902 - SO 101 Provizor...'!F33</f>
        <v>0</v>
      </c>
      <c r="BA56" s="122">
        <f>'SKA1902 - SO 101 Provizor...'!F34</f>
        <v>0</v>
      </c>
      <c r="BB56" s="122">
        <f>'SKA1902 - SO 101 Provizor...'!F35</f>
        <v>0</v>
      </c>
      <c r="BC56" s="122">
        <f>'SKA1902 - SO 101 Provizor...'!F36</f>
        <v>0</v>
      </c>
      <c r="BD56" s="124">
        <f>'SKA1902 - SO 101 Provizor...'!F37</f>
        <v>0</v>
      </c>
      <c r="BE56" s="7"/>
      <c r="BT56" s="125" t="s">
        <v>92</v>
      </c>
      <c r="BV56" s="125" t="s">
        <v>86</v>
      </c>
      <c r="BW56" s="125" t="s">
        <v>96</v>
      </c>
      <c r="BX56" s="125" t="s">
        <v>5</v>
      </c>
      <c r="CL56" s="125" t="s">
        <v>19</v>
      </c>
      <c r="CM56" s="125" t="s">
        <v>21</v>
      </c>
    </row>
    <row r="57" s="7" customFormat="1" ht="24.75" customHeight="1">
      <c r="A57" s="113" t="s">
        <v>88</v>
      </c>
      <c r="B57" s="114"/>
      <c r="C57" s="115"/>
      <c r="D57" s="116" t="s">
        <v>97</v>
      </c>
      <c r="E57" s="116"/>
      <c r="F57" s="116"/>
      <c r="G57" s="116"/>
      <c r="H57" s="116"/>
      <c r="I57" s="117"/>
      <c r="J57" s="116" t="s">
        <v>98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'SKA1903 - SO 101a Zřízení...'!J30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91</v>
      </c>
      <c r="AR57" s="120"/>
      <c r="AS57" s="121">
        <v>0</v>
      </c>
      <c r="AT57" s="122">
        <f>ROUND(SUM(AV57:AW57),2)</f>
        <v>0</v>
      </c>
      <c r="AU57" s="123">
        <f>'SKA1903 - SO 101a Zřízení...'!P90</f>
        <v>0</v>
      </c>
      <c r="AV57" s="122">
        <f>'SKA1903 - SO 101a Zřízení...'!J33</f>
        <v>0</v>
      </c>
      <c r="AW57" s="122">
        <f>'SKA1903 - SO 101a Zřízení...'!J34</f>
        <v>0</v>
      </c>
      <c r="AX57" s="122">
        <f>'SKA1903 - SO 101a Zřízení...'!J35</f>
        <v>0</v>
      </c>
      <c r="AY57" s="122">
        <f>'SKA1903 - SO 101a Zřízení...'!J36</f>
        <v>0</v>
      </c>
      <c r="AZ57" s="122">
        <f>'SKA1903 - SO 101a Zřízení...'!F33</f>
        <v>0</v>
      </c>
      <c r="BA57" s="122">
        <f>'SKA1903 - SO 101a Zřízení...'!F34</f>
        <v>0</v>
      </c>
      <c r="BB57" s="122">
        <f>'SKA1903 - SO 101a Zřízení...'!F35</f>
        <v>0</v>
      </c>
      <c r="BC57" s="122">
        <f>'SKA1903 - SO 101a Zřízení...'!F36</f>
        <v>0</v>
      </c>
      <c r="BD57" s="124">
        <f>'SKA1903 - SO 101a Zřízení...'!F37</f>
        <v>0</v>
      </c>
      <c r="BE57" s="7"/>
      <c r="BT57" s="125" t="s">
        <v>92</v>
      </c>
      <c r="BV57" s="125" t="s">
        <v>86</v>
      </c>
      <c r="BW57" s="125" t="s">
        <v>99</v>
      </c>
      <c r="BX57" s="125" t="s">
        <v>5</v>
      </c>
      <c r="CL57" s="125" t="s">
        <v>19</v>
      </c>
      <c r="CM57" s="125" t="s">
        <v>21</v>
      </c>
    </row>
    <row r="58" s="7" customFormat="1" ht="24.75" customHeight="1">
      <c r="A58" s="113" t="s">
        <v>88</v>
      </c>
      <c r="B58" s="114"/>
      <c r="C58" s="115"/>
      <c r="D58" s="116" t="s">
        <v>100</v>
      </c>
      <c r="E58" s="116"/>
      <c r="F58" s="116"/>
      <c r="G58" s="116"/>
      <c r="H58" s="116"/>
      <c r="I58" s="117"/>
      <c r="J58" s="116" t="s">
        <v>101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'SKA1904 - VON'!J30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91</v>
      </c>
      <c r="AR58" s="120"/>
      <c r="AS58" s="126">
        <v>0</v>
      </c>
      <c r="AT58" s="127">
        <f>ROUND(SUM(AV58:AW58),2)</f>
        <v>0</v>
      </c>
      <c r="AU58" s="128">
        <f>'SKA1904 - VON'!P83</f>
        <v>0</v>
      </c>
      <c r="AV58" s="127">
        <f>'SKA1904 - VON'!J33</f>
        <v>0</v>
      </c>
      <c r="AW58" s="127">
        <f>'SKA1904 - VON'!J34</f>
        <v>0</v>
      </c>
      <c r="AX58" s="127">
        <f>'SKA1904 - VON'!J35</f>
        <v>0</v>
      </c>
      <c r="AY58" s="127">
        <f>'SKA1904 - VON'!J36</f>
        <v>0</v>
      </c>
      <c r="AZ58" s="127">
        <f>'SKA1904 - VON'!F33</f>
        <v>0</v>
      </c>
      <c r="BA58" s="127">
        <f>'SKA1904 - VON'!F34</f>
        <v>0</v>
      </c>
      <c r="BB58" s="127">
        <f>'SKA1904 - VON'!F35</f>
        <v>0</v>
      </c>
      <c r="BC58" s="127">
        <f>'SKA1904 - VON'!F36</f>
        <v>0</v>
      </c>
      <c r="BD58" s="129">
        <f>'SKA1904 - VON'!F37</f>
        <v>0</v>
      </c>
      <c r="BE58" s="7"/>
      <c r="BT58" s="125" t="s">
        <v>92</v>
      </c>
      <c r="BV58" s="125" t="s">
        <v>86</v>
      </c>
      <c r="BW58" s="125" t="s">
        <v>102</v>
      </c>
      <c r="BX58" s="125" t="s">
        <v>5</v>
      </c>
      <c r="CL58" s="125" t="s">
        <v>19</v>
      </c>
      <c r="CM58" s="125" t="s">
        <v>21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ykxqn3HjGSLCEzS9TxPWcp2nvexYz4fa+ZJS5iOiqCZuVkCi+jPtvlfg9zp1SlFt6qWmqj2GSPPdgM+EuOx0hQ==" hashValue="LzSXI8VWYF02ccLceZfKFhPThWiOk5lkJm+ldbEzNm/nB2UtcyovpjCNphG97Olc8OonNssY5evRISDXBeWN5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KA1901 - Přestavba mostu...'!C2" display="/"/>
    <hyperlink ref="A56" location="'SKA1902 - SO 101 Provizor...'!C2" display="/"/>
    <hyperlink ref="A57" location="'SKA1903 - SO 101a Zřízení...'!C2" display="/"/>
    <hyperlink ref="A58" location="'SKA1904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Přestavba mostu ev.č.2033-4, Tlučná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82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24. 9. 2022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82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49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51</v>
      </c>
      <c r="G32" s="40"/>
      <c r="H32" s="40"/>
      <c r="I32" s="147" t="s">
        <v>50</v>
      </c>
      <c r="J32" s="147" t="s">
        <v>52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53</v>
      </c>
      <c r="E33" s="134" t="s">
        <v>54</v>
      </c>
      <c r="F33" s="149">
        <f>ROUND((SUM(BE93:BE961)),  2)</f>
        <v>0</v>
      </c>
      <c r="G33" s="40"/>
      <c r="H33" s="40"/>
      <c r="I33" s="150">
        <v>0.20999999999999999</v>
      </c>
      <c r="J33" s="149">
        <f>ROUND(((SUM(BE93:BE961))*I33),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55</v>
      </c>
      <c r="F34" s="149">
        <f>ROUND((SUM(BF93:BF961)),  2)</f>
        <v>0</v>
      </c>
      <c r="G34" s="40"/>
      <c r="H34" s="40"/>
      <c r="I34" s="150">
        <v>0.14999999999999999</v>
      </c>
      <c r="J34" s="149">
        <f>ROUND(((SUM(BF93:BF961))*I34),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56</v>
      </c>
      <c r="F35" s="149">
        <f>ROUND((SUM(BG93:BG961)),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57</v>
      </c>
      <c r="F36" s="149">
        <f>ROUND((SUM(BH93:BH961)),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58</v>
      </c>
      <c r="F37" s="149">
        <f>ROUND((SUM(BI93:BI961)),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59</v>
      </c>
      <c r="E39" s="153"/>
      <c r="F39" s="153"/>
      <c r="G39" s="154" t="s">
        <v>60</v>
      </c>
      <c r="H39" s="155" t="s">
        <v>61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Přestavba mostu ev.č.2033-4, Tlučná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SKA1901 - Přestavba mostu ev.č.2033-4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24. 9. 2022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SÚS Plzeňského kraje</v>
      </c>
      <c r="G54" s="42"/>
      <c r="H54" s="42"/>
      <c r="I54" s="33" t="s">
        <v>38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81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J292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113</v>
      </c>
      <c r="E63" s="176"/>
      <c r="F63" s="176"/>
      <c r="G63" s="176"/>
      <c r="H63" s="176"/>
      <c r="I63" s="176"/>
      <c r="J63" s="177">
        <f>J376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J461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J530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116</v>
      </c>
      <c r="E66" s="176"/>
      <c r="F66" s="176"/>
      <c r="G66" s="176"/>
      <c r="H66" s="176"/>
      <c r="I66" s="176"/>
      <c r="J66" s="177">
        <f>J626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117</v>
      </c>
      <c r="E67" s="176"/>
      <c r="F67" s="176"/>
      <c r="G67" s="176"/>
      <c r="H67" s="176"/>
      <c r="I67" s="176"/>
      <c r="J67" s="177">
        <f>J649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118</v>
      </c>
      <c r="E68" s="176"/>
      <c r="F68" s="176"/>
      <c r="G68" s="176"/>
      <c r="H68" s="176"/>
      <c r="I68" s="176"/>
      <c r="J68" s="177">
        <f>J684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119</v>
      </c>
      <c r="E69" s="176"/>
      <c r="F69" s="176"/>
      <c r="G69" s="176"/>
      <c r="H69" s="176"/>
      <c r="I69" s="176"/>
      <c r="J69" s="177">
        <f>J805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120</v>
      </c>
      <c r="E70" s="176"/>
      <c r="F70" s="176"/>
      <c r="G70" s="176"/>
      <c r="H70" s="176"/>
      <c r="I70" s="176"/>
      <c r="J70" s="177">
        <f>J893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121</v>
      </c>
      <c r="E71" s="170"/>
      <c r="F71" s="170"/>
      <c r="G71" s="170"/>
      <c r="H71" s="170"/>
      <c r="I71" s="170"/>
      <c r="J71" s="171">
        <f>J896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122</v>
      </c>
      <c r="E72" s="176"/>
      <c r="F72" s="176"/>
      <c r="G72" s="176"/>
      <c r="H72" s="176"/>
      <c r="I72" s="176"/>
      <c r="J72" s="177">
        <f>J897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123</v>
      </c>
      <c r="E73" s="176"/>
      <c r="F73" s="176"/>
      <c r="G73" s="176"/>
      <c r="H73" s="176"/>
      <c r="I73" s="176"/>
      <c r="J73" s="177">
        <f>J954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4" t="s">
        <v>124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Přestavba mostu ev.č.2033-4, Tlučná</v>
      </c>
      <c r="F83" s="33"/>
      <c r="G83" s="33"/>
      <c r="H83" s="33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104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SKA1901 - Přestavba mostu ev.č.2033-4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F12</f>
        <v xml:space="preserve"> </v>
      </c>
      <c r="G87" s="42"/>
      <c r="H87" s="42"/>
      <c r="I87" s="33" t="s">
        <v>24</v>
      </c>
      <c r="J87" s="74" t="str">
        <f>IF(J12="","",J12)</f>
        <v>24. 9. 2022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3" t="s">
        <v>30</v>
      </c>
      <c r="D89" s="42"/>
      <c r="E89" s="42"/>
      <c r="F89" s="28" t="str">
        <f>E15</f>
        <v>SÚS Plzeňského kraje</v>
      </c>
      <c r="G89" s="42"/>
      <c r="H89" s="42"/>
      <c r="I89" s="33" t="s">
        <v>38</v>
      </c>
      <c r="J89" s="38" t="str">
        <f>E21</f>
        <v>Projekční kancelář Ing.Škubalová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36</v>
      </c>
      <c r="D90" s="42"/>
      <c r="E90" s="42"/>
      <c r="F90" s="28" t="str">
        <f>IF(E18="","",E18)</f>
        <v>Vyplň údaj</v>
      </c>
      <c r="G90" s="42"/>
      <c r="H90" s="42"/>
      <c r="I90" s="33" t="s">
        <v>43</v>
      </c>
      <c r="J90" s="38" t="str">
        <f>E24</f>
        <v>Straka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125</v>
      </c>
      <c r="D92" s="182" t="s">
        <v>68</v>
      </c>
      <c r="E92" s="182" t="s">
        <v>64</v>
      </c>
      <c r="F92" s="182" t="s">
        <v>65</v>
      </c>
      <c r="G92" s="182" t="s">
        <v>126</v>
      </c>
      <c r="H92" s="182" t="s">
        <v>127</v>
      </c>
      <c r="I92" s="182" t="s">
        <v>128</v>
      </c>
      <c r="J92" s="182" t="s">
        <v>108</v>
      </c>
      <c r="K92" s="183" t="s">
        <v>129</v>
      </c>
      <c r="L92" s="184"/>
      <c r="M92" s="94" t="s">
        <v>82</v>
      </c>
      <c r="N92" s="95" t="s">
        <v>53</v>
      </c>
      <c r="O92" s="95" t="s">
        <v>130</v>
      </c>
      <c r="P92" s="95" t="s">
        <v>131</v>
      </c>
      <c r="Q92" s="95" t="s">
        <v>132</v>
      </c>
      <c r="R92" s="95" t="s">
        <v>133</v>
      </c>
      <c r="S92" s="95" t="s">
        <v>134</v>
      </c>
      <c r="T92" s="96" t="s">
        <v>135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136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P94+P896</f>
        <v>0</v>
      </c>
      <c r="Q93" s="98"/>
      <c r="R93" s="187">
        <f>R94+R896</f>
        <v>2146.8763578900002</v>
      </c>
      <c r="S93" s="98"/>
      <c r="T93" s="188">
        <f>T94+T896</f>
        <v>1517.3198499999999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83</v>
      </c>
      <c r="AU93" s="18" t="s">
        <v>109</v>
      </c>
      <c r="BK93" s="189">
        <f>BK94+BK896</f>
        <v>0</v>
      </c>
    </row>
    <row r="94" s="12" customFormat="1" ht="25.92" customHeight="1">
      <c r="A94" s="12"/>
      <c r="B94" s="190"/>
      <c r="C94" s="191"/>
      <c r="D94" s="192" t="s">
        <v>83</v>
      </c>
      <c r="E94" s="193" t="s">
        <v>137</v>
      </c>
      <c r="F94" s="193" t="s">
        <v>138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P95+P292+P376+P461+P530+P626+P649+P684+P805+P893</f>
        <v>0</v>
      </c>
      <c r="Q94" s="198"/>
      <c r="R94" s="199">
        <f>R95+R292+R376+R461+R530+R626+R649+R684+R805+R893</f>
        <v>2144.65161489</v>
      </c>
      <c r="S94" s="198"/>
      <c r="T94" s="200">
        <f>T95+T292+T376+T461+T530+T626+T649+T684+T805+T893</f>
        <v>1516.9838499999999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92</v>
      </c>
      <c r="AT94" s="202" t="s">
        <v>83</v>
      </c>
      <c r="AU94" s="202" t="s">
        <v>84</v>
      </c>
      <c r="AY94" s="201" t="s">
        <v>139</v>
      </c>
      <c r="BK94" s="203">
        <f>BK95+BK292+BK376+BK461+BK530+BK626+BK649+BK684+BK805+BK893</f>
        <v>0</v>
      </c>
    </row>
    <row r="95" s="12" customFormat="1" ht="22.8" customHeight="1">
      <c r="A95" s="12"/>
      <c r="B95" s="190"/>
      <c r="C95" s="191"/>
      <c r="D95" s="192" t="s">
        <v>83</v>
      </c>
      <c r="E95" s="204" t="s">
        <v>92</v>
      </c>
      <c r="F95" s="204" t="s">
        <v>140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SUM(P96:P291)</f>
        <v>0</v>
      </c>
      <c r="Q95" s="198"/>
      <c r="R95" s="199">
        <f>SUM(R96:R291)</f>
        <v>1461.64520341</v>
      </c>
      <c r="S95" s="198"/>
      <c r="T95" s="200">
        <f>SUM(T96:T291)</f>
        <v>866.70984999999996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92</v>
      </c>
      <c r="AT95" s="202" t="s">
        <v>83</v>
      </c>
      <c r="AU95" s="202" t="s">
        <v>92</v>
      </c>
      <c r="AY95" s="201" t="s">
        <v>139</v>
      </c>
      <c r="BK95" s="203">
        <f>SUM(BK96:BK291)</f>
        <v>0</v>
      </c>
    </row>
    <row r="96" s="2" customFormat="1" ht="24.15" customHeight="1">
      <c r="A96" s="40"/>
      <c r="B96" s="41"/>
      <c r="C96" s="206" t="s">
        <v>92</v>
      </c>
      <c r="D96" s="206" t="s">
        <v>141</v>
      </c>
      <c r="E96" s="207" t="s">
        <v>142</v>
      </c>
      <c r="F96" s="208" t="s">
        <v>143</v>
      </c>
      <c r="G96" s="209" t="s">
        <v>144</v>
      </c>
      <c r="H96" s="210">
        <v>40</v>
      </c>
      <c r="I96" s="211"/>
      <c r="J96" s="212">
        <f>ROUND(I96*H96,2)</f>
        <v>0</v>
      </c>
      <c r="K96" s="208" t="s">
        <v>145</v>
      </c>
      <c r="L96" s="46"/>
      <c r="M96" s="213" t="s">
        <v>82</v>
      </c>
      <c r="N96" s="214" t="s">
        <v>54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146</v>
      </c>
      <c r="AT96" s="217" t="s">
        <v>141</v>
      </c>
      <c r="AU96" s="217" t="s">
        <v>21</v>
      </c>
      <c r="AY96" s="18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92</v>
      </c>
      <c r="BK96" s="218">
        <f>ROUND(I96*H96,2)</f>
        <v>0</v>
      </c>
      <c r="BL96" s="18" t="s">
        <v>146</v>
      </c>
      <c r="BM96" s="217" t="s">
        <v>147</v>
      </c>
    </row>
    <row r="97" s="2" customFormat="1">
      <c r="A97" s="40"/>
      <c r="B97" s="41"/>
      <c r="C97" s="42"/>
      <c r="D97" s="219" t="s">
        <v>148</v>
      </c>
      <c r="E97" s="42"/>
      <c r="F97" s="220" t="s">
        <v>149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148</v>
      </c>
      <c r="AU97" s="18" t="s">
        <v>21</v>
      </c>
    </row>
    <row r="98" s="13" customFormat="1">
      <c r="A98" s="13"/>
      <c r="B98" s="224"/>
      <c r="C98" s="225"/>
      <c r="D98" s="226" t="s">
        <v>150</v>
      </c>
      <c r="E98" s="227" t="s">
        <v>82</v>
      </c>
      <c r="F98" s="228" t="s">
        <v>151</v>
      </c>
      <c r="G98" s="225"/>
      <c r="H98" s="229">
        <v>40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150</v>
      </c>
      <c r="AU98" s="235" t="s">
        <v>21</v>
      </c>
      <c r="AV98" s="13" t="s">
        <v>21</v>
      </c>
      <c r="AW98" s="13" t="s">
        <v>42</v>
      </c>
      <c r="AX98" s="13" t="s">
        <v>84</v>
      </c>
      <c r="AY98" s="235" t="s">
        <v>139</v>
      </c>
    </row>
    <row r="99" s="14" customFormat="1">
      <c r="A99" s="14"/>
      <c r="B99" s="236"/>
      <c r="C99" s="237"/>
      <c r="D99" s="226" t="s">
        <v>150</v>
      </c>
      <c r="E99" s="238" t="s">
        <v>82</v>
      </c>
      <c r="F99" s="239" t="s">
        <v>152</v>
      </c>
      <c r="G99" s="237"/>
      <c r="H99" s="238" t="s">
        <v>82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150</v>
      </c>
      <c r="AU99" s="245" t="s">
        <v>21</v>
      </c>
      <c r="AV99" s="14" t="s">
        <v>92</v>
      </c>
      <c r="AW99" s="14" t="s">
        <v>42</v>
      </c>
      <c r="AX99" s="14" t="s">
        <v>84</v>
      </c>
      <c r="AY99" s="245" t="s">
        <v>139</v>
      </c>
    </row>
    <row r="100" s="15" customFormat="1">
      <c r="A100" s="15"/>
      <c r="B100" s="246"/>
      <c r="C100" s="247"/>
      <c r="D100" s="226" t="s">
        <v>150</v>
      </c>
      <c r="E100" s="248" t="s">
        <v>82</v>
      </c>
      <c r="F100" s="249" t="s">
        <v>153</v>
      </c>
      <c r="G100" s="247"/>
      <c r="H100" s="250">
        <v>40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150</v>
      </c>
      <c r="AU100" s="256" t="s">
        <v>21</v>
      </c>
      <c r="AV100" s="15" t="s">
        <v>146</v>
      </c>
      <c r="AW100" s="15" t="s">
        <v>42</v>
      </c>
      <c r="AX100" s="15" t="s">
        <v>92</v>
      </c>
      <c r="AY100" s="256" t="s">
        <v>139</v>
      </c>
    </row>
    <row r="101" s="2" customFormat="1" ht="33" customHeight="1">
      <c r="A101" s="40"/>
      <c r="B101" s="41"/>
      <c r="C101" s="206" t="s">
        <v>21</v>
      </c>
      <c r="D101" s="206" t="s">
        <v>141</v>
      </c>
      <c r="E101" s="207" t="s">
        <v>154</v>
      </c>
      <c r="F101" s="208" t="s">
        <v>155</v>
      </c>
      <c r="G101" s="209" t="s">
        <v>144</v>
      </c>
      <c r="H101" s="210">
        <v>270</v>
      </c>
      <c r="I101" s="211"/>
      <c r="J101" s="212">
        <f>ROUND(I101*H101,2)</f>
        <v>0</v>
      </c>
      <c r="K101" s="208" t="s">
        <v>145</v>
      </c>
      <c r="L101" s="46"/>
      <c r="M101" s="213" t="s">
        <v>82</v>
      </c>
      <c r="N101" s="214" t="s">
        <v>54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0.58599999999999997</v>
      </c>
      <c r="T101" s="216">
        <f>S101*H101</f>
        <v>158.22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146</v>
      </c>
      <c r="AT101" s="217" t="s">
        <v>141</v>
      </c>
      <c r="AU101" s="217" t="s">
        <v>21</v>
      </c>
      <c r="AY101" s="18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92</v>
      </c>
      <c r="BK101" s="218">
        <f>ROUND(I101*H101,2)</f>
        <v>0</v>
      </c>
      <c r="BL101" s="18" t="s">
        <v>146</v>
      </c>
      <c r="BM101" s="217" t="s">
        <v>156</v>
      </c>
    </row>
    <row r="102" s="2" customFormat="1">
      <c r="A102" s="40"/>
      <c r="B102" s="41"/>
      <c r="C102" s="42"/>
      <c r="D102" s="219" t="s">
        <v>148</v>
      </c>
      <c r="E102" s="42"/>
      <c r="F102" s="220" t="s">
        <v>157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148</v>
      </c>
      <c r="AU102" s="18" t="s">
        <v>21</v>
      </c>
    </row>
    <row r="103" s="13" customFormat="1">
      <c r="A103" s="13"/>
      <c r="B103" s="224"/>
      <c r="C103" s="225"/>
      <c r="D103" s="226" t="s">
        <v>150</v>
      </c>
      <c r="E103" s="227" t="s">
        <v>82</v>
      </c>
      <c r="F103" s="228" t="s">
        <v>158</v>
      </c>
      <c r="G103" s="225"/>
      <c r="H103" s="229">
        <v>270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150</v>
      </c>
      <c r="AU103" s="235" t="s">
        <v>21</v>
      </c>
      <c r="AV103" s="13" t="s">
        <v>21</v>
      </c>
      <c r="AW103" s="13" t="s">
        <v>42</v>
      </c>
      <c r="AX103" s="13" t="s">
        <v>84</v>
      </c>
      <c r="AY103" s="235" t="s">
        <v>139</v>
      </c>
    </row>
    <row r="104" s="14" customFormat="1">
      <c r="A104" s="14"/>
      <c r="B104" s="236"/>
      <c r="C104" s="237"/>
      <c r="D104" s="226" t="s">
        <v>150</v>
      </c>
      <c r="E104" s="238" t="s">
        <v>82</v>
      </c>
      <c r="F104" s="239" t="s">
        <v>152</v>
      </c>
      <c r="G104" s="237"/>
      <c r="H104" s="238" t="s">
        <v>82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150</v>
      </c>
      <c r="AU104" s="245" t="s">
        <v>21</v>
      </c>
      <c r="AV104" s="14" t="s">
        <v>92</v>
      </c>
      <c r="AW104" s="14" t="s">
        <v>42</v>
      </c>
      <c r="AX104" s="14" t="s">
        <v>84</v>
      </c>
      <c r="AY104" s="245" t="s">
        <v>139</v>
      </c>
    </row>
    <row r="105" s="15" customFormat="1">
      <c r="A105" s="15"/>
      <c r="B105" s="246"/>
      <c r="C105" s="247"/>
      <c r="D105" s="226" t="s">
        <v>150</v>
      </c>
      <c r="E105" s="248" t="s">
        <v>82</v>
      </c>
      <c r="F105" s="249" t="s">
        <v>153</v>
      </c>
      <c r="G105" s="247"/>
      <c r="H105" s="250">
        <v>270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150</v>
      </c>
      <c r="AU105" s="256" t="s">
        <v>21</v>
      </c>
      <c r="AV105" s="15" t="s">
        <v>146</v>
      </c>
      <c r="AW105" s="15" t="s">
        <v>42</v>
      </c>
      <c r="AX105" s="15" t="s">
        <v>92</v>
      </c>
      <c r="AY105" s="256" t="s">
        <v>139</v>
      </c>
    </row>
    <row r="106" s="2" customFormat="1" ht="37.8" customHeight="1">
      <c r="A106" s="40"/>
      <c r="B106" s="41"/>
      <c r="C106" s="206" t="s">
        <v>159</v>
      </c>
      <c r="D106" s="206" t="s">
        <v>141</v>
      </c>
      <c r="E106" s="207" t="s">
        <v>160</v>
      </c>
      <c r="F106" s="208" t="s">
        <v>161</v>
      </c>
      <c r="G106" s="209" t="s">
        <v>144</v>
      </c>
      <c r="H106" s="210">
        <v>98</v>
      </c>
      <c r="I106" s="211"/>
      <c r="J106" s="212">
        <f>ROUND(I106*H106,2)</f>
        <v>0</v>
      </c>
      <c r="K106" s="208" t="s">
        <v>145</v>
      </c>
      <c r="L106" s="46"/>
      <c r="M106" s="213" t="s">
        <v>82</v>
      </c>
      <c r="N106" s="214" t="s">
        <v>54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0.26000000000000001</v>
      </c>
      <c r="T106" s="216">
        <f>S106*H106</f>
        <v>25.48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146</v>
      </c>
      <c r="AT106" s="217" t="s">
        <v>141</v>
      </c>
      <c r="AU106" s="217" t="s">
        <v>21</v>
      </c>
      <c r="AY106" s="18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92</v>
      </c>
      <c r="BK106" s="218">
        <f>ROUND(I106*H106,2)</f>
        <v>0</v>
      </c>
      <c r="BL106" s="18" t="s">
        <v>146</v>
      </c>
      <c r="BM106" s="217" t="s">
        <v>162</v>
      </c>
    </row>
    <row r="107" s="2" customFormat="1">
      <c r="A107" s="40"/>
      <c r="B107" s="41"/>
      <c r="C107" s="42"/>
      <c r="D107" s="219" t="s">
        <v>148</v>
      </c>
      <c r="E107" s="42"/>
      <c r="F107" s="220" t="s">
        <v>163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148</v>
      </c>
      <c r="AU107" s="18" t="s">
        <v>21</v>
      </c>
    </row>
    <row r="108" s="13" customFormat="1">
      <c r="A108" s="13"/>
      <c r="B108" s="224"/>
      <c r="C108" s="225"/>
      <c r="D108" s="226" t="s">
        <v>150</v>
      </c>
      <c r="E108" s="227" t="s">
        <v>82</v>
      </c>
      <c r="F108" s="228" t="s">
        <v>164</v>
      </c>
      <c r="G108" s="225"/>
      <c r="H108" s="229">
        <v>98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150</v>
      </c>
      <c r="AU108" s="235" t="s">
        <v>21</v>
      </c>
      <c r="AV108" s="13" t="s">
        <v>21</v>
      </c>
      <c r="AW108" s="13" t="s">
        <v>42</v>
      </c>
      <c r="AX108" s="13" t="s">
        <v>84</v>
      </c>
      <c r="AY108" s="235" t="s">
        <v>139</v>
      </c>
    </row>
    <row r="109" s="14" customFormat="1">
      <c r="A109" s="14"/>
      <c r="B109" s="236"/>
      <c r="C109" s="237"/>
      <c r="D109" s="226" t="s">
        <v>150</v>
      </c>
      <c r="E109" s="238" t="s">
        <v>82</v>
      </c>
      <c r="F109" s="239" t="s">
        <v>152</v>
      </c>
      <c r="G109" s="237"/>
      <c r="H109" s="238" t="s">
        <v>82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150</v>
      </c>
      <c r="AU109" s="245" t="s">
        <v>21</v>
      </c>
      <c r="AV109" s="14" t="s">
        <v>92</v>
      </c>
      <c r="AW109" s="14" t="s">
        <v>42</v>
      </c>
      <c r="AX109" s="14" t="s">
        <v>84</v>
      </c>
      <c r="AY109" s="245" t="s">
        <v>139</v>
      </c>
    </row>
    <row r="110" s="15" customFormat="1">
      <c r="A110" s="15"/>
      <c r="B110" s="246"/>
      <c r="C110" s="247"/>
      <c r="D110" s="226" t="s">
        <v>150</v>
      </c>
      <c r="E110" s="248" t="s">
        <v>82</v>
      </c>
      <c r="F110" s="249" t="s">
        <v>153</v>
      </c>
      <c r="G110" s="247"/>
      <c r="H110" s="250">
        <v>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150</v>
      </c>
      <c r="AU110" s="256" t="s">
        <v>21</v>
      </c>
      <c r="AV110" s="15" t="s">
        <v>146</v>
      </c>
      <c r="AW110" s="15" t="s">
        <v>42</v>
      </c>
      <c r="AX110" s="15" t="s">
        <v>92</v>
      </c>
      <c r="AY110" s="256" t="s">
        <v>139</v>
      </c>
    </row>
    <row r="111" s="2" customFormat="1" ht="37.8" customHeight="1">
      <c r="A111" s="40"/>
      <c r="B111" s="41"/>
      <c r="C111" s="206" t="s">
        <v>146</v>
      </c>
      <c r="D111" s="206" t="s">
        <v>141</v>
      </c>
      <c r="E111" s="207" t="s">
        <v>165</v>
      </c>
      <c r="F111" s="208" t="s">
        <v>166</v>
      </c>
      <c r="G111" s="209" t="s">
        <v>144</v>
      </c>
      <c r="H111" s="210">
        <v>38.710000000000001</v>
      </c>
      <c r="I111" s="211"/>
      <c r="J111" s="212">
        <f>ROUND(I111*H111,2)</f>
        <v>0</v>
      </c>
      <c r="K111" s="208" t="s">
        <v>145</v>
      </c>
      <c r="L111" s="46"/>
      <c r="M111" s="213" t="s">
        <v>82</v>
      </c>
      <c r="N111" s="214" t="s">
        <v>54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0.29499999999999998</v>
      </c>
      <c r="T111" s="216">
        <f>S111*H111</f>
        <v>11.419449999999999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146</v>
      </c>
      <c r="AT111" s="217" t="s">
        <v>141</v>
      </c>
      <c r="AU111" s="217" t="s">
        <v>21</v>
      </c>
      <c r="AY111" s="18" t="s">
        <v>139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92</v>
      </c>
      <c r="BK111" s="218">
        <f>ROUND(I111*H111,2)</f>
        <v>0</v>
      </c>
      <c r="BL111" s="18" t="s">
        <v>146</v>
      </c>
      <c r="BM111" s="217" t="s">
        <v>167</v>
      </c>
    </row>
    <row r="112" s="2" customFormat="1">
      <c r="A112" s="40"/>
      <c r="B112" s="41"/>
      <c r="C112" s="42"/>
      <c r="D112" s="219" t="s">
        <v>148</v>
      </c>
      <c r="E112" s="42"/>
      <c r="F112" s="220" t="s">
        <v>168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148</v>
      </c>
      <c r="AU112" s="18" t="s">
        <v>21</v>
      </c>
    </row>
    <row r="113" s="13" customFormat="1">
      <c r="A113" s="13"/>
      <c r="B113" s="224"/>
      <c r="C113" s="225"/>
      <c r="D113" s="226" t="s">
        <v>150</v>
      </c>
      <c r="E113" s="227" t="s">
        <v>82</v>
      </c>
      <c r="F113" s="228" t="s">
        <v>169</v>
      </c>
      <c r="G113" s="225"/>
      <c r="H113" s="229">
        <v>38.710000000000001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150</v>
      </c>
      <c r="AU113" s="235" t="s">
        <v>21</v>
      </c>
      <c r="AV113" s="13" t="s">
        <v>21</v>
      </c>
      <c r="AW113" s="13" t="s">
        <v>42</v>
      </c>
      <c r="AX113" s="13" t="s">
        <v>84</v>
      </c>
      <c r="AY113" s="235" t="s">
        <v>139</v>
      </c>
    </row>
    <row r="114" s="14" customFormat="1">
      <c r="A114" s="14"/>
      <c r="B114" s="236"/>
      <c r="C114" s="237"/>
      <c r="D114" s="226" t="s">
        <v>150</v>
      </c>
      <c r="E114" s="238" t="s">
        <v>82</v>
      </c>
      <c r="F114" s="239" t="s">
        <v>152</v>
      </c>
      <c r="G114" s="237"/>
      <c r="H114" s="238" t="s">
        <v>82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150</v>
      </c>
      <c r="AU114" s="245" t="s">
        <v>21</v>
      </c>
      <c r="AV114" s="14" t="s">
        <v>92</v>
      </c>
      <c r="AW114" s="14" t="s">
        <v>42</v>
      </c>
      <c r="AX114" s="14" t="s">
        <v>84</v>
      </c>
      <c r="AY114" s="245" t="s">
        <v>139</v>
      </c>
    </row>
    <row r="115" s="15" customFormat="1">
      <c r="A115" s="15"/>
      <c r="B115" s="246"/>
      <c r="C115" s="247"/>
      <c r="D115" s="226" t="s">
        <v>150</v>
      </c>
      <c r="E115" s="248" t="s">
        <v>82</v>
      </c>
      <c r="F115" s="249" t="s">
        <v>153</v>
      </c>
      <c r="G115" s="247"/>
      <c r="H115" s="250">
        <v>38.710000000000001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150</v>
      </c>
      <c r="AU115" s="256" t="s">
        <v>21</v>
      </c>
      <c r="AV115" s="15" t="s">
        <v>146</v>
      </c>
      <c r="AW115" s="15" t="s">
        <v>42</v>
      </c>
      <c r="AX115" s="15" t="s">
        <v>92</v>
      </c>
      <c r="AY115" s="256" t="s">
        <v>139</v>
      </c>
    </row>
    <row r="116" s="2" customFormat="1" ht="37.8" customHeight="1">
      <c r="A116" s="40"/>
      <c r="B116" s="41"/>
      <c r="C116" s="206" t="s">
        <v>170</v>
      </c>
      <c r="D116" s="206" t="s">
        <v>141</v>
      </c>
      <c r="E116" s="207" t="s">
        <v>171</v>
      </c>
      <c r="F116" s="208" t="s">
        <v>172</v>
      </c>
      <c r="G116" s="209" t="s">
        <v>144</v>
      </c>
      <c r="H116" s="210">
        <v>136.71000000000001</v>
      </c>
      <c r="I116" s="211"/>
      <c r="J116" s="212">
        <f>ROUND(I116*H116,2)</f>
        <v>0</v>
      </c>
      <c r="K116" s="208" t="s">
        <v>145</v>
      </c>
      <c r="L116" s="46"/>
      <c r="M116" s="213" t="s">
        <v>82</v>
      </c>
      <c r="N116" s="214" t="s">
        <v>54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0.28999999999999998</v>
      </c>
      <c r="T116" s="216">
        <f>S116*H116</f>
        <v>39.645899999999997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146</v>
      </c>
      <c r="AT116" s="217" t="s">
        <v>141</v>
      </c>
      <c r="AU116" s="217" t="s">
        <v>21</v>
      </c>
      <c r="AY116" s="18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92</v>
      </c>
      <c r="BK116" s="218">
        <f>ROUND(I116*H116,2)</f>
        <v>0</v>
      </c>
      <c r="BL116" s="18" t="s">
        <v>146</v>
      </c>
      <c r="BM116" s="217" t="s">
        <v>173</v>
      </c>
    </row>
    <row r="117" s="2" customFormat="1">
      <c r="A117" s="40"/>
      <c r="B117" s="41"/>
      <c r="C117" s="42"/>
      <c r="D117" s="219" t="s">
        <v>148</v>
      </c>
      <c r="E117" s="42"/>
      <c r="F117" s="220" t="s">
        <v>174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148</v>
      </c>
      <c r="AU117" s="18" t="s">
        <v>21</v>
      </c>
    </row>
    <row r="118" s="13" customFormat="1">
      <c r="A118" s="13"/>
      <c r="B118" s="224"/>
      <c r="C118" s="225"/>
      <c r="D118" s="226" t="s">
        <v>150</v>
      </c>
      <c r="E118" s="227" t="s">
        <v>82</v>
      </c>
      <c r="F118" s="228" t="s">
        <v>175</v>
      </c>
      <c r="G118" s="225"/>
      <c r="H118" s="229">
        <v>136.71000000000001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150</v>
      </c>
      <c r="AU118" s="235" t="s">
        <v>21</v>
      </c>
      <c r="AV118" s="13" t="s">
        <v>21</v>
      </c>
      <c r="AW118" s="13" t="s">
        <v>42</v>
      </c>
      <c r="AX118" s="13" t="s">
        <v>84</v>
      </c>
      <c r="AY118" s="235" t="s">
        <v>139</v>
      </c>
    </row>
    <row r="119" s="14" customFormat="1">
      <c r="A119" s="14"/>
      <c r="B119" s="236"/>
      <c r="C119" s="237"/>
      <c r="D119" s="226" t="s">
        <v>150</v>
      </c>
      <c r="E119" s="238" t="s">
        <v>82</v>
      </c>
      <c r="F119" s="239" t="s">
        <v>176</v>
      </c>
      <c r="G119" s="237"/>
      <c r="H119" s="238" t="s">
        <v>82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150</v>
      </c>
      <c r="AU119" s="245" t="s">
        <v>21</v>
      </c>
      <c r="AV119" s="14" t="s">
        <v>92</v>
      </c>
      <c r="AW119" s="14" t="s">
        <v>42</v>
      </c>
      <c r="AX119" s="14" t="s">
        <v>84</v>
      </c>
      <c r="AY119" s="245" t="s">
        <v>139</v>
      </c>
    </row>
    <row r="120" s="15" customFormat="1">
      <c r="A120" s="15"/>
      <c r="B120" s="246"/>
      <c r="C120" s="247"/>
      <c r="D120" s="226" t="s">
        <v>150</v>
      </c>
      <c r="E120" s="248" t="s">
        <v>82</v>
      </c>
      <c r="F120" s="249" t="s">
        <v>153</v>
      </c>
      <c r="G120" s="247"/>
      <c r="H120" s="250">
        <v>136.71000000000001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150</v>
      </c>
      <c r="AU120" s="256" t="s">
        <v>21</v>
      </c>
      <c r="AV120" s="15" t="s">
        <v>146</v>
      </c>
      <c r="AW120" s="15" t="s">
        <v>42</v>
      </c>
      <c r="AX120" s="15" t="s">
        <v>92</v>
      </c>
      <c r="AY120" s="256" t="s">
        <v>139</v>
      </c>
    </row>
    <row r="121" s="2" customFormat="1" ht="37.8" customHeight="1">
      <c r="A121" s="40"/>
      <c r="B121" s="41"/>
      <c r="C121" s="206" t="s">
        <v>177</v>
      </c>
      <c r="D121" s="206" t="s">
        <v>141</v>
      </c>
      <c r="E121" s="207" t="s">
        <v>178</v>
      </c>
      <c r="F121" s="208" t="s">
        <v>179</v>
      </c>
      <c r="G121" s="209" t="s">
        <v>144</v>
      </c>
      <c r="H121" s="210">
        <v>645.02499999999998</v>
      </c>
      <c r="I121" s="211"/>
      <c r="J121" s="212">
        <f>ROUND(I121*H121,2)</f>
        <v>0</v>
      </c>
      <c r="K121" s="208" t="s">
        <v>145</v>
      </c>
      <c r="L121" s="46"/>
      <c r="M121" s="213" t="s">
        <v>82</v>
      </c>
      <c r="N121" s="214" t="s">
        <v>54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0.44</v>
      </c>
      <c r="T121" s="216">
        <f>S121*H121</f>
        <v>283.81099999999998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146</v>
      </c>
      <c r="AT121" s="217" t="s">
        <v>141</v>
      </c>
      <c r="AU121" s="217" t="s">
        <v>21</v>
      </c>
      <c r="AY121" s="18" t="s">
        <v>139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92</v>
      </c>
      <c r="BK121" s="218">
        <f>ROUND(I121*H121,2)</f>
        <v>0</v>
      </c>
      <c r="BL121" s="18" t="s">
        <v>146</v>
      </c>
      <c r="BM121" s="217" t="s">
        <v>180</v>
      </c>
    </row>
    <row r="122" s="2" customFormat="1">
      <c r="A122" s="40"/>
      <c r="B122" s="41"/>
      <c r="C122" s="42"/>
      <c r="D122" s="219" t="s">
        <v>148</v>
      </c>
      <c r="E122" s="42"/>
      <c r="F122" s="220" t="s">
        <v>181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148</v>
      </c>
      <c r="AU122" s="18" t="s">
        <v>21</v>
      </c>
    </row>
    <row r="123" s="13" customFormat="1">
      <c r="A123" s="13"/>
      <c r="B123" s="224"/>
      <c r="C123" s="225"/>
      <c r="D123" s="226" t="s">
        <v>150</v>
      </c>
      <c r="E123" s="227" t="s">
        <v>82</v>
      </c>
      <c r="F123" s="228" t="s">
        <v>182</v>
      </c>
      <c r="G123" s="225"/>
      <c r="H123" s="229">
        <v>645.02499999999998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150</v>
      </c>
      <c r="AU123" s="235" t="s">
        <v>21</v>
      </c>
      <c r="AV123" s="13" t="s">
        <v>21</v>
      </c>
      <c r="AW123" s="13" t="s">
        <v>42</v>
      </c>
      <c r="AX123" s="13" t="s">
        <v>84</v>
      </c>
      <c r="AY123" s="235" t="s">
        <v>139</v>
      </c>
    </row>
    <row r="124" s="14" customFormat="1">
      <c r="A124" s="14"/>
      <c r="B124" s="236"/>
      <c r="C124" s="237"/>
      <c r="D124" s="226" t="s">
        <v>150</v>
      </c>
      <c r="E124" s="238" t="s">
        <v>82</v>
      </c>
      <c r="F124" s="239" t="s">
        <v>152</v>
      </c>
      <c r="G124" s="237"/>
      <c r="H124" s="238" t="s">
        <v>82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150</v>
      </c>
      <c r="AU124" s="245" t="s">
        <v>21</v>
      </c>
      <c r="AV124" s="14" t="s">
        <v>92</v>
      </c>
      <c r="AW124" s="14" t="s">
        <v>42</v>
      </c>
      <c r="AX124" s="14" t="s">
        <v>84</v>
      </c>
      <c r="AY124" s="245" t="s">
        <v>139</v>
      </c>
    </row>
    <row r="125" s="15" customFormat="1">
      <c r="A125" s="15"/>
      <c r="B125" s="246"/>
      <c r="C125" s="247"/>
      <c r="D125" s="226" t="s">
        <v>150</v>
      </c>
      <c r="E125" s="248" t="s">
        <v>82</v>
      </c>
      <c r="F125" s="249" t="s">
        <v>153</v>
      </c>
      <c r="G125" s="247"/>
      <c r="H125" s="250">
        <v>645.02499999999998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150</v>
      </c>
      <c r="AU125" s="256" t="s">
        <v>21</v>
      </c>
      <c r="AV125" s="15" t="s">
        <v>146</v>
      </c>
      <c r="AW125" s="15" t="s">
        <v>42</v>
      </c>
      <c r="AX125" s="15" t="s">
        <v>92</v>
      </c>
      <c r="AY125" s="256" t="s">
        <v>139</v>
      </c>
    </row>
    <row r="126" s="2" customFormat="1" ht="33" customHeight="1">
      <c r="A126" s="40"/>
      <c r="B126" s="41"/>
      <c r="C126" s="206" t="s">
        <v>183</v>
      </c>
      <c r="D126" s="206" t="s">
        <v>141</v>
      </c>
      <c r="E126" s="207" t="s">
        <v>184</v>
      </c>
      <c r="F126" s="208" t="s">
        <v>185</v>
      </c>
      <c r="G126" s="209" t="s">
        <v>144</v>
      </c>
      <c r="H126" s="210">
        <v>645.02999999999997</v>
      </c>
      <c r="I126" s="211"/>
      <c r="J126" s="212">
        <f>ROUND(I126*H126,2)</f>
        <v>0</v>
      </c>
      <c r="K126" s="208" t="s">
        <v>145</v>
      </c>
      <c r="L126" s="46"/>
      <c r="M126" s="213" t="s">
        <v>82</v>
      </c>
      <c r="N126" s="214" t="s">
        <v>54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0.22</v>
      </c>
      <c r="T126" s="216">
        <f>S126*H126</f>
        <v>141.9066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146</v>
      </c>
      <c r="AT126" s="217" t="s">
        <v>141</v>
      </c>
      <c r="AU126" s="217" t="s">
        <v>21</v>
      </c>
      <c r="AY126" s="18" t="s">
        <v>139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92</v>
      </c>
      <c r="BK126" s="218">
        <f>ROUND(I126*H126,2)</f>
        <v>0</v>
      </c>
      <c r="BL126" s="18" t="s">
        <v>146</v>
      </c>
      <c r="BM126" s="217" t="s">
        <v>186</v>
      </c>
    </row>
    <row r="127" s="2" customFormat="1">
      <c r="A127" s="40"/>
      <c r="B127" s="41"/>
      <c r="C127" s="42"/>
      <c r="D127" s="219" t="s">
        <v>148</v>
      </c>
      <c r="E127" s="42"/>
      <c r="F127" s="220" t="s">
        <v>187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148</v>
      </c>
      <c r="AU127" s="18" t="s">
        <v>21</v>
      </c>
    </row>
    <row r="128" s="13" customFormat="1">
      <c r="A128" s="13"/>
      <c r="B128" s="224"/>
      <c r="C128" s="225"/>
      <c r="D128" s="226" t="s">
        <v>150</v>
      </c>
      <c r="E128" s="227" t="s">
        <v>82</v>
      </c>
      <c r="F128" s="228" t="s">
        <v>188</v>
      </c>
      <c r="G128" s="225"/>
      <c r="H128" s="229">
        <v>645.02999999999997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150</v>
      </c>
      <c r="AU128" s="235" t="s">
        <v>21</v>
      </c>
      <c r="AV128" s="13" t="s">
        <v>21</v>
      </c>
      <c r="AW128" s="13" t="s">
        <v>42</v>
      </c>
      <c r="AX128" s="13" t="s">
        <v>84</v>
      </c>
      <c r="AY128" s="235" t="s">
        <v>139</v>
      </c>
    </row>
    <row r="129" s="14" customFormat="1">
      <c r="A129" s="14"/>
      <c r="B129" s="236"/>
      <c r="C129" s="237"/>
      <c r="D129" s="226" t="s">
        <v>150</v>
      </c>
      <c r="E129" s="238" t="s">
        <v>82</v>
      </c>
      <c r="F129" s="239" t="s">
        <v>152</v>
      </c>
      <c r="G129" s="237"/>
      <c r="H129" s="238" t="s">
        <v>82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150</v>
      </c>
      <c r="AU129" s="245" t="s">
        <v>21</v>
      </c>
      <c r="AV129" s="14" t="s">
        <v>92</v>
      </c>
      <c r="AW129" s="14" t="s">
        <v>42</v>
      </c>
      <c r="AX129" s="14" t="s">
        <v>84</v>
      </c>
      <c r="AY129" s="245" t="s">
        <v>139</v>
      </c>
    </row>
    <row r="130" s="15" customFormat="1">
      <c r="A130" s="15"/>
      <c r="B130" s="246"/>
      <c r="C130" s="247"/>
      <c r="D130" s="226" t="s">
        <v>150</v>
      </c>
      <c r="E130" s="248" t="s">
        <v>82</v>
      </c>
      <c r="F130" s="249" t="s">
        <v>153</v>
      </c>
      <c r="G130" s="247"/>
      <c r="H130" s="250">
        <v>645.02999999999997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150</v>
      </c>
      <c r="AU130" s="256" t="s">
        <v>21</v>
      </c>
      <c r="AV130" s="15" t="s">
        <v>146</v>
      </c>
      <c r="AW130" s="15" t="s">
        <v>42</v>
      </c>
      <c r="AX130" s="15" t="s">
        <v>92</v>
      </c>
      <c r="AY130" s="256" t="s">
        <v>139</v>
      </c>
    </row>
    <row r="131" s="2" customFormat="1" ht="24.15" customHeight="1">
      <c r="A131" s="40"/>
      <c r="B131" s="41"/>
      <c r="C131" s="206" t="s">
        <v>189</v>
      </c>
      <c r="D131" s="206" t="s">
        <v>141</v>
      </c>
      <c r="E131" s="207" t="s">
        <v>190</v>
      </c>
      <c r="F131" s="208" t="s">
        <v>191</v>
      </c>
      <c r="G131" s="209" t="s">
        <v>144</v>
      </c>
      <c r="H131" s="210">
        <v>754.02999999999997</v>
      </c>
      <c r="I131" s="211"/>
      <c r="J131" s="212">
        <f>ROUND(I131*H131,2)</f>
        <v>0</v>
      </c>
      <c r="K131" s="208" t="s">
        <v>145</v>
      </c>
      <c r="L131" s="46"/>
      <c r="M131" s="213" t="s">
        <v>82</v>
      </c>
      <c r="N131" s="214" t="s">
        <v>54</v>
      </c>
      <c r="O131" s="86"/>
      <c r="P131" s="215">
        <f>O131*H131</f>
        <v>0</v>
      </c>
      <c r="Q131" s="215">
        <v>0.00012999999999999999</v>
      </c>
      <c r="R131" s="215">
        <f>Q131*H131</f>
        <v>0.098023899999999983</v>
      </c>
      <c r="S131" s="215">
        <v>0.23000000000000001</v>
      </c>
      <c r="T131" s="216">
        <f>S131*H131</f>
        <v>173.42689999999999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146</v>
      </c>
      <c r="AT131" s="217" t="s">
        <v>141</v>
      </c>
      <c r="AU131" s="217" t="s">
        <v>21</v>
      </c>
      <c r="AY131" s="18" t="s">
        <v>139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92</v>
      </c>
      <c r="BK131" s="218">
        <f>ROUND(I131*H131,2)</f>
        <v>0</v>
      </c>
      <c r="BL131" s="18" t="s">
        <v>146</v>
      </c>
      <c r="BM131" s="217" t="s">
        <v>192</v>
      </c>
    </row>
    <row r="132" s="2" customFormat="1">
      <c r="A132" s="40"/>
      <c r="B132" s="41"/>
      <c r="C132" s="42"/>
      <c r="D132" s="219" t="s">
        <v>148</v>
      </c>
      <c r="E132" s="42"/>
      <c r="F132" s="220" t="s">
        <v>193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148</v>
      </c>
      <c r="AU132" s="18" t="s">
        <v>21</v>
      </c>
    </row>
    <row r="133" s="13" customFormat="1">
      <c r="A133" s="13"/>
      <c r="B133" s="224"/>
      <c r="C133" s="225"/>
      <c r="D133" s="226" t="s">
        <v>150</v>
      </c>
      <c r="E133" s="227" t="s">
        <v>82</v>
      </c>
      <c r="F133" s="228" t="s">
        <v>194</v>
      </c>
      <c r="G133" s="225"/>
      <c r="H133" s="229">
        <v>754.02999999999997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150</v>
      </c>
      <c r="AU133" s="235" t="s">
        <v>21</v>
      </c>
      <c r="AV133" s="13" t="s">
        <v>21</v>
      </c>
      <c r="AW133" s="13" t="s">
        <v>42</v>
      </c>
      <c r="AX133" s="13" t="s">
        <v>84</v>
      </c>
      <c r="AY133" s="235" t="s">
        <v>139</v>
      </c>
    </row>
    <row r="134" s="14" customFormat="1">
      <c r="A134" s="14"/>
      <c r="B134" s="236"/>
      <c r="C134" s="237"/>
      <c r="D134" s="226" t="s">
        <v>150</v>
      </c>
      <c r="E134" s="238" t="s">
        <v>82</v>
      </c>
      <c r="F134" s="239" t="s">
        <v>152</v>
      </c>
      <c r="G134" s="237"/>
      <c r="H134" s="238" t="s">
        <v>82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150</v>
      </c>
      <c r="AU134" s="245" t="s">
        <v>21</v>
      </c>
      <c r="AV134" s="14" t="s">
        <v>92</v>
      </c>
      <c r="AW134" s="14" t="s">
        <v>42</v>
      </c>
      <c r="AX134" s="14" t="s">
        <v>84</v>
      </c>
      <c r="AY134" s="245" t="s">
        <v>139</v>
      </c>
    </row>
    <row r="135" s="15" customFormat="1">
      <c r="A135" s="15"/>
      <c r="B135" s="246"/>
      <c r="C135" s="247"/>
      <c r="D135" s="226" t="s">
        <v>150</v>
      </c>
      <c r="E135" s="248" t="s">
        <v>82</v>
      </c>
      <c r="F135" s="249" t="s">
        <v>153</v>
      </c>
      <c r="G135" s="247"/>
      <c r="H135" s="250">
        <v>754.02999999999997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150</v>
      </c>
      <c r="AU135" s="256" t="s">
        <v>21</v>
      </c>
      <c r="AV135" s="15" t="s">
        <v>146</v>
      </c>
      <c r="AW135" s="15" t="s">
        <v>42</v>
      </c>
      <c r="AX135" s="15" t="s">
        <v>92</v>
      </c>
      <c r="AY135" s="256" t="s">
        <v>139</v>
      </c>
    </row>
    <row r="136" s="2" customFormat="1" ht="24.15" customHeight="1">
      <c r="A136" s="40"/>
      <c r="B136" s="41"/>
      <c r="C136" s="206" t="s">
        <v>195</v>
      </c>
      <c r="D136" s="206" t="s">
        <v>141</v>
      </c>
      <c r="E136" s="207" t="s">
        <v>196</v>
      </c>
      <c r="F136" s="208" t="s">
        <v>197</v>
      </c>
      <c r="G136" s="209" t="s">
        <v>198</v>
      </c>
      <c r="H136" s="210">
        <v>160</v>
      </c>
      <c r="I136" s="211"/>
      <c r="J136" s="212">
        <f>ROUND(I136*H136,2)</f>
        <v>0</v>
      </c>
      <c r="K136" s="208" t="s">
        <v>145</v>
      </c>
      <c r="L136" s="46"/>
      <c r="M136" s="213" t="s">
        <v>82</v>
      </c>
      <c r="N136" s="214" t="s">
        <v>54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0.20499999999999999</v>
      </c>
      <c r="T136" s="216">
        <f>S136*H136</f>
        <v>32.799999999999997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146</v>
      </c>
      <c r="AT136" s="217" t="s">
        <v>141</v>
      </c>
      <c r="AU136" s="217" t="s">
        <v>21</v>
      </c>
      <c r="AY136" s="18" t="s">
        <v>139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92</v>
      </c>
      <c r="BK136" s="218">
        <f>ROUND(I136*H136,2)</f>
        <v>0</v>
      </c>
      <c r="BL136" s="18" t="s">
        <v>146</v>
      </c>
      <c r="BM136" s="217" t="s">
        <v>199</v>
      </c>
    </row>
    <row r="137" s="2" customFormat="1">
      <c r="A137" s="40"/>
      <c r="B137" s="41"/>
      <c r="C137" s="42"/>
      <c r="D137" s="219" t="s">
        <v>148</v>
      </c>
      <c r="E137" s="42"/>
      <c r="F137" s="220" t="s">
        <v>200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148</v>
      </c>
      <c r="AU137" s="18" t="s">
        <v>21</v>
      </c>
    </row>
    <row r="138" s="13" customFormat="1">
      <c r="A138" s="13"/>
      <c r="B138" s="224"/>
      <c r="C138" s="225"/>
      <c r="D138" s="226" t="s">
        <v>150</v>
      </c>
      <c r="E138" s="227" t="s">
        <v>82</v>
      </c>
      <c r="F138" s="228" t="s">
        <v>201</v>
      </c>
      <c r="G138" s="225"/>
      <c r="H138" s="229">
        <v>160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150</v>
      </c>
      <c r="AU138" s="235" t="s">
        <v>21</v>
      </c>
      <c r="AV138" s="13" t="s">
        <v>21</v>
      </c>
      <c r="AW138" s="13" t="s">
        <v>42</v>
      </c>
      <c r="AX138" s="13" t="s">
        <v>84</v>
      </c>
      <c r="AY138" s="235" t="s">
        <v>139</v>
      </c>
    </row>
    <row r="139" s="14" customFormat="1">
      <c r="A139" s="14"/>
      <c r="B139" s="236"/>
      <c r="C139" s="237"/>
      <c r="D139" s="226" t="s">
        <v>150</v>
      </c>
      <c r="E139" s="238" t="s">
        <v>82</v>
      </c>
      <c r="F139" s="239" t="s">
        <v>152</v>
      </c>
      <c r="G139" s="237"/>
      <c r="H139" s="238" t="s">
        <v>82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150</v>
      </c>
      <c r="AU139" s="245" t="s">
        <v>21</v>
      </c>
      <c r="AV139" s="14" t="s">
        <v>92</v>
      </c>
      <c r="AW139" s="14" t="s">
        <v>42</v>
      </c>
      <c r="AX139" s="14" t="s">
        <v>84</v>
      </c>
      <c r="AY139" s="245" t="s">
        <v>139</v>
      </c>
    </row>
    <row r="140" s="15" customFormat="1">
      <c r="A140" s="15"/>
      <c r="B140" s="246"/>
      <c r="C140" s="247"/>
      <c r="D140" s="226" t="s">
        <v>150</v>
      </c>
      <c r="E140" s="248" t="s">
        <v>82</v>
      </c>
      <c r="F140" s="249" t="s">
        <v>153</v>
      </c>
      <c r="G140" s="247"/>
      <c r="H140" s="250">
        <v>160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150</v>
      </c>
      <c r="AU140" s="256" t="s">
        <v>21</v>
      </c>
      <c r="AV140" s="15" t="s">
        <v>146</v>
      </c>
      <c r="AW140" s="15" t="s">
        <v>42</v>
      </c>
      <c r="AX140" s="15" t="s">
        <v>92</v>
      </c>
      <c r="AY140" s="256" t="s">
        <v>139</v>
      </c>
    </row>
    <row r="141" s="2" customFormat="1" ht="16.5" customHeight="1">
      <c r="A141" s="40"/>
      <c r="B141" s="41"/>
      <c r="C141" s="206" t="s">
        <v>202</v>
      </c>
      <c r="D141" s="206" t="s">
        <v>141</v>
      </c>
      <c r="E141" s="207" t="s">
        <v>203</v>
      </c>
      <c r="F141" s="208" t="s">
        <v>204</v>
      </c>
      <c r="G141" s="209" t="s">
        <v>198</v>
      </c>
      <c r="H141" s="210">
        <v>40</v>
      </c>
      <c r="I141" s="211"/>
      <c r="J141" s="212">
        <f>ROUND(I141*H141,2)</f>
        <v>0</v>
      </c>
      <c r="K141" s="208" t="s">
        <v>82</v>
      </c>
      <c r="L141" s="46"/>
      <c r="M141" s="213" t="s">
        <v>82</v>
      </c>
      <c r="N141" s="214" t="s">
        <v>54</v>
      </c>
      <c r="O141" s="86"/>
      <c r="P141" s="215">
        <f>O141*H141</f>
        <v>0</v>
      </c>
      <c r="Q141" s="215">
        <v>0.026980000000000001</v>
      </c>
      <c r="R141" s="215">
        <f>Q141*H141</f>
        <v>1.0791999999999999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146</v>
      </c>
      <c r="AT141" s="217" t="s">
        <v>141</v>
      </c>
      <c r="AU141" s="217" t="s">
        <v>21</v>
      </c>
      <c r="AY141" s="18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92</v>
      </c>
      <c r="BK141" s="218">
        <f>ROUND(I141*H141,2)</f>
        <v>0</v>
      </c>
      <c r="BL141" s="18" t="s">
        <v>146</v>
      </c>
      <c r="BM141" s="217" t="s">
        <v>205</v>
      </c>
    </row>
    <row r="142" s="13" customFormat="1">
      <c r="A142" s="13"/>
      <c r="B142" s="224"/>
      <c r="C142" s="225"/>
      <c r="D142" s="226" t="s">
        <v>150</v>
      </c>
      <c r="E142" s="227" t="s">
        <v>82</v>
      </c>
      <c r="F142" s="228" t="s">
        <v>151</v>
      </c>
      <c r="G142" s="225"/>
      <c r="H142" s="229">
        <v>40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150</v>
      </c>
      <c r="AU142" s="235" t="s">
        <v>21</v>
      </c>
      <c r="AV142" s="13" t="s">
        <v>21</v>
      </c>
      <c r="AW142" s="13" t="s">
        <v>42</v>
      </c>
      <c r="AX142" s="13" t="s">
        <v>84</v>
      </c>
      <c r="AY142" s="235" t="s">
        <v>139</v>
      </c>
    </row>
    <row r="143" s="14" customFormat="1">
      <c r="A143" s="14"/>
      <c r="B143" s="236"/>
      <c r="C143" s="237"/>
      <c r="D143" s="226" t="s">
        <v>150</v>
      </c>
      <c r="E143" s="238" t="s">
        <v>82</v>
      </c>
      <c r="F143" s="239" t="s">
        <v>152</v>
      </c>
      <c r="G143" s="237"/>
      <c r="H143" s="238" t="s">
        <v>82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150</v>
      </c>
      <c r="AU143" s="245" t="s">
        <v>21</v>
      </c>
      <c r="AV143" s="14" t="s">
        <v>92</v>
      </c>
      <c r="AW143" s="14" t="s">
        <v>42</v>
      </c>
      <c r="AX143" s="14" t="s">
        <v>84</v>
      </c>
      <c r="AY143" s="245" t="s">
        <v>139</v>
      </c>
    </row>
    <row r="144" s="15" customFormat="1">
      <c r="A144" s="15"/>
      <c r="B144" s="246"/>
      <c r="C144" s="247"/>
      <c r="D144" s="226" t="s">
        <v>150</v>
      </c>
      <c r="E144" s="248" t="s">
        <v>82</v>
      </c>
      <c r="F144" s="249" t="s">
        <v>153</v>
      </c>
      <c r="G144" s="247"/>
      <c r="H144" s="250">
        <v>40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150</v>
      </c>
      <c r="AU144" s="256" t="s">
        <v>21</v>
      </c>
      <c r="AV144" s="15" t="s">
        <v>146</v>
      </c>
      <c r="AW144" s="15" t="s">
        <v>42</v>
      </c>
      <c r="AX144" s="15" t="s">
        <v>92</v>
      </c>
      <c r="AY144" s="256" t="s">
        <v>139</v>
      </c>
    </row>
    <row r="145" s="2" customFormat="1" ht="16.5" customHeight="1">
      <c r="A145" s="40"/>
      <c r="B145" s="41"/>
      <c r="C145" s="206" t="s">
        <v>206</v>
      </c>
      <c r="D145" s="206" t="s">
        <v>141</v>
      </c>
      <c r="E145" s="207" t="s">
        <v>207</v>
      </c>
      <c r="F145" s="208" t="s">
        <v>208</v>
      </c>
      <c r="G145" s="209" t="s">
        <v>209</v>
      </c>
      <c r="H145" s="210">
        <v>1080</v>
      </c>
      <c r="I145" s="211"/>
      <c r="J145" s="212">
        <f>ROUND(I145*H145,2)</f>
        <v>0</v>
      </c>
      <c r="K145" s="208" t="s">
        <v>145</v>
      </c>
      <c r="L145" s="46"/>
      <c r="M145" s="213" t="s">
        <v>82</v>
      </c>
      <c r="N145" s="214" t="s">
        <v>54</v>
      </c>
      <c r="O145" s="86"/>
      <c r="P145" s="215">
        <f>O145*H145</f>
        <v>0</v>
      </c>
      <c r="Q145" s="215">
        <v>3.0000000000000001E-05</v>
      </c>
      <c r="R145" s="215">
        <f>Q145*H145</f>
        <v>0.032399999999999998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146</v>
      </c>
      <c r="AT145" s="217" t="s">
        <v>141</v>
      </c>
      <c r="AU145" s="217" t="s">
        <v>21</v>
      </c>
      <c r="AY145" s="18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92</v>
      </c>
      <c r="BK145" s="218">
        <f>ROUND(I145*H145,2)</f>
        <v>0</v>
      </c>
      <c r="BL145" s="18" t="s">
        <v>146</v>
      </c>
      <c r="BM145" s="217" t="s">
        <v>210</v>
      </c>
    </row>
    <row r="146" s="2" customFormat="1">
      <c r="A146" s="40"/>
      <c r="B146" s="41"/>
      <c r="C146" s="42"/>
      <c r="D146" s="219" t="s">
        <v>148</v>
      </c>
      <c r="E146" s="42"/>
      <c r="F146" s="220" t="s">
        <v>211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148</v>
      </c>
      <c r="AU146" s="18" t="s">
        <v>21</v>
      </c>
    </row>
    <row r="147" s="13" customFormat="1">
      <c r="A147" s="13"/>
      <c r="B147" s="224"/>
      <c r="C147" s="225"/>
      <c r="D147" s="226" t="s">
        <v>150</v>
      </c>
      <c r="E147" s="227" t="s">
        <v>82</v>
      </c>
      <c r="F147" s="228" t="s">
        <v>212</v>
      </c>
      <c r="G147" s="225"/>
      <c r="H147" s="229">
        <v>1080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150</v>
      </c>
      <c r="AU147" s="235" t="s">
        <v>21</v>
      </c>
      <c r="AV147" s="13" t="s">
        <v>21</v>
      </c>
      <c r="AW147" s="13" t="s">
        <v>42</v>
      </c>
      <c r="AX147" s="13" t="s">
        <v>84</v>
      </c>
      <c r="AY147" s="235" t="s">
        <v>139</v>
      </c>
    </row>
    <row r="148" s="14" customFormat="1">
      <c r="A148" s="14"/>
      <c r="B148" s="236"/>
      <c r="C148" s="237"/>
      <c r="D148" s="226" t="s">
        <v>150</v>
      </c>
      <c r="E148" s="238" t="s">
        <v>82</v>
      </c>
      <c r="F148" s="239" t="s">
        <v>152</v>
      </c>
      <c r="G148" s="237"/>
      <c r="H148" s="238" t="s">
        <v>82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150</v>
      </c>
      <c r="AU148" s="245" t="s">
        <v>21</v>
      </c>
      <c r="AV148" s="14" t="s">
        <v>92</v>
      </c>
      <c r="AW148" s="14" t="s">
        <v>42</v>
      </c>
      <c r="AX148" s="14" t="s">
        <v>84</v>
      </c>
      <c r="AY148" s="245" t="s">
        <v>139</v>
      </c>
    </row>
    <row r="149" s="15" customFormat="1">
      <c r="A149" s="15"/>
      <c r="B149" s="246"/>
      <c r="C149" s="247"/>
      <c r="D149" s="226" t="s">
        <v>150</v>
      </c>
      <c r="E149" s="248" t="s">
        <v>82</v>
      </c>
      <c r="F149" s="249" t="s">
        <v>153</v>
      </c>
      <c r="G149" s="247"/>
      <c r="H149" s="250">
        <v>1080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150</v>
      </c>
      <c r="AU149" s="256" t="s">
        <v>21</v>
      </c>
      <c r="AV149" s="15" t="s">
        <v>146</v>
      </c>
      <c r="AW149" s="15" t="s">
        <v>42</v>
      </c>
      <c r="AX149" s="15" t="s">
        <v>92</v>
      </c>
      <c r="AY149" s="256" t="s">
        <v>139</v>
      </c>
    </row>
    <row r="150" s="2" customFormat="1" ht="24.15" customHeight="1">
      <c r="A150" s="40"/>
      <c r="B150" s="41"/>
      <c r="C150" s="206" t="s">
        <v>213</v>
      </c>
      <c r="D150" s="206" t="s">
        <v>141</v>
      </c>
      <c r="E150" s="207" t="s">
        <v>214</v>
      </c>
      <c r="F150" s="208" t="s">
        <v>215</v>
      </c>
      <c r="G150" s="209" t="s">
        <v>216</v>
      </c>
      <c r="H150" s="210">
        <v>90</v>
      </c>
      <c r="I150" s="211"/>
      <c r="J150" s="212">
        <f>ROUND(I150*H150,2)</f>
        <v>0</v>
      </c>
      <c r="K150" s="208" t="s">
        <v>145</v>
      </c>
      <c r="L150" s="46"/>
      <c r="M150" s="213" t="s">
        <v>82</v>
      </c>
      <c r="N150" s="214" t="s">
        <v>54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146</v>
      </c>
      <c r="AT150" s="217" t="s">
        <v>141</v>
      </c>
      <c r="AU150" s="217" t="s">
        <v>21</v>
      </c>
      <c r="AY150" s="18" t="s">
        <v>139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92</v>
      </c>
      <c r="BK150" s="218">
        <f>ROUND(I150*H150,2)</f>
        <v>0</v>
      </c>
      <c r="BL150" s="18" t="s">
        <v>146</v>
      </c>
      <c r="BM150" s="217" t="s">
        <v>217</v>
      </c>
    </row>
    <row r="151" s="2" customFormat="1">
      <c r="A151" s="40"/>
      <c r="B151" s="41"/>
      <c r="C151" s="42"/>
      <c r="D151" s="219" t="s">
        <v>148</v>
      </c>
      <c r="E151" s="42"/>
      <c r="F151" s="220" t="s">
        <v>218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148</v>
      </c>
      <c r="AU151" s="18" t="s">
        <v>21</v>
      </c>
    </row>
    <row r="152" s="13" customFormat="1">
      <c r="A152" s="13"/>
      <c r="B152" s="224"/>
      <c r="C152" s="225"/>
      <c r="D152" s="226" t="s">
        <v>150</v>
      </c>
      <c r="E152" s="227" t="s">
        <v>82</v>
      </c>
      <c r="F152" s="228" t="s">
        <v>219</v>
      </c>
      <c r="G152" s="225"/>
      <c r="H152" s="229">
        <v>90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150</v>
      </c>
      <c r="AU152" s="235" t="s">
        <v>21</v>
      </c>
      <c r="AV152" s="13" t="s">
        <v>21</v>
      </c>
      <c r="AW152" s="13" t="s">
        <v>42</v>
      </c>
      <c r="AX152" s="13" t="s">
        <v>84</v>
      </c>
      <c r="AY152" s="235" t="s">
        <v>139</v>
      </c>
    </row>
    <row r="153" s="14" customFormat="1">
      <c r="A153" s="14"/>
      <c r="B153" s="236"/>
      <c r="C153" s="237"/>
      <c r="D153" s="226" t="s">
        <v>150</v>
      </c>
      <c r="E153" s="238" t="s">
        <v>82</v>
      </c>
      <c r="F153" s="239" t="s">
        <v>152</v>
      </c>
      <c r="G153" s="237"/>
      <c r="H153" s="238" t="s">
        <v>82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150</v>
      </c>
      <c r="AU153" s="245" t="s">
        <v>21</v>
      </c>
      <c r="AV153" s="14" t="s">
        <v>92</v>
      </c>
      <c r="AW153" s="14" t="s">
        <v>42</v>
      </c>
      <c r="AX153" s="14" t="s">
        <v>84</v>
      </c>
      <c r="AY153" s="245" t="s">
        <v>139</v>
      </c>
    </row>
    <row r="154" s="15" customFormat="1">
      <c r="A154" s="15"/>
      <c r="B154" s="246"/>
      <c r="C154" s="247"/>
      <c r="D154" s="226" t="s">
        <v>150</v>
      </c>
      <c r="E154" s="248" t="s">
        <v>82</v>
      </c>
      <c r="F154" s="249" t="s">
        <v>153</v>
      </c>
      <c r="G154" s="247"/>
      <c r="H154" s="250">
        <v>90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150</v>
      </c>
      <c r="AU154" s="256" t="s">
        <v>21</v>
      </c>
      <c r="AV154" s="15" t="s">
        <v>146</v>
      </c>
      <c r="AW154" s="15" t="s">
        <v>42</v>
      </c>
      <c r="AX154" s="15" t="s">
        <v>92</v>
      </c>
      <c r="AY154" s="256" t="s">
        <v>139</v>
      </c>
    </row>
    <row r="155" s="2" customFormat="1" ht="16.5" customHeight="1">
      <c r="A155" s="40"/>
      <c r="B155" s="41"/>
      <c r="C155" s="206" t="s">
        <v>220</v>
      </c>
      <c r="D155" s="206" t="s">
        <v>141</v>
      </c>
      <c r="E155" s="207" t="s">
        <v>221</v>
      </c>
      <c r="F155" s="208" t="s">
        <v>222</v>
      </c>
      <c r="G155" s="209" t="s">
        <v>144</v>
      </c>
      <c r="H155" s="210">
        <v>45</v>
      </c>
      <c r="I155" s="211"/>
      <c r="J155" s="212">
        <f>ROUND(I155*H155,2)</f>
        <v>0</v>
      </c>
      <c r="K155" s="208" t="s">
        <v>145</v>
      </c>
      <c r="L155" s="46"/>
      <c r="M155" s="213" t="s">
        <v>82</v>
      </c>
      <c r="N155" s="214" t="s">
        <v>54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146</v>
      </c>
      <c r="AT155" s="217" t="s">
        <v>141</v>
      </c>
      <c r="AU155" s="217" t="s">
        <v>21</v>
      </c>
      <c r="AY155" s="18" t="s">
        <v>139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92</v>
      </c>
      <c r="BK155" s="218">
        <f>ROUND(I155*H155,2)</f>
        <v>0</v>
      </c>
      <c r="BL155" s="18" t="s">
        <v>146</v>
      </c>
      <c r="BM155" s="217" t="s">
        <v>223</v>
      </c>
    </row>
    <row r="156" s="2" customFormat="1">
      <c r="A156" s="40"/>
      <c r="B156" s="41"/>
      <c r="C156" s="42"/>
      <c r="D156" s="219" t="s">
        <v>148</v>
      </c>
      <c r="E156" s="42"/>
      <c r="F156" s="220" t="s">
        <v>224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148</v>
      </c>
      <c r="AU156" s="18" t="s">
        <v>21</v>
      </c>
    </row>
    <row r="157" s="13" customFormat="1">
      <c r="A157" s="13"/>
      <c r="B157" s="224"/>
      <c r="C157" s="225"/>
      <c r="D157" s="226" t="s">
        <v>150</v>
      </c>
      <c r="E157" s="227" t="s">
        <v>82</v>
      </c>
      <c r="F157" s="228" t="s">
        <v>225</v>
      </c>
      <c r="G157" s="225"/>
      <c r="H157" s="229">
        <v>45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150</v>
      </c>
      <c r="AU157" s="235" t="s">
        <v>21</v>
      </c>
      <c r="AV157" s="13" t="s">
        <v>21</v>
      </c>
      <c r="AW157" s="13" t="s">
        <v>42</v>
      </c>
      <c r="AX157" s="13" t="s">
        <v>84</v>
      </c>
      <c r="AY157" s="235" t="s">
        <v>139</v>
      </c>
    </row>
    <row r="158" s="14" customFormat="1">
      <c r="A158" s="14"/>
      <c r="B158" s="236"/>
      <c r="C158" s="237"/>
      <c r="D158" s="226" t="s">
        <v>150</v>
      </c>
      <c r="E158" s="238" t="s">
        <v>82</v>
      </c>
      <c r="F158" s="239" t="s">
        <v>152</v>
      </c>
      <c r="G158" s="237"/>
      <c r="H158" s="238" t="s">
        <v>82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150</v>
      </c>
      <c r="AU158" s="245" t="s">
        <v>21</v>
      </c>
      <c r="AV158" s="14" t="s">
        <v>92</v>
      </c>
      <c r="AW158" s="14" t="s">
        <v>42</v>
      </c>
      <c r="AX158" s="14" t="s">
        <v>84</v>
      </c>
      <c r="AY158" s="245" t="s">
        <v>139</v>
      </c>
    </row>
    <row r="159" s="15" customFormat="1">
      <c r="A159" s="15"/>
      <c r="B159" s="246"/>
      <c r="C159" s="247"/>
      <c r="D159" s="226" t="s">
        <v>150</v>
      </c>
      <c r="E159" s="248" t="s">
        <v>82</v>
      </c>
      <c r="F159" s="249" t="s">
        <v>153</v>
      </c>
      <c r="G159" s="247"/>
      <c r="H159" s="250">
        <v>45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150</v>
      </c>
      <c r="AU159" s="256" t="s">
        <v>21</v>
      </c>
      <c r="AV159" s="15" t="s">
        <v>146</v>
      </c>
      <c r="AW159" s="15" t="s">
        <v>42</v>
      </c>
      <c r="AX159" s="15" t="s">
        <v>92</v>
      </c>
      <c r="AY159" s="256" t="s">
        <v>139</v>
      </c>
    </row>
    <row r="160" s="2" customFormat="1" ht="24.15" customHeight="1">
      <c r="A160" s="40"/>
      <c r="B160" s="41"/>
      <c r="C160" s="206" t="s">
        <v>226</v>
      </c>
      <c r="D160" s="206" t="s">
        <v>141</v>
      </c>
      <c r="E160" s="207" t="s">
        <v>227</v>
      </c>
      <c r="F160" s="208" t="s">
        <v>228</v>
      </c>
      <c r="G160" s="209" t="s">
        <v>229</v>
      </c>
      <c r="H160" s="210">
        <v>382.72000000000003</v>
      </c>
      <c r="I160" s="211"/>
      <c r="J160" s="212">
        <f>ROUND(I160*H160,2)</f>
        <v>0</v>
      </c>
      <c r="K160" s="208" t="s">
        <v>145</v>
      </c>
      <c r="L160" s="46"/>
      <c r="M160" s="213" t="s">
        <v>82</v>
      </c>
      <c r="N160" s="214" t="s">
        <v>54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146</v>
      </c>
      <c r="AT160" s="217" t="s">
        <v>141</v>
      </c>
      <c r="AU160" s="217" t="s">
        <v>21</v>
      </c>
      <c r="AY160" s="18" t="s">
        <v>139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92</v>
      </c>
      <c r="BK160" s="218">
        <f>ROUND(I160*H160,2)</f>
        <v>0</v>
      </c>
      <c r="BL160" s="18" t="s">
        <v>146</v>
      </c>
      <c r="BM160" s="217" t="s">
        <v>230</v>
      </c>
    </row>
    <row r="161" s="2" customFormat="1">
      <c r="A161" s="40"/>
      <c r="B161" s="41"/>
      <c r="C161" s="42"/>
      <c r="D161" s="219" t="s">
        <v>148</v>
      </c>
      <c r="E161" s="42"/>
      <c r="F161" s="220" t="s">
        <v>231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148</v>
      </c>
      <c r="AU161" s="18" t="s">
        <v>21</v>
      </c>
    </row>
    <row r="162" s="13" customFormat="1">
      <c r="A162" s="13"/>
      <c r="B162" s="224"/>
      <c r="C162" s="225"/>
      <c r="D162" s="226" t="s">
        <v>150</v>
      </c>
      <c r="E162" s="227" t="s">
        <v>82</v>
      </c>
      <c r="F162" s="228" t="s">
        <v>232</v>
      </c>
      <c r="G162" s="225"/>
      <c r="H162" s="229">
        <v>45.106000000000002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150</v>
      </c>
      <c r="AU162" s="235" t="s">
        <v>21</v>
      </c>
      <c r="AV162" s="13" t="s">
        <v>21</v>
      </c>
      <c r="AW162" s="13" t="s">
        <v>42</v>
      </c>
      <c r="AX162" s="13" t="s">
        <v>84</v>
      </c>
      <c r="AY162" s="235" t="s">
        <v>139</v>
      </c>
    </row>
    <row r="163" s="13" customFormat="1">
      <c r="A163" s="13"/>
      <c r="B163" s="224"/>
      <c r="C163" s="225"/>
      <c r="D163" s="226" t="s">
        <v>150</v>
      </c>
      <c r="E163" s="227" t="s">
        <v>82</v>
      </c>
      <c r="F163" s="228" t="s">
        <v>233</v>
      </c>
      <c r="G163" s="225"/>
      <c r="H163" s="229">
        <v>9.2680000000000007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150</v>
      </c>
      <c r="AU163" s="235" t="s">
        <v>21</v>
      </c>
      <c r="AV163" s="13" t="s">
        <v>21</v>
      </c>
      <c r="AW163" s="13" t="s">
        <v>42</v>
      </c>
      <c r="AX163" s="13" t="s">
        <v>84</v>
      </c>
      <c r="AY163" s="235" t="s">
        <v>139</v>
      </c>
    </row>
    <row r="164" s="13" customFormat="1">
      <c r="A164" s="13"/>
      <c r="B164" s="224"/>
      <c r="C164" s="225"/>
      <c r="D164" s="226" t="s">
        <v>150</v>
      </c>
      <c r="E164" s="227" t="s">
        <v>82</v>
      </c>
      <c r="F164" s="228" t="s">
        <v>234</v>
      </c>
      <c r="G164" s="225"/>
      <c r="H164" s="229">
        <v>46.436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150</v>
      </c>
      <c r="AU164" s="235" t="s">
        <v>21</v>
      </c>
      <c r="AV164" s="13" t="s">
        <v>21</v>
      </c>
      <c r="AW164" s="13" t="s">
        <v>42</v>
      </c>
      <c r="AX164" s="13" t="s">
        <v>84</v>
      </c>
      <c r="AY164" s="235" t="s">
        <v>139</v>
      </c>
    </row>
    <row r="165" s="13" customFormat="1">
      <c r="A165" s="13"/>
      <c r="B165" s="224"/>
      <c r="C165" s="225"/>
      <c r="D165" s="226" t="s">
        <v>150</v>
      </c>
      <c r="E165" s="227" t="s">
        <v>82</v>
      </c>
      <c r="F165" s="228" t="s">
        <v>235</v>
      </c>
      <c r="G165" s="225"/>
      <c r="H165" s="229">
        <v>281.91000000000003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150</v>
      </c>
      <c r="AU165" s="235" t="s">
        <v>21</v>
      </c>
      <c r="AV165" s="13" t="s">
        <v>21</v>
      </c>
      <c r="AW165" s="13" t="s">
        <v>42</v>
      </c>
      <c r="AX165" s="13" t="s">
        <v>84</v>
      </c>
      <c r="AY165" s="235" t="s">
        <v>139</v>
      </c>
    </row>
    <row r="166" s="14" customFormat="1">
      <c r="A166" s="14"/>
      <c r="B166" s="236"/>
      <c r="C166" s="237"/>
      <c r="D166" s="226" t="s">
        <v>150</v>
      </c>
      <c r="E166" s="238" t="s">
        <v>82</v>
      </c>
      <c r="F166" s="239" t="s">
        <v>152</v>
      </c>
      <c r="G166" s="237"/>
      <c r="H166" s="238" t="s">
        <v>82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150</v>
      </c>
      <c r="AU166" s="245" t="s">
        <v>21</v>
      </c>
      <c r="AV166" s="14" t="s">
        <v>92</v>
      </c>
      <c r="AW166" s="14" t="s">
        <v>42</v>
      </c>
      <c r="AX166" s="14" t="s">
        <v>84</v>
      </c>
      <c r="AY166" s="245" t="s">
        <v>139</v>
      </c>
    </row>
    <row r="167" s="15" customFormat="1">
      <c r="A167" s="15"/>
      <c r="B167" s="246"/>
      <c r="C167" s="247"/>
      <c r="D167" s="226" t="s">
        <v>150</v>
      </c>
      <c r="E167" s="248" t="s">
        <v>82</v>
      </c>
      <c r="F167" s="249" t="s">
        <v>153</v>
      </c>
      <c r="G167" s="247"/>
      <c r="H167" s="250">
        <v>382.72000000000003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150</v>
      </c>
      <c r="AU167" s="256" t="s">
        <v>21</v>
      </c>
      <c r="AV167" s="15" t="s">
        <v>146</v>
      </c>
      <c r="AW167" s="15" t="s">
        <v>42</v>
      </c>
      <c r="AX167" s="15" t="s">
        <v>92</v>
      </c>
      <c r="AY167" s="256" t="s">
        <v>139</v>
      </c>
    </row>
    <row r="168" s="2" customFormat="1" ht="16.5" customHeight="1">
      <c r="A168" s="40"/>
      <c r="B168" s="41"/>
      <c r="C168" s="206" t="s">
        <v>8</v>
      </c>
      <c r="D168" s="206" t="s">
        <v>141</v>
      </c>
      <c r="E168" s="207" t="s">
        <v>236</v>
      </c>
      <c r="F168" s="208" t="s">
        <v>237</v>
      </c>
      <c r="G168" s="209" t="s">
        <v>229</v>
      </c>
      <c r="H168" s="210">
        <v>57.200000000000003</v>
      </c>
      <c r="I168" s="211"/>
      <c r="J168" s="212">
        <f>ROUND(I168*H168,2)</f>
        <v>0</v>
      </c>
      <c r="K168" s="208" t="s">
        <v>145</v>
      </c>
      <c r="L168" s="46"/>
      <c r="M168" s="213" t="s">
        <v>82</v>
      </c>
      <c r="N168" s="214" t="s">
        <v>54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146</v>
      </c>
      <c r="AT168" s="217" t="s">
        <v>141</v>
      </c>
      <c r="AU168" s="217" t="s">
        <v>21</v>
      </c>
      <c r="AY168" s="18" t="s">
        <v>139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92</v>
      </c>
      <c r="BK168" s="218">
        <f>ROUND(I168*H168,2)</f>
        <v>0</v>
      </c>
      <c r="BL168" s="18" t="s">
        <v>146</v>
      </c>
      <c r="BM168" s="217" t="s">
        <v>238</v>
      </c>
    </row>
    <row r="169" s="2" customFormat="1">
      <c r="A169" s="40"/>
      <c r="B169" s="41"/>
      <c r="C169" s="42"/>
      <c r="D169" s="219" t="s">
        <v>148</v>
      </c>
      <c r="E169" s="42"/>
      <c r="F169" s="220" t="s">
        <v>239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148</v>
      </c>
      <c r="AU169" s="18" t="s">
        <v>21</v>
      </c>
    </row>
    <row r="170" s="13" customFormat="1">
      <c r="A170" s="13"/>
      <c r="B170" s="224"/>
      <c r="C170" s="225"/>
      <c r="D170" s="226" t="s">
        <v>150</v>
      </c>
      <c r="E170" s="227" t="s">
        <v>82</v>
      </c>
      <c r="F170" s="228" t="s">
        <v>240</v>
      </c>
      <c r="G170" s="225"/>
      <c r="H170" s="229">
        <v>57.200000000000003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150</v>
      </c>
      <c r="AU170" s="235" t="s">
        <v>21</v>
      </c>
      <c r="AV170" s="13" t="s">
        <v>21</v>
      </c>
      <c r="AW170" s="13" t="s">
        <v>42</v>
      </c>
      <c r="AX170" s="13" t="s">
        <v>84</v>
      </c>
      <c r="AY170" s="235" t="s">
        <v>139</v>
      </c>
    </row>
    <row r="171" s="14" customFormat="1">
      <c r="A171" s="14"/>
      <c r="B171" s="236"/>
      <c r="C171" s="237"/>
      <c r="D171" s="226" t="s">
        <v>150</v>
      </c>
      <c r="E171" s="238" t="s">
        <v>82</v>
      </c>
      <c r="F171" s="239" t="s">
        <v>152</v>
      </c>
      <c r="G171" s="237"/>
      <c r="H171" s="238" t="s">
        <v>82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150</v>
      </c>
      <c r="AU171" s="245" t="s">
        <v>21</v>
      </c>
      <c r="AV171" s="14" t="s">
        <v>92</v>
      </c>
      <c r="AW171" s="14" t="s">
        <v>42</v>
      </c>
      <c r="AX171" s="14" t="s">
        <v>84</v>
      </c>
      <c r="AY171" s="245" t="s">
        <v>139</v>
      </c>
    </row>
    <row r="172" s="15" customFormat="1">
      <c r="A172" s="15"/>
      <c r="B172" s="246"/>
      <c r="C172" s="247"/>
      <c r="D172" s="226" t="s">
        <v>150</v>
      </c>
      <c r="E172" s="248" t="s">
        <v>82</v>
      </c>
      <c r="F172" s="249" t="s">
        <v>153</v>
      </c>
      <c r="G172" s="247"/>
      <c r="H172" s="250">
        <v>57.200000000000003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150</v>
      </c>
      <c r="AU172" s="256" t="s">
        <v>21</v>
      </c>
      <c r="AV172" s="15" t="s">
        <v>146</v>
      </c>
      <c r="AW172" s="15" t="s">
        <v>42</v>
      </c>
      <c r="AX172" s="15" t="s">
        <v>92</v>
      </c>
      <c r="AY172" s="256" t="s">
        <v>139</v>
      </c>
    </row>
    <row r="173" s="2" customFormat="1" ht="24.15" customHeight="1">
      <c r="A173" s="40"/>
      <c r="B173" s="41"/>
      <c r="C173" s="206" t="s">
        <v>241</v>
      </c>
      <c r="D173" s="206" t="s">
        <v>141</v>
      </c>
      <c r="E173" s="207" t="s">
        <v>242</v>
      </c>
      <c r="F173" s="208" t="s">
        <v>243</v>
      </c>
      <c r="G173" s="209" t="s">
        <v>229</v>
      </c>
      <c r="H173" s="210">
        <v>941</v>
      </c>
      <c r="I173" s="211"/>
      <c r="J173" s="212">
        <f>ROUND(I173*H173,2)</f>
        <v>0</v>
      </c>
      <c r="K173" s="208" t="s">
        <v>145</v>
      </c>
      <c r="L173" s="46"/>
      <c r="M173" s="213" t="s">
        <v>82</v>
      </c>
      <c r="N173" s="214" t="s">
        <v>54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146</v>
      </c>
      <c r="AT173" s="217" t="s">
        <v>141</v>
      </c>
      <c r="AU173" s="217" t="s">
        <v>21</v>
      </c>
      <c r="AY173" s="18" t="s">
        <v>139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92</v>
      </c>
      <c r="BK173" s="218">
        <f>ROUND(I173*H173,2)</f>
        <v>0</v>
      </c>
      <c r="BL173" s="18" t="s">
        <v>146</v>
      </c>
      <c r="BM173" s="217" t="s">
        <v>244</v>
      </c>
    </row>
    <row r="174" s="2" customFormat="1">
      <c r="A174" s="40"/>
      <c r="B174" s="41"/>
      <c r="C174" s="42"/>
      <c r="D174" s="219" t="s">
        <v>148</v>
      </c>
      <c r="E174" s="42"/>
      <c r="F174" s="220" t="s">
        <v>245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148</v>
      </c>
      <c r="AU174" s="18" t="s">
        <v>21</v>
      </c>
    </row>
    <row r="175" s="13" customFormat="1">
      <c r="A175" s="13"/>
      <c r="B175" s="224"/>
      <c r="C175" s="225"/>
      <c r="D175" s="226" t="s">
        <v>150</v>
      </c>
      <c r="E175" s="227" t="s">
        <v>82</v>
      </c>
      <c r="F175" s="228" t="s">
        <v>246</v>
      </c>
      <c r="G175" s="225"/>
      <c r="H175" s="229">
        <v>182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150</v>
      </c>
      <c r="AU175" s="235" t="s">
        <v>21</v>
      </c>
      <c r="AV175" s="13" t="s">
        <v>21</v>
      </c>
      <c r="AW175" s="13" t="s">
        <v>42</v>
      </c>
      <c r="AX175" s="13" t="s">
        <v>84</v>
      </c>
      <c r="AY175" s="235" t="s">
        <v>139</v>
      </c>
    </row>
    <row r="176" s="14" customFormat="1">
      <c r="A176" s="14"/>
      <c r="B176" s="236"/>
      <c r="C176" s="237"/>
      <c r="D176" s="226" t="s">
        <v>150</v>
      </c>
      <c r="E176" s="238" t="s">
        <v>82</v>
      </c>
      <c r="F176" s="239" t="s">
        <v>247</v>
      </c>
      <c r="G176" s="237"/>
      <c r="H176" s="238" t="s">
        <v>82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150</v>
      </c>
      <c r="AU176" s="245" t="s">
        <v>21</v>
      </c>
      <c r="AV176" s="14" t="s">
        <v>92</v>
      </c>
      <c r="AW176" s="14" t="s">
        <v>42</v>
      </c>
      <c r="AX176" s="14" t="s">
        <v>84</v>
      </c>
      <c r="AY176" s="245" t="s">
        <v>139</v>
      </c>
    </row>
    <row r="177" s="13" customFormat="1">
      <c r="A177" s="13"/>
      <c r="B177" s="224"/>
      <c r="C177" s="225"/>
      <c r="D177" s="226" t="s">
        <v>150</v>
      </c>
      <c r="E177" s="227" t="s">
        <v>82</v>
      </c>
      <c r="F177" s="228" t="s">
        <v>248</v>
      </c>
      <c r="G177" s="225"/>
      <c r="H177" s="229">
        <v>345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150</v>
      </c>
      <c r="AU177" s="235" t="s">
        <v>21</v>
      </c>
      <c r="AV177" s="13" t="s">
        <v>21</v>
      </c>
      <c r="AW177" s="13" t="s">
        <v>42</v>
      </c>
      <c r="AX177" s="13" t="s">
        <v>84</v>
      </c>
      <c r="AY177" s="235" t="s">
        <v>139</v>
      </c>
    </row>
    <row r="178" s="14" customFormat="1">
      <c r="A178" s="14"/>
      <c r="B178" s="236"/>
      <c r="C178" s="237"/>
      <c r="D178" s="226" t="s">
        <v>150</v>
      </c>
      <c r="E178" s="238" t="s">
        <v>82</v>
      </c>
      <c r="F178" s="239" t="s">
        <v>249</v>
      </c>
      <c r="G178" s="237"/>
      <c r="H178" s="238" t="s">
        <v>82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150</v>
      </c>
      <c r="AU178" s="245" t="s">
        <v>21</v>
      </c>
      <c r="AV178" s="14" t="s">
        <v>92</v>
      </c>
      <c r="AW178" s="14" t="s">
        <v>42</v>
      </c>
      <c r="AX178" s="14" t="s">
        <v>84</v>
      </c>
      <c r="AY178" s="245" t="s">
        <v>139</v>
      </c>
    </row>
    <row r="179" s="13" customFormat="1">
      <c r="A179" s="13"/>
      <c r="B179" s="224"/>
      <c r="C179" s="225"/>
      <c r="D179" s="226" t="s">
        <v>150</v>
      </c>
      <c r="E179" s="227" t="s">
        <v>82</v>
      </c>
      <c r="F179" s="228" t="s">
        <v>250</v>
      </c>
      <c r="G179" s="225"/>
      <c r="H179" s="229">
        <v>414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150</v>
      </c>
      <c r="AU179" s="235" t="s">
        <v>21</v>
      </c>
      <c r="AV179" s="13" t="s">
        <v>21</v>
      </c>
      <c r="AW179" s="13" t="s">
        <v>42</v>
      </c>
      <c r="AX179" s="13" t="s">
        <v>84</v>
      </c>
      <c r="AY179" s="235" t="s">
        <v>139</v>
      </c>
    </row>
    <row r="180" s="14" customFormat="1">
      <c r="A180" s="14"/>
      <c r="B180" s="236"/>
      <c r="C180" s="237"/>
      <c r="D180" s="226" t="s">
        <v>150</v>
      </c>
      <c r="E180" s="238" t="s">
        <v>82</v>
      </c>
      <c r="F180" s="239" t="s">
        <v>251</v>
      </c>
      <c r="G180" s="237"/>
      <c r="H180" s="238" t="s">
        <v>82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150</v>
      </c>
      <c r="AU180" s="245" t="s">
        <v>21</v>
      </c>
      <c r="AV180" s="14" t="s">
        <v>92</v>
      </c>
      <c r="AW180" s="14" t="s">
        <v>42</v>
      </c>
      <c r="AX180" s="14" t="s">
        <v>84</v>
      </c>
      <c r="AY180" s="245" t="s">
        <v>139</v>
      </c>
    </row>
    <row r="181" s="15" customFormat="1">
      <c r="A181" s="15"/>
      <c r="B181" s="246"/>
      <c r="C181" s="247"/>
      <c r="D181" s="226" t="s">
        <v>150</v>
      </c>
      <c r="E181" s="248" t="s">
        <v>82</v>
      </c>
      <c r="F181" s="249" t="s">
        <v>153</v>
      </c>
      <c r="G181" s="247"/>
      <c r="H181" s="250">
        <v>941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150</v>
      </c>
      <c r="AU181" s="256" t="s">
        <v>21</v>
      </c>
      <c r="AV181" s="15" t="s">
        <v>146</v>
      </c>
      <c r="AW181" s="15" t="s">
        <v>42</v>
      </c>
      <c r="AX181" s="15" t="s">
        <v>92</v>
      </c>
      <c r="AY181" s="256" t="s">
        <v>139</v>
      </c>
    </row>
    <row r="182" s="2" customFormat="1" ht="24.15" customHeight="1">
      <c r="A182" s="40"/>
      <c r="B182" s="41"/>
      <c r="C182" s="206" t="s">
        <v>252</v>
      </c>
      <c r="D182" s="206" t="s">
        <v>141</v>
      </c>
      <c r="E182" s="207" t="s">
        <v>253</v>
      </c>
      <c r="F182" s="208" t="s">
        <v>254</v>
      </c>
      <c r="G182" s="209" t="s">
        <v>229</v>
      </c>
      <c r="H182" s="210">
        <v>13.800000000000001</v>
      </c>
      <c r="I182" s="211"/>
      <c r="J182" s="212">
        <f>ROUND(I182*H182,2)</f>
        <v>0</v>
      </c>
      <c r="K182" s="208" t="s">
        <v>145</v>
      </c>
      <c r="L182" s="46"/>
      <c r="M182" s="213" t="s">
        <v>82</v>
      </c>
      <c r="N182" s="214" t="s">
        <v>54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146</v>
      </c>
      <c r="AT182" s="217" t="s">
        <v>141</v>
      </c>
      <c r="AU182" s="217" t="s">
        <v>21</v>
      </c>
      <c r="AY182" s="18" t="s">
        <v>139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92</v>
      </c>
      <c r="BK182" s="218">
        <f>ROUND(I182*H182,2)</f>
        <v>0</v>
      </c>
      <c r="BL182" s="18" t="s">
        <v>146</v>
      </c>
      <c r="BM182" s="217" t="s">
        <v>255</v>
      </c>
    </row>
    <row r="183" s="2" customFormat="1">
      <c r="A183" s="40"/>
      <c r="B183" s="41"/>
      <c r="C183" s="42"/>
      <c r="D183" s="219" t="s">
        <v>148</v>
      </c>
      <c r="E183" s="42"/>
      <c r="F183" s="220" t="s">
        <v>256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148</v>
      </c>
      <c r="AU183" s="18" t="s">
        <v>21</v>
      </c>
    </row>
    <row r="184" s="13" customFormat="1">
      <c r="A184" s="13"/>
      <c r="B184" s="224"/>
      <c r="C184" s="225"/>
      <c r="D184" s="226" t="s">
        <v>150</v>
      </c>
      <c r="E184" s="227" t="s">
        <v>82</v>
      </c>
      <c r="F184" s="228" t="s">
        <v>257</v>
      </c>
      <c r="G184" s="225"/>
      <c r="H184" s="229">
        <v>13.800000000000001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150</v>
      </c>
      <c r="AU184" s="235" t="s">
        <v>21</v>
      </c>
      <c r="AV184" s="13" t="s">
        <v>21</v>
      </c>
      <c r="AW184" s="13" t="s">
        <v>42</v>
      </c>
      <c r="AX184" s="13" t="s">
        <v>84</v>
      </c>
      <c r="AY184" s="235" t="s">
        <v>139</v>
      </c>
    </row>
    <row r="185" s="14" customFormat="1">
      <c r="A185" s="14"/>
      <c r="B185" s="236"/>
      <c r="C185" s="237"/>
      <c r="D185" s="226" t="s">
        <v>150</v>
      </c>
      <c r="E185" s="238" t="s">
        <v>82</v>
      </c>
      <c r="F185" s="239" t="s">
        <v>152</v>
      </c>
      <c r="G185" s="237"/>
      <c r="H185" s="238" t="s">
        <v>82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150</v>
      </c>
      <c r="AU185" s="245" t="s">
        <v>21</v>
      </c>
      <c r="AV185" s="14" t="s">
        <v>92</v>
      </c>
      <c r="AW185" s="14" t="s">
        <v>42</v>
      </c>
      <c r="AX185" s="14" t="s">
        <v>84</v>
      </c>
      <c r="AY185" s="245" t="s">
        <v>139</v>
      </c>
    </row>
    <row r="186" s="15" customFormat="1">
      <c r="A186" s="15"/>
      <c r="B186" s="246"/>
      <c r="C186" s="247"/>
      <c r="D186" s="226" t="s">
        <v>150</v>
      </c>
      <c r="E186" s="248" t="s">
        <v>82</v>
      </c>
      <c r="F186" s="249" t="s">
        <v>153</v>
      </c>
      <c r="G186" s="247"/>
      <c r="H186" s="250">
        <v>13.800000000000001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150</v>
      </c>
      <c r="AU186" s="256" t="s">
        <v>21</v>
      </c>
      <c r="AV186" s="15" t="s">
        <v>146</v>
      </c>
      <c r="AW186" s="15" t="s">
        <v>42</v>
      </c>
      <c r="AX186" s="15" t="s">
        <v>92</v>
      </c>
      <c r="AY186" s="256" t="s">
        <v>139</v>
      </c>
    </row>
    <row r="187" s="2" customFormat="1" ht="24.15" customHeight="1">
      <c r="A187" s="40"/>
      <c r="B187" s="41"/>
      <c r="C187" s="206" t="s">
        <v>258</v>
      </c>
      <c r="D187" s="206" t="s">
        <v>141</v>
      </c>
      <c r="E187" s="207" t="s">
        <v>259</v>
      </c>
      <c r="F187" s="208" t="s">
        <v>260</v>
      </c>
      <c r="G187" s="209" t="s">
        <v>229</v>
      </c>
      <c r="H187" s="210">
        <v>81.75</v>
      </c>
      <c r="I187" s="211"/>
      <c r="J187" s="212">
        <f>ROUND(I187*H187,2)</f>
        <v>0</v>
      </c>
      <c r="K187" s="208" t="s">
        <v>145</v>
      </c>
      <c r="L187" s="46"/>
      <c r="M187" s="213" t="s">
        <v>82</v>
      </c>
      <c r="N187" s="214" t="s">
        <v>54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146</v>
      </c>
      <c r="AT187" s="217" t="s">
        <v>141</v>
      </c>
      <c r="AU187" s="217" t="s">
        <v>21</v>
      </c>
      <c r="AY187" s="18" t="s">
        <v>139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92</v>
      </c>
      <c r="BK187" s="218">
        <f>ROUND(I187*H187,2)</f>
        <v>0</v>
      </c>
      <c r="BL187" s="18" t="s">
        <v>146</v>
      </c>
      <c r="BM187" s="217" t="s">
        <v>261</v>
      </c>
    </row>
    <row r="188" s="2" customFormat="1">
      <c r="A188" s="40"/>
      <c r="B188" s="41"/>
      <c r="C188" s="42"/>
      <c r="D188" s="219" t="s">
        <v>148</v>
      </c>
      <c r="E188" s="42"/>
      <c r="F188" s="220" t="s">
        <v>262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148</v>
      </c>
      <c r="AU188" s="18" t="s">
        <v>21</v>
      </c>
    </row>
    <row r="189" s="13" customFormat="1">
      <c r="A189" s="13"/>
      <c r="B189" s="224"/>
      <c r="C189" s="225"/>
      <c r="D189" s="226" t="s">
        <v>150</v>
      </c>
      <c r="E189" s="227" t="s">
        <v>82</v>
      </c>
      <c r="F189" s="228" t="s">
        <v>263</v>
      </c>
      <c r="G189" s="225"/>
      <c r="H189" s="229">
        <v>81.75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150</v>
      </c>
      <c r="AU189" s="235" t="s">
        <v>21</v>
      </c>
      <c r="AV189" s="13" t="s">
        <v>21</v>
      </c>
      <c r="AW189" s="13" t="s">
        <v>42</v>
      </c>
      <c r="AX189" s="13" t="s">
        <v>84</v>
      </c>
      <c r="AY189" s="235" t="s">
        <v>139</v>
      </c>
    </row>
    <row r="190" s="14" customFormat="1">
      <c r="A190" s="14"/>
      <c r="B190" s="236"/>
      <c r="C190" s="237"/>
      <c r="D190" s="226" t="s">
        <v>150</v>
      </c>
      <c r="E190" s="238" t="s">
        <v>82</v>
      </c>
      <c r="F190" s="239" t="s">
        <v>152</v>
      </c>
      <c r="G190" s="237"/>
      <c r="H190" s="238" t="s">
        <v>82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150</v>
      </c>
      <c r="AU190" s="245" t="s">
        <v>21</v>
      </c>
      <c r="AV190" s="14" t="s">
        <v>92</v>
      </c>
      <c r="AW190" s="14" t="s">
        <v>42</v>
      </c>
      <c r="AX190" s="14" t="s">
        <v>84</v>
      </c>
      <c r="AY190" s="245" t="s">
        <v>139</v>
      </c>
    </row>
    <row r="191" s="15" customFormat="1">
      <c r="A191" s="15"/>
      <c r="B191" s="246"/>
      <c r="C191" s="247"/>
      <c r="D191" s="226" t="s">
        <v>150</v>
      </c>
      <c r="E191" s="248" t="s">
        <v>82</v>
      </c>
      <c r="F191" s="249" t="s">
        <v>153</v>
      </c>
      <c r="G191" s="247"/>
      <c r="H191" s="250">
        <v>81.75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150</v>
      </c>
      <c r="AU191" s="256" t="s">
        <v>21</v>
      </c>
      <c r="AV191" s="15" t="s">
        <v>146</v>
      </c>
      <c r="AW191" s="15" t="s">
        <v>42</v>
      </c>
      <c r="AX191" s="15" t="s">
        <v>92</v>
      </c>
      <c r="AY191" s="256" t="s">
        <v>139</v>
      </c>
    </row>
    <row r="192" s="2" customFormat="1" ht="24.15" customHeight="1">
      <c r="A192" s="40"/>
      <c r="B192" s="41"/>
      <c r="C192" s="206" t="s">
        <v>264</v>
      </c>
      <c r="D192" s="206" t="s">
        <v>141</v>
      </c>
      <c r="E192" s="207" t="s">
        <v>265</v>
      </c>
      <c r="F192" s="208" t="s">
        <v>266</v>
      </c>
      <c r="G192" s="209" t="s">
        <v>144</v>
      </c>
      <c r="H192" s="210">
        <v>157.541</v>
      </c>
      <c r="I192" s="211"/>
      <c r="J192" s="212">
        <f>ROUND(I192*H192,2)</f>
        <v>0</v>
      </c>
      <c r="K192" s="208" t="s">
        <v>145</v>
      </c>
      <c r="L192" s="46"/>
      <c r="M192" s="213" t="s">
        <v>82</v>
      </c>
      <c r="N192" s="214" t="s">
        <v>54</v>
      </c>
      <c r="O192" s="86"/>
      <c r="P192" s="215">
        <f>O192*H192</f>
        <v>0</v>
      </c>
      <c r="Q192" s="215">
        <v>0.00011</v>
      </c>
      <c r="R192" s="215">
        <f>Q192*H192</f>
        <v>0.017329509999999999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146</v>
      </c>
      <c r="AT192" s="217" t="s">
        <v>141</v>
      </c>
      <c r="AU192" s="217" t="s">
        <v>21</v>
      </c>
      <c r="AY192" s="18" t="s">
        <v>139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92</v>
      </c>
      <c r="BK192" s="218">
        <f>ROUND(I192*H192,2)</f>
        <v>0</v>
      </c>
      <c r="BL192" s="18" t="s">
        <v>146</v>
      </c>
      <c r="BM192" s="217" t="s">
        <v>267</v>
      </c>
    </row>
    <row r="193" s="2" customFormat="1">
      <c r="A193" s="40"/>
      <c r="B193" s="41"/>
      <c r="C193" s="42"/>
      <c r="D193" s="219" t="s">
        <v>148</v>
      </c>
      <c r="E193" s="42"/>
      <c r="F193" s="220" t="s">
        <v>268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148</v>
      </c>
      <c r="AU193" s="18" t="s">
        <v>21</v>
      </c>
    </row>
    <row r="194" s="2" customFormat="1" ht="16.5" customHeight="1">
      <c r="A194" s="40"/>
      <c r="B194" s="41"/>
      <c r="C194" s="257" t="s">
        <v>269</v>
      </c>
      <c r="D194" s="257" t="s">
        <v>270</v>
      </c>
      <c r="E194" s="258" t="s">
        <v>271</v>
      </c>
      <c r="F194" s="259" t="s">
        <v>272</v>
      </c>
      <c r="G194" s="260" t="s">
        <v>229</v>
      </c>
      <c r="H194" s="261">
        <v>10.395</v>
      </c>
      <c r="I194" s="262"/>
      <c r="J194" s="263">
        <f>ROUND(I194*H194,2)</f>
        <v>0</v>
      </c>
      <c r="K194" s="259" t="s">
        <v>145</v>
      </c>
      <c r="L194" s="264"/>
      <c r="M194" s="265" t="s">
        <v>82</v>
      </c>
      <c r="N194" s="266" t="s">
        <v>54</v>
      </c>
      <c r="O194" s="86"/>
      <c r="P194" s="215">
        <f>O194*H194</f>
        <v>0</v>
      </c>
      <c r="Q194" s="215">
        <v>0.55000000000000004</v>
      </c>
      <c r="R194" s="215">
        <f>Q194*H194</f>
        <v>5.7172499999999999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189</v>
      </c>
      <c r="AT194" s="217" t="s">
        <v>270</v>
      </c>
      <c r="AU194" s="217" t="s">
        <v>21</v>
      </c>
      <c r="AY194" s="18" t="s">
        <v>139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92</v>
      </c>
      <c r="BK194" s="218">
        <f>ROUND(I194*H194,2)</f>
        <v>0</v>
      </c>
      <c r="BL194" s="18" t="s">
        <v>146</v>
      </c>
      <c r="BM194" s="217" t="s">
        <v>273</v>
      </c>
    </row>
    <row r="195" s="13" customFormat="1">
      <c r="A195" s="13"/>
      <c r="B195" s="224"/>
      <c r="C195" s="225"/>
      <c r="D195" s="226" t="s">
        <v>150</v>
      </c>
      <c r="E195" s="227" t="s">
        <v>82</v>
      </c>
      <c r="F195" s="228" t="s">
        <v>274</v>
      </c>
      <c r="G195" s="225"/>
      <c r="H195" s="229">
        <v>10.395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150</v>
      </c>
      <c r="AU195" s="235" t="s">
        <v>21</v>
      </c>
      <c r="AV195" s="13" t="s">
        <v>21</v>
      </c>
      <c r="AW195" s="13" t="s">
        <v>42</v>
      </c>
      <c r="AX195" s="13" t="s">
        <v>84</v>
      </c>
      <c r="AY195" s="235" t="s">
        <v>139</v>
      </c>
    </row>
    <row r="196" s="15" customFormat="1">
      <c r="A196" s="15"/>
      <c r="B196" s="246"/>
      <c r="C196" s="247"/>
      <c r="D196" s="226" t="s">
        <v>150</v>
      </c>
      <c r="E196" s="248" t="s">
        <v>82</v>
      </c>
      <c r="F196" s="249" t="s">
        <v>153</v>
      </c>
      <c r="G196" s="247"/>
      <c r="H196" s="250">
        <v>10.395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150</v>
      </c>
      <c r="AU196" s="256" t="s">
        <v>21</v>
      </c>
      <c r="AV196" s="15" t="s">
        <v>146</v>
      </c>
      <c r="AW196" s="15" t="s">
        <v>42</v>
      </c>
      <c r="AX196" s="15" t="s">
        <v>92</v>
      </c>
      <c r="AY196" s="256" t="s">
        <v>139</v>
      </c>
    </row>
    <row r="197" s="2" customFormat="1" ht="24.15" customHeight="1">
      <c r="A197" s="40"/>
      <c r="B197" s="41"/>
      <c r="C197" s="206" t="s">
        <v>7</v>
      </c>
      <c r="D197" s="206" t="s">
        <v>141</v>
      </c>
      <c r="E197" s="207" t="s">
        <v>275</v>
      </c>
      <c r="F197" s="208" t="s">
        <v>276</v>
      </c>
      <c r="G197" s="209" t="s">
        <v>144</v>
      </c>
      <c r="H197" s="210">
        <v>157.5</v>
      </c>
      <c r="I197" s="211"/>
      <c r="J197" s="212">
        <f>ROUND(I197*H197,2)</f>
        <v>0</v>
      </c>
      <c r="K197" s="208" t="s">
        <v>145</v>
      </c>
      <c r="L197" s="46"/>
      <c r="M197" s="213" t="s">
        <v>82</v>
      </c>
      <c r="N197" s="214" t="s">
        <v>54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146</v>
      </c>
      <c r="AT197" s="217" t="s">
        <v>141</v>
      </c>
      <c r="AU197" s="217" t="s">
        <v>21</v>
      </c>
      <c r="AY197" s="18" t="s">
        <v>139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92</v>
      </c>
      <c r="BK197" s="218">
        <f>ROUND(I197*H197,2)</f>
        <v>0</v>
      </c>
      <c r="BL197" s="18" t="s">
        <v>146</v>
      </c>
      <c r="BM197" s="217" t="s">
        <v>277</v>
      </c>
    </row>
    <row r="198" s="2" customFormat="1">
      <c r="A198" s="40"/>
      <c r="B198" s="41"/>
      <c r="C198" s="42"/>
      <c r="D198" s="219" t="s">
        <v>148</v>
      </c>
      <c r="E198" s="42"/>
      <c r="F198" s="220" t="s">
        <v>278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148</v>
      </c>
      <c r="AU198" s="18" t="s">
        <v>21</v>
      </c>
    </row>
    <row r="199" s="13" customFormat="1">
      <c r="A199" s="13"/>
      <c r="B199" s="224"/>
      <c r="C199" s="225"/>
      <c r="D199" s="226" t="s">
        <v>150</v>
      </c>
      <c r="E199" s="227" t="s">
        <v>82</v>
      </c>
      <c r="F199" s="228" t="s">
        <v>279</v>
      </c>
      <c r="G199" s="225"/>
      <c r="H199" s="229">
        <v>157.5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150</v>
      </c>
      <c r="AU199" s="235" t="s">
        <v>21</v>
      </c>
      <c r="AV199" s="13" t="s">
        <v>21</v>
      </c>
      <c r="AW199" s="13" t="s">
        <v>42</v>
      </c>
      <c r="AX199" s="13" t="s">
        <v>84</v>
      </c>
      <c r="AY199" s="235" t="s">
        <v>139</v>
      </c>
    </row>
    <row r="200" s="15" customFormat="1">
      <c r="A200" s="15"/>
      <c r="B200" s="246"/>
      <c r="C200" s="247"/>
      <c r="D200" s="226" t="s">
        <v>150</v>
      </c>
      <c r="E200" s="248" t="s">
        <v>82</v>
      </c>
      <c r="F200" s="249" t="s">
        <v>153</v>
      </c>
      <c r="G200" s="247"/>
      <c r="H200" s="250">
        <v>157.5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150</v>
      </c>
      <c r="AU200" s="256" t="s">
        <v>21</v>
      </c>
      <c r="AV200" s="15" t="s">
        <v>146</v>
      </c>
      <c r="AW200" s="15" t="s">
        <v>42</v>
      </c>
      <c r="AX200" s="15" t="s">
        <v>92</v>
      </c>
      <c r="AY200" s="256" t="s">
        <v>139</v>
      </c>
    </row>
    <row r="201" s="2" customFormat="1" ht="21.75" customHeight="1">
      <c r="A201" s="40"/>
      <c r="B201" s="41"/>
      <c r="C201" s="206" t="s">
        <v>280</v>
      </c>
      <c r="D201" s="206" t="s">
        <v>141</v>
      </c>
      <c r="E201" s="207" t="s">
        <v>281</v>
      </c>
      <c r="F201" s="208" t="s">
        <v>282</v>
      </c>
      <c r="G201" s="209" t="s">
        <v>144</v>
      </c>
      <c r="H201" s="210">
        <v>40</v>
      </c>
      <c r="I201" s="211"/>
      <c r="J201" s="212">
        <f>ROUND(I201*H201,2)</f>
        <v>0</v>
      </c>
      <c r="K201" s="208" t="s">
        <v>145</v>
      </c>
      <c r="L201" s="46"/>
      <c r="M201" s="213" t="s">
        <v>82</v>
      </c>
      <c r="N201" s="214" t="s">
        <v>54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146</v>
      </c>
      <c r="AT201" s="217" t="s">
        <v>141</v>
      </c>
      <c r="AU201" s="217" t="s">
        <v>21</v>
      </c>
      <c r="AY201" s="18" t="s">
        <v>139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92</v>
      </c>
      <c r="BK201" s="218">
        <f>ROUND(I201*H201,2)</f>
        <v>0</v>
      </c>
      <c r="BL201" s="18" t="s">
        <v>146</v>
      </c>
      <c r="BM201" s="217" t="s">
        <v>283</v>
      </c>
    </row>
    <row r="202" s="2" customFormat="1">
      <c r="A202" s="40"/>
      <c r="B202" s="41"/>
      <c r="C202" s="42"/>
      <c r="D202" s="219" t="s">
        <v>148</v>
      </c>
      <c r="E202" s="42"/>
      <c r="F202" s="220" t="s">
        <v>284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148</v>
      </c>
      <c r="AU202" s="18" t="s">
        <v>21</v>
      </c>
    </row>
    <row r="203" s="2" customFormat="1" ht="21.75" customHeight="1">
      <c r="A203" s="40"/>
      <c r="B203" s="41"/>
      <c r="C203" s="206" t="s">
        <v>285</v>
      </c>
      <c r="D203" s="206" t="s">
        <v>141</v>
      </c>
      <c r="E203" s="207" t="s">
        <v>286</v>
      </c>
      <c r="F203" s="208" t="s">
        <v>287</v>
      </c>
      <c r="G203" s="209" t="s">
        <v>144</v>
      </c>
      <c r="H203" s="210">
        <v>80</v>
      </c>
      <c r="I203" s="211"/>
      <c r="J203" s="212">
        <f>ROUND(I203*H203,2)</f>
        <v>0</v>
      </c>
      <c r="K203" s="208" t="s">
        <v>145</v>
      </c>
      <c r="L203" s="46"/>
      <c r="M203" s="213" t="s">
        <v>82</v>
      </c>
      <c r="N203" s="214" t="s">
        <v>54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146</v>
      </c>
      <c r="AT203" s="217" t="s">
        <v>141</v>
      </c>
      <c r="AU203" s="217" t="s">
        <v>21</v>
      </c>
      <c r="AY203" s="18" t="s">
        <v>139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92</v>
      </c>
      <c r="BK203" s="218">
        <f>ROUND(I203*H203,2)</f>
        <v>0</v>
      </c>
      <c r="BL203" s="18" t="s">
        <v>146</v>
      </c>
      <c r="BM203" s="217" t="s">
        <v>288</v>
      </c>
    </row>
    <row r="204" s="2" customFormat="1">
      <c r="A204" s="40"/>
      <c r="B204" s="41"/>
      <c r="C204" s="42"/>
      <c r="D204" s="219" t="s">
        <v>148</v>
      </c>
      <c r="E204" s="42"/>
      <c r="F204" s="220" t="s">
        <v>289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148</v>
      </c>
      <c r="AU204" s="18" t="s">
        <v>21</v>
      </c>
    </row>
    <row r="205" s="13" customFormat="1">
      <c r="A205" s="13"/>
      <c r="B205" s="224"/>
      <c r="C205" s="225"/>
      <c r="D205" s="226" t="s">
        <v>150</v>
      </c>
      <c r="E205" s="227" t="s">
        <v>82</v>
      </c>
      <c r="F205" s="228" t="s">
        <v>290</v>
      </c>
      <c r="G205" s="225"/>
      <c r="H205" s="229">
        <v>80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150</v>
      </c>
      <c r="AU205" s="235" t="s">
        <v>21</v>
      </c>
      <c r="AV205" s="13" t="s">
        <v>21</v>
      </c>
      <c r="AW205" s="13" t="s">
        <v>42</v>
      </c>
      <c r="AX205" s="13" t="s">
        <v>84</v>
      </c>
      <c r="AY205" s="235" t="s">
        <v>139</v>
      </c>
    </row>
    <row r="206" s="15" customFormat="1">
      <c r="A206" s="15"/>
      <c r="B206" s="246"/>
      <c r="C206" s="247"/>
      <c r="D206" s="226" t="s">
        <v>150</v>
      </c>
      <c r="E206" s="248" t="s">
        <v>82</v>
      </c>
      <c r="F206" s="249" t="s">
        <v>153</v>
      </c>
      <c r="G206" s="247"/>
      <c r="H206" s="250">
        <v>80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150</v>
      </c>
      <c r="AU206" s="256" t="s">
        <v>21</v>
      </c>
      <c r="AV206" s="15" t="s">
        <v>146</v>
      </c>
      <c r="AW206" s="15" t="s">
        <v>42</v>
      </c>
      <c r="AX206" s="15" t="s">
        <v>92</v>
      </c>
      <c r="AY206" s="256" t="s">
        <v>139</v>
      </c>
    </row>
    <row r="207" s="2" customFormat="1" ht="37.8" customHeight="1">
      <c r="A207" s="40"/>
      <c r="B207" s="41"/>
      <c r="C207" s="206" t="s">
        <v>291</v>
      </c>
      <c r="D207" s="206" t="s">
        <v>141</v>
      </c>
      <c r="E207" s="207" t="s">
        <v>292</v>
      </c>
      <c r="F207" s="208" t="s">
        <v>293</v>
      </c>
      <c r="G207" s="209" t="s">
        <v>229</v>
      </c>
      <c r="H207" s="210">
        <v>7.5</v>
      </c>
      <c r="I207" s="211"/>
      <c r="J207" s="212">
        <f>ROUND(I207*H207,2)</f>
        <v>0</v>
      </c>
      <c r="K207" s="208" t="s">
        <v>145</v>
      </c>
      <c r="L207" s="46"/>
      <c r="M207" s="213" t="s">
        <v>82</v>
      </c>
      <c r="N207" s="214" t="s">
        <v>54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146</v>
      </c>
      <c r="AT207" s="217" t="s">
        <v>141</v>
      </c>
      <c r="AU207" s="217" t="s">
        <v>21</v>
      </c>
      <c r="AY207" s="18" t="s">
        <v>139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92</v>
      </c>
      <c r="BK207" s="218">
        <f>ROUND(I207*H207,2)</f>
        <v>0</v>
      </c>
      <c r="BL207" s="18" t="s">
        <v>146</v>
      </c>
      <c r="BM207" s="217" t="s">
        <v>294</v>
      </c>
    </row>
    <row r="208" s="2" customFormat="1">
      <c r="A208" s="40"/>
      <c r="B208" s="41"/>
      <c r="C208" s="42"/>
      <c r="D208" s="219" t="s">
        <v>148</v>
      </c>
      <c r="E208" s="42"/>
      <c r="F208" s="220" t="s">
        <v>295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148</v>
      </c>
      <c r="AU208" s="18" t="s">
        <v>21</v>
      </c>
    </row>
    <row r="209" s="13" customFormat="1">
      <c r="A209" s="13"/>
      <c r="B209" s="224"/>
      <c r="C209" s="225"/>
      <c r="D209" s="226" t="s">
        <v>150</v>
      </c>
      <c r="E209" s="227" t="s">
        <v>82</v>
      </c>
      <c r="F209" s="228" t="s">
        <v>296</v>
      </c>
      <c r="G209" s="225"/>
      <c r="H209" s="229">
        <v>7.5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150</v>
      </c>
      <c r="AU209" s="235" t="s">
        <v>21</v>
      </c>
      <c r="AV209" s="13" t="s">
        <v>21</v>
      </c>
      <c r="AW209" s="13" t="s">
        <v>42</v>
      </c>
      <c r="AX209" s="13" t="s">
        <v>84</v>
      </c>
      <c r="AY209" s="235" t="s">
        <v>139</v>
      </c>
    </row>
    <row r="210" s="14" customFormat="1">
      <c r="A210" s="14"/>
      <c r="B210" s="236"/>
      <c r="C210" s="237"/>
      <c r="D210" s="226" t="s">
        <v>150</v>
      </c>
      <c r="E210" s="238" t="s">
        <v>82</v>
      </c>
      <c r="F210" s="239" t="s">
        <v>297</v>
      </c>
      <c r="G210" s="237"/>
      <c r="H210" s="238" t="s">
        <v>82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150</v>
      </c>
      <c r="AU210" s="245" t="s">
        <v>21</v>
      </c>
      <c r="AV210" s="14" t="s">
        <v>92</v>
      </c>
      <c r="AW210" s="14" t="s">
        <v>42</v>
      </c>
      <c r="AX210" s="14" t="s">
        <v>84</v>
      </c>
      <c r="AY210" s="245" t="s">
        <v>139</v>
      </c>
    </row>
    <row r="211" s="15" customFormat="1">
      <c r="A211" s="15"/>
      <c r="B211" s="246"/>
      <c r="C211" s="247"/>
      <c r="D211" s="226" t="s">
        <v>150</v>
      </c>
      <c r="E211" s="248" t="s">
        <v>82</v>
      </c>
      <c r="F211" s="249" t="s">
        <v>153</v>
      </c>
      <c r="G211" s="247"/>
      <c r="H211" s="250">
        <v>7.5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150</v>
      </c>
      <c r="AU211" s="256" t="s">
        <v>21</v>
      </c>
      <c r="AV211" s="15" t="s">
        <v>146</v>
      </c>
      <c r="AW211" s="15" t="s">
        <v>42</v>
      </c>
      <c r="AX211" s="15" t="s">
        <v>92</v>
      </c>
      <c r="AY211" s="256" t="s">
        <v>139</v>
      </c>
    </row>
    <row r="212" s="2" customFormat="1" ht="37.8" customHeight="1">
      <c r="A212" s="40"/>
      <c r="B212" s="41"/>
      <c r="C212" s="206" t="s">
        <v>298</v>
      </c>
      <c r="D212" s="206" t="s">
        <v>141</v>
      </c>
      <c r="E212" s="207" t="s">
        <v>292</v>
      </c>
      <c r="F212" s="208" t="s">
        <v>293</v>
      </c>
      <c r="G212" s="209" t="s">
        <v>229</v>
      </c>
      <c r="H212" s="210">
        <v>65.099999999999994</v>
      </c>
      <c r="I212" s="211"/>
      <c r="J212" s="212">
        <f>ROUND(I212*H212,2)</f>
        <v>0</v>
      </c>
      <c r="K212" s="208" t="s">
        <v>145</v>
      </c>
      <c r="L212" s="46"/>
      <c r="M212" s="213" t="s">
        <v>82</v>
      </c>
      <c r="N212" s="214" t="s">
        <v>54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146</v>
      </c>
      <c r="AT212" s="217" t="s">
        <v>141</v>
      </c>
      <c r="AU212" s="217" t="s">
        <v>21</v>
      </c>
      <c r="AY212" s="18" t="s">
        <v>139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92</v>
      </c>
      <c r="BK212" s="218">
        <f>ROUND(I212*H212,2)</f>
        <v>0</v>
      </c>
      <c r="BL212" s="18" t="s">
        <v>146</v>
      </c>
      <c r="BM212" s="217" t="s">
        <v>299</v>
      </c>
    </row>
    <row r="213" s="2" customFormat="1">
      <c r="A213" s="40"/>
      <c r="B213" s="41"/>
      <c r="C213" s="42"/>
      <c r="D213" s="219" t="s">
        <v>148</v>
      </c>
      <c r="E213" s="42"/>
      <c r="F213" s="220" t="s">
        <v>295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148</v>
      </c>
      <c r="AU213" s="18" t="s">
        <v>21</v>
      </c>
    </row>
    <row r="214" s="13" customFormat="1">
      <c r="A214" s="13"/>
      <c r="B214" s="224"/>
      <c r="C214" s="225"/>
      <c r="D214" s="226" t="s">
        <v>150</v>
      </c>
      <c r="E214" s="227" t="s">
        <v>82</v>
      </c>
      <c r="F214" s="228" t="s">
        <v>300</v>
      </c>
      <c r="G214" s="225"/>
      <c r="H214" s="229">
        <v>65.099999999999994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150</v>
      </c>
      <c r="AU214" s="235" t="s">
        <v>21</v>
      </c>
      <c r="AV214" s="13" t="s">
        <v>21</v>
      </c>
      <c r="AW214" s="13" t="s">
        <v>42</v>
      </c>
      <c r="AX214" s="13" t="s">
        <v>84</v>
      </c>
      <c r="AY214" s="235" t="s">
        <v>139</v>
      </c>
    </row>
    <row r="215" s="14" customFormat="1">
      <c r="A215" s="14"/>
      <c r="B215" s="236"/>
      <c r="C215" s="237"/>
      <c r="D215" s="226" t="s">
        <v>150</v>
      </c>
      <c r="E215" s="238" t="s">
        <v>82</v>
      </c>
      <c r="F215" s="239" t="s">
        <v>301</v>
      </c>
      <c r="G215" s="237"/>
      <c r="H215" s="238" t="s">
        <v>82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150</v>
      </c>
      <c r="AU215" s="245" t="s">
        <v>21</v>
      </c>
      <c r="AV215" s="14" t="s">
        <v>92</v>
      </c>
      <c r="AW215" s="14" t="s">
        <v>42</v>
      </c>
      <c r="AX215" s="14" t="s">
        <v>84</v>
      </c>
      <c r="AY215" s="245" t="s">
        <v>139</v>
      </c>
    </row>
    <row r="216" s="15" customFormat="1">
      <c r="A216" s="15"/>
      <c r="B216" s="246"/>
      <c r="C216" s="247"/>
      <c r="D216" s="226" t="s">
        <v>150</v>
      </c>
      <c r="E216" s="248" t="s">
        <v>82</v>
      </c>
      <c r="F216" s="249" t="s">
        <v>153</v>
      </c>
      <c r="G216" s="247"/>
      <c r="H216" s="250">
        <v>65.099999999999994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150</v>
      </c>
      <c r="AU216" s="256" t="s">
        <v>21</v>
      </c>
      <c r="AV216" s="15" t="s">
        <v>146</v>
      </c>
      <c r="AW216" s="15" t="s">
        <v>42</v>
      </c>
      <c r="AX216" s="15" t="s">
        <v>92</v>
      </c>
      <c r="AY216" s="256" t="s">
        <v>139</v>
      </c>
    </row>
    <row r="217" s="2" customFormat="1" ht="37.8" customHeight="1">
      <c r="A217" s="40"/>
      <c r="B217" s="41"/>
      <c r="C217" s="206" t="s">
        <v>302</v>
      </c>
      <c r="D217" s="206" t="s">
        <v>141</v>
      </c>
      <c r="E217" s="207" t="s">
        <v>303</v>
      </c>
      <c r="F217" s="208" t="s">
        <v>304</v>
      </c>
      <c r="G217" s="209" t="s">
        <v>229</v>
      </c>
      <c r="H217" s="210">
        <v>1498.1659999999999</v>
      </c>
      <c r="I217" s="211"/>
      <c r="J217" s="212">
        <f>ROUND(I217*H217,2)</f>
        <v>0</v>
      </c>
      <c r="K217" s="208" t="s">
        <v>145</v>
      </c>
      <c r="L217" s="46"/>
      <c r="M217" s="213" t="s">
        <v>82</v>
      </c>
      <c r="N217" s="214" t="s">
        <v>54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146</v>
      </c>
      <c r="AT217" s="217" t="s">
        <v>141</v>
      </c>
      <c r="AU217" s="217" t="s">
        <v>21</v>
      </c>
      <c r="AY217" s="18" t="s">
        <v>139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92</v>
      </c>
      <c r="BK217" s="218">
        <f>ROUND(I217*H217,2)</f>
        <v>0</v>
      </c>
      <c r="BL217" s="18" t="s">
        <v>146</v>
      </c>
      <c r="BM217" s="217" t="s">
        <v>305</v>
      </c>
    </row>
    <row r="218" s="2" customFormat="1">
      <c r="A218" s="40"/>
      <c r="B218" s="41"/>
      <c r="C218" s="42"/>
      <c r="D218" s="219" t="s">
        <v>148</v>
      </c>
      <c r="E218" s="42"/>
      <c r="F218" s="220" t="s">
        <v>306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148</v>
      </c>
      <c r="AU218" s="18" t="s">
        <v>21</v>
      </c>
    </row>
    <row r="219" s="13" customFormat="1">
      <c r="A219" s="13"/>
      <c r="B219" s="224"/>
      <c r="C219" s="225"/>
      <c r="D219" s="226" t="s">
        <v>150</v>
      </c>
      <c r="E219" s="227" t="s">
        <v>82</v>
      </c>
      <c r="F219" s="228" t="s">
        <v>307</v>
      </c>
      <c r="G219" s="225"/>
      <c r="H219" s="229">
        <v>1323.1700000000001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150</v>
      </c>
      <c r="AU219" s="235" t="s">
        <v>21</v>
      </c>
      <c r="AV219" s="13" t="s">
        <v>21</v>
      </c>
      <c r="AW219" s="13" t="s">
        <v>42</v>
      </c>
      <c r="AX219" s="13" t="s">
        <v>84</v>
      </c>
      <c r="AY219" s="235" t="s">
        <v>139</v>
      </c>
    </row>
    <row r="220" s="14" customFormat="1">
      <c r="A220" s="14"/>
      <c r="B220" s="236"/>
      <c r="C220" s="237"/>
      <c r="D220" s="226" t="s">
        <v>150</v>
      </c>
      <c r="E220" s="238" t="s">
        <v>82</v>
      </c>
      <c r="F220" s="239" t="s">
        <v>308</v>
      </c>
      <c r="G220" s="237"/>
      <c r="H220" s="238" t="s">
        <v>82</v>
      </c>
      <c r="I220" s="240"/>
      <c r="J220" s="237"/>
      <c r="K220" s="237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150</v>
      </c>
      <c r="AU220" s="245" t="s">
        <v>21</v>
      </c>
      <c r="AV220" s="14" t="s">
        <v>92</v>
      </c>
      <c r="AW220" s="14" t="s">
        <v>42</v>
      </c>
      <c r="AX220" s="14" t="s">
        <v>84</v>
      </c>
      <c r="AY220" s="245" t="s">
        <v>139</v>
      </c>
    </row>
    <row r="221" s="13" customFormat="1">
      <c r="A221" s="13"/>
      <c r="B221" s="224"/>
      <c r="C221" s="225"/>
      <c r="D221" s="226" t="s">
        <v>150</v>
      </c>
      <c r="E221" s="227" t="s">
        <v>82</v>
      </c>
      <c r="F221" s="228" t="s">
        <v>309</v>
      </c>
      <c r="G221" s="225"/>
      <c r="H221" s="229">
        <v>174.99600000000001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150</v>
      </c>
      <c r="AU221" s="235" t="s">
        <v>21</v>
      </c>
      <c r="AV221" s="13" t="s">
        <v>21</v>
      </c>
      <c r="AW221" s="13" t="s">
        <v>42</v>
      </c>
      <c r="AX221" s="13" t="s">
        <v>84</v>
      </c>
      <c r="AY221" s="235" t="s">
        <v>139</v>
      </c>
    </row>
    <row r="222" s="14" customFormat="1">
      <c r="A222" s="14"/>
      <c r="B222" s="236"/>
      <c r="C222" s="237"/>
      <c r="D222" s="226" t="s">
        <v>150</v>
      </c>
      <c r="E222" s="238" t="s">
        <v>82</v>
      </c>
      <c r="F222" s="239" t="s">
        <v>310</v>
      </c>
      <c r="G222" s="237"/>
      <c r="H222" s="238" t="s">
        <v>82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150</v>
      </c>
      <c r="AU222" s="245" t="s">
        <v>21</v>
      </c>
      <c r="AV222" s="14" t="s">
        <v>92</v>
      </c>
      <c r="AW222" s="14" t="s">
        <v>42</v>
      </c>
      <c r="AX222" s="14" t="s">
        <v>84</v>
      </c>
      <c r="AY222" s="245" t="s">
        <v>139</v>
      </c>
    </row>
    <row r="223" s="15" customFormat="1">
      <c r="A223" s="15"/>
      <c r="B223" s="246"/>
      <c r="C223" s="247"/>
      <c r="D223" s="226" t="s">
        <v>150</v>
      </c>
      <c r="E223" s="248" t="s">
        <v>82</v>
      </c>
      <c r="F223" s="249" t="s">
        <v>153</v>
      </c>
      <c r="G223" s="247"/>
      <c r="H223" s="250">
        <v>1498.1659999999999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150</v>
      </c>
      <c r="AU223" s="256" t="s">
        <v>21</v>
      </c>
      <c r="AV223" s="15" t="s">
        <v>146</v>
      </c>
      <c r="AW223" s="15" t="s">
        <v>42</v>
      </c>
      <c r="AX223" s="15" t="s">
        <v>92</v>
      </c>
      <c r="AY223" s="256" t="s">
        <v>139</v>
      </c>
    </row>
    <row r="224" s="2" customFormat="1" ht="37.8" customHeight="1">
      <c r="A224" s="40"/>
      <c r="B224" s="41"/>
      <c r="C224" s="206" t="s">
        <v>311</v>
      </c>
      <c r="D224" s="206" t="s">
        <v>141</v>
      </c>
      <c r="E224" s="207" t="s">
        <v>312</v>
      </c>
      <c r="F224" s="208" t="s">
        <v>313</v>
      </c>
      <c r="G224" s="209" t="s">
        <v>229</v>
      </c>
      <c r="H224" s="210">
        <v>7490.8500000000004</v>
      </c>
      <c r="I224" s="211"/>
      <c r="J224" s="212">
        <f>ROUND(I224*H224,2)</f>
        <v>0</v>
      </c>
      <c r="K224" s="208" t="s">
        <v>145</v>
      </c>
      <c r="L224" s="46"/>
      <c r="M224" s="213" t="s">
        <v>82</v>
      </c>
      <c r="N224" s="214" t="s">
        <v>54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146</v>
      </c>
      <c r="AT224" s="217" t="s">
        <v>141</v>
      </c>
      <c r="AU224" s="217" t="s">
        <v>21</v>
      </c>
      <c r="AY224" s="18" t="s">
        <v>139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92</v>
      </c>
      <c r="BK224" s="218">
        <f>ROUND(I224*H224,2)</f>
        <v>0</v>
      </c>
      <c r="BL224" s="18" t="s">
        <v>146</v>
      </c>
      <c r="BM224" s="217" t="s">
        <v>314</v>
      </c>
    </row>
    <row r="225" s="2" customFormat="1">
      <c r="A225" s="40"/>
      <c r="B225" s="41"/>
      <c r="C225" s="42"/>
      <c r="D225" s="219" t="s">
        <v>148</v>
      </c>
      <c r="E225" s="42"/>
      <c r="F225" s="220" t="s">
        <v>315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148</v>
      </c>
      <c r="AU225" s="18" t="s">
        <v>21</v>
      </c>
    </row>
    <row r="226" s="13" customFormat="1">
      <c r="A226" s="13"/>
      <c r="B226" s="224"/>
      <c r="C226" s="225"/>
      <c r="D226" s="226" t="s">
        <v>150</v>
      </c>
      <c r="E226" s="227" t="s">
        <v>82</v>
      </c>
      <c r="F226" s="228" t="s">
        <v>316</v>
      </c>
      <c r="G226" s="225"/>
      <c r="H226" s="229">
        <v>7490.8500000000004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150</v>
      </c>
      <c r="AU226" s="235" t="s">
        <v>21</v>
      </c>
      <c r="AV226" s="13" t="s">
        <v>21</v>
      </c>
      <c r="AW226" s="13" t="s">
        <v>42</v>
      </c>
      <c r="AX226" s="13" t="s">
        <v>84</v>
      </c>
      <c r="AY226" s="235" t="s">
        <v>139</v>
      </c>
    </row>
    <row r="227" s="15" customFormat="1">
      <c r="A227" s="15"/>
      <c r="B227" s="246"/>
      <c r="C227" s="247"/>
      <c r="D227" s="226" t="s">
        <v>150</v>
      </c>
      <c r="E227" s="248" t="s">
        <v>82</v>
      </c>
      <c r="F227" s="249" t="s">
        <v>153</v>
      </c>
      <c r="G227" s="247"/>
      <c r="H227" s="250">
        <v>7490.8500000000004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150</v>
      </c>
      <c r="AU227" s="256" t="s">
        <v>21</v>
      </c>
      <c r="AV227" s="15" t="s">
        <v>146</v>
      </c>
      <c r="AW227" s="15" t="s">
        <v>42</v>
      </c>
      <c r="AX227" s="15" t="s">
        <v>92</v>
      </c>
      <c r="AY227" s="256" t="s">
        <v>139</v>
      </c>
    </row>
    <row r="228" s="2" customFormat="1" ht="24.15" customHeight="1">
      <c r="A228" s="40"/>
      <c r="B228" s="41"/>
      <c r="C228" s="206" t="s">
        <v>317</v>
      </c>
      <c r="D228" s="206" t="s">
        <v>141</v>
      </c>
      <c r="E228" s="207" t="s">
        <v>318</v>
      </c>
      <c r="F228" s="208" t="s">
        <v>319</v>
      </c>
      <c r="G228" s="209" t="s">
        <v>229</v>
      </c>
      <c r="H228" s="210">
        <v>7.5</v>
      </c>
      <c r="I228" s="211"/>
      <c r="J228" s="212">
        <f>ROUND(I228*H228,2)</f>
        <v>0</v>
      </c>
      <c r="K228" s="208" t="s">
        <v>145</v>
      </c>
      <c r="L228" s="46"/>
      <c r="M228" s="213" t="s">
        <v>82</v>
      </c>
      <c r="N228" s="214" t="s">
        <v>54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146</v>
      </c>
      <c r="AT228" s="217" t="s">
        <v>141</v>
      </c>
      <c r="AU228" s="217" t="s">
        <v>21</v>
      </c>
      <c r="AY228" s="18" t="s">
        <v>139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92</v>
      </c>
      <c r="BK228" s="218">
        <f>ROUND(I228*H228,2)</f>
        <v>0</v>
      </c>
      <c r="BL228" s="18" t="s">
        <v>146</v>
      </c>
      <c r="BM228" s="217" t="s">
        <v>320</v>
      </c>
    </row>
    <row r="229" s="2" customFormat="1">
      <c r="A229" s="40"/>
      <c r="B229" s="41"/>
      <c r="C229" s="42"/>
      <c r="D229" s="219" t="s">
        <v>148</v>
      </c>
      <c r="E229" s="42"/>
      <c r="F229" s="220" t="s">
        <v>321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148</v>
      </c>
      <c r="AU229" s="18" t="s">
        <v>21</v>
      </c>
    </row>
    <row r="230" s="13" customFormat="1">
      <c r="A230" s="13"/>
      <c r="B230" s="224"/>
      <c r="C230" s="225"/>
      <c r="D230" s="226" t="s">
        <v>150</v>
      </c>
      <c r="E230" s="227" t="s">
        <v>82</v>
      </c>
      <c r="F230" s="228" t="s">
        <v>296</v>
      </c>
      <c r="G230" s="225"/>
      <c r="H230" s="229">
        <v>7.5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150</v>
      </c>
      <c r="AU230" s="235" t="s">
        <v>21</v>
      </c>
      <c r="AV230" s="13" t="s">
        <v>21</v>
      </c>
      <c r="AW230" s="13" t="s">
        <v>42</v>
      </c>
      <c r="AX230" s="13" t="s">
        <v>84</v>
      </c>
      <c r="AY230" s="235" t="s">
        <v>139</v>
      </c>
    </row>
    <row r="231" s="14" customFormat="1">
      <c r="A231" s="14"/>
      <c r="B231" s="236"/>
      <c r="C231" s="237"/>
      <c r="D231" s="226" t="s">
        <v>150</v>
      </c>
      <c r="E231" s="238" t="s">
        <v>82</v>
      </c>
      <c r="F231" s="239" t="s">
        <v>322</v>
      </c>
      <c r="G231" s="237"/>
      <c r="H231" s="238" t="s">
        <v>82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150</v>
      </c>
      <c r="AU231" s="245" t="s">
        <v>21</v>
      </c>
      <c r="AV231" s="14" t="s">
        <v>92</v>
      </c>
      <c r="AW231" s="14" t="s">
        <v>42</v>
      </c>
      <c r="AX231" s="14" t="s">
        <v>84</v>
      </c>
      <c r="AY231" s="245" t="s">
        <v>139</v>
      </c>
    </row>
    <row r="232" s="15" customFormat="1">
      <c r="A232" s="15"/>
      <c r="B232" s="246"/>
      <c r="C232" s="247"/>
      <c r="D232" s="226" t="s">
        <v>150</v>
      </c>
      <c r="E232" s="248" t="s">
        <v>82</v>
      </c>
      <c r="F232" s="249" t="s">
        <v>153</v>
      </c>
      <c r="G232" s="247"/>
      <c r="H232" s="250">
        <v>7.5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150</v>
      </c>
      <c r="AU232" s="256" t="s">
        <v>21</v>
      </c>
      <c r="AV232" s="15" t="s">
        <v>146</v>
      </c>
      <c r="AW232" s="15" t="s">
        <v>42</v>
      </c>
      <c r="AX232" s="15" t="s">
        <v>92</v>
      </c>
      <c r="AY232" s="256" t="s">
        <v>139</v>
      </c>
    </row>
    <row r="233" s="2" customFormat="1" ht="24.15" customHeight="1">
      <c r="A233" s="40"/>
      <c r="B233" s="41"/>
      <c r="C233" s="206" t="s">
        <v>323</v>
      </c>
      <c r="D233" s="206" t="s">
        <v>141</v>
      </c>
      <c r="E233" s="207" t="s">
        <v>318</v>
      </c>
      <c r="F233" s="208" t="s">
        <v>319</v>
      </c>
      <c r="G233" s="209" t="s">
        <v>229</v>
      </c>
      <c r="H233" s="210">
        <v>65.5</v>
      </c>
      <c r="I233" s="211"/>
      <c r="J233" s="212">
        <f>ROUND(I233*H233,2)</f>
        <v>0</v>
      </c>
      <c r="K233" s="208" t="s">
        <v>145</v>
      </c>
      <c r="L233" s="46"/>
      <c r="M233" s="213" t="s">
        <v>82</v>
      </c>
      <c r="N233" s="214" t="s">
        <v>54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146</v>
      </c>
      <c r="AT233" s="217" t="s">
        <v>141</v>
      </c>
      <c r="AU233" s="217" t="s">
        <v>21</v>
      </c>
      <c r="AY233" s="18" t="s">
        <v>139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92</v>
      </c>
      <c r="BK233" s="218">
        <f>ROUND(I233*H233,2)</f>
        <v>0</v>
      </c>
      <c r="BL233" s="18" t="s">
        <v>146</v>
      </c>
      <c r="BM233" s="217" t="s">
        <v>324</v>
      </c>
    </row>
    <row r="234" s="2" customFormat="1">
      <c r="A234" s="40"/>
      <c r="B234" s="41"/>
      <c r="C234" s="42"/>
      <c r="D234" s="219" t="s">
        <v>148</v>
      </c>
      <c r="E234" s="42"/>
      <c r="F234" s="220" t="s">
        <v>321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148</v>
      </c>
      <c r="AU234" s="18" t="s">
        <v>21</v>
      </c>
    </row>
    <row r="235" s="13" customFormat="1">
      <c r="A235" s="13"/>
      <c r="B235" s="224"/>
      <c r="C235" s="225"/>
      <c r="D235" s="226" t="s">
        <v>150</v>
      </c>
      <c r="E235" s="227" t="s">
        <v>82</v>
      </c>
      <c r="F235" s="228" t="s">
        <v>325</v>
      </c>
      <c r="G235" s="225"/>
      <c r="H235" s="229">
        <v>65.5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150</v>
      </c>
      <c r="AU235" s="235" t="s">
        <v>21</v>
      </c>
      <c r="AV235" s="13" t="s">
        <v>21</v>
      </c>
      <c r="AW235" s="13" t="s">
        <v>42</v>
      </c>
      <c r="AX235" s="13" t="s">
        <v>84</v>
      </c>
      <c r="AY235" s="235" t="s">
        <v>139</v>
      </c>
    </row>
    <row r="236" s="14" customFormat="1">
      <c r="A236" s="14"/>
      <c r="B236" s="236"/>
      <c r="C236" s="237"/>
      <c r="D236" s="226" t="s">
        <v>150</v>
      </c>
      <c r="E236" s="238" t="s">
        <v>82</v>
      </c>
      <c r="F236" s="239" t="s">
        <v>326</v>
      </c>
      <c r="G236" s="237"/>
      <c r="H236" s="238" t="s">
        <v>82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150</v>
      </c>
      <c r="AU236" s="245" t="s">
        <v>21</v>
      </c>
      <c r="AV236" s="14" t="s">
        <v>92</v>
      </c>
      <c r="AW236" s="14" t="s">
        <v>42</v>
      </c>
      <c r="AX236" s="14" t="s">
        <v>84</v>
      </c>
      <c r="AY236" s="245" t="s">
        <v>139</v>
      </c>
    </row>
    <row r="237" s="15" customFormat="1">
      <c r="A237" s="15"/>
      <c r="B237" s="246"/>
      <c r="C237" s="247"/>
      <c r="D237" s="226" t="s">
        <v>150</v>
      </c>
      <c r="E237" s="248" t="s">
        <v>82</v>
      </c>
      <c r="F237" s="249" t="s">
        <v>153</v>
      </c>
      <c r="G237" s="247"/>
      <c r="H237" s="250">
        <v>65.5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150</v>
      </c>
      <c r="AU237" s="256" t="s">
        <v>21</v>
      </c>
      <c r="AV237" s="15" t="s">
        <v>146</v>
      </c>
      <c r="AW237" s="15" t="s">
        <v>42</v>
      </c>
      <c r="AX237" s="15" t="s">
        <v>92</v>
      </c>
      <c r="AY237" s="256" t="s">
        <v>139</v>
      </c>
    </row>
    <row r="238" s="2" customFormat="1" ht="33" customHeight="1">
      <c r="A238" s="40"/>
      <c r="B238" s="41"/>
      <c r="C238" s="206" t="s">
        <v>327</v>
      </c>
      <c r="D238" s="206" t="s">
        <v>141</v>
      </c>
      <c r="E238" s="207" t="s">
        <v>328</v>
      </c>
      <c r="F238" s="208" t="s">
        <v>329</v>
      </c>
      <c r="G238" s="209" t="s">
        <v>229</v>
      </c>
      <c r="H238" s="210">
        <v>36</v>
      </c>
      <c r="I238" s="211"/>
      <c r="J238" s="212">
        <f>ROUND(I238*H238,2)</f>
        <v>0</v>
      </c>
      <c r="K238" s="208" t="s">
        <v>145</v>
      </c>
      <c r="L238" s="46"/>
      <c r="M238" s="213" t="s">
        <v>82</v>
      </c>
      <c r="N238" s="214" t="s">
        <v>54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146</v>
      </c>
      <c r="AT238" s="217" t="s">
        <v>141</v>
      </c>
      <c r="AU238" s="217" t="s">
        <v>21</v>
      </c>
      <c r="AY238" s="18" t="s">
        <v>139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92</v>
      </c>
      <c r="BK238" s="218">
        <f>ROUND(I238*H238,2)</f>
        <v>0</v>
      </c>
      <c r="BL238" s="18" t="s">
        <v>146</v>
      </c>
      <c r="BM238" s="217" t="s">
        <v>330</v>
      </c>
    </row>
    <row r="239" s="2" customFormat="1">
      <c r="A239" s="40"/>
      <c r="B239" s="41"/>
      <c r="C239" s="42"/>
      <c r="D239" s="219" t="s">
        <v>148</v>
      </c>
      <c r="E239" s="42"/>
      <c r="F239" s="220" t="s">
        <v>331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148</v>
      </c>
      <c r="AU239" s="18" t="s">
        <v>21</v>
      </c>
    </row>
    <row r="240" s="13" customFormat="1">
      <c r="A240" s="13"/>
      <c r="B240" s="224"/>
      <c r="C240" s="225"/>
      <c r="D240" s="226" t="s">
        <v>150</v>
      </c>
      <c r="E240" s="227" t="s">
        <v>82</v>
      </c>
      <c r="F240" s="228" t="s">
        <v>332</v>
      </c>
      <c r="G240" s="225"/>
      <c r="H240" s="229">
        <v>36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150</v>
      </c>
      <c r="AU240" s="235" t="s">
        <v>21</v>
      </c>
      <c r="AV240" s="13" t="s">
        <v>21</v>
      </c>
      <c r="AW240" s="13" t="s">
        <v>42</v>
      </c>
      <c r="AX240" s="13" t="s">
        <v>84</v>
      </c>
      <c r="AY240" s="235" t="s">
        <v>139</v>
      </c>
    </row>
    <row r="241" s="14" customFormat="1">
      <c r="A241" s="14"/>
      <c r="B241" s="236"/>
      <c r="C241" s="237"/>
      <c r="D241" s="226" t="s">
        <v>150</v>
      </c>
      <c r="E241" s="238" t="s">
        <v>82</v>
      </c>
      <c r="F241" s="239" t="s">
        <v>152</v>
      </c>
      <c r="G241" s="237"/>
      <c r="H241" s="238" t="s">
        <v>82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150</v>
      </c>
      <c r="AU241" s="245" t="s">
        <v>21</v>
      </c>
      <c r="AV241" s="14" t="s">
        <v>92</v>
      </c>
      <c r="AW241" s="14" t="s">
        <v>42</v>
      </c>
      <c r="AX241" s="14" t="s">
        <v>84</v>
      </c>
      <c r="AY241" s="245" t="s">
        <v>139</v>
      </c>
    </row>
    <row r="242" s="15" customFormat="1">
      <c r="A242" s="15"/>
      <c r="B242" s="246"/>
      <c r="C242" s="247"/>
      <c r="D242" s="226" t="s">
        <v>150</v>
      </c>
      <c r="E242" s="248" t="s">
        <v>82</v>
      </c>
      <c r="F242" s="249" t="s">
        <v>153</v>
      </c>
      <c r="G242" s="247"/>
      <c r="H242" s="250">
        <v>36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150</v>
      </c>
      <c r="AU242" s="256" t="s">
        <v>21</v>
      </c>
      <c r="AV242" s="15" t="s">
        <v>146</v>
      </c>
      <c r="AW242" s="15" t="s">
        <v>42</v>
      </c>
      <c r="AX242" s="15" t="s">
        <v>92</v>
      </c>
      <c r="AY242" s="256" t="s">
        <v>139</v>
      </c>
    </row>
    <row r="243" s="2" customFormat="1" ht="24.15" customHeight="1">
      <c r="A243" s="40"/>
      <c r="B243" s="41"/>
      <c r="C243" s="206" t="s">
        <v>333</v>
      </c>
      <c r="D243" s="206" t="s">
        <v>141</v>
      </c>
      <c r="E243" s="207" t="s">
        <v>334</v>
      </c>
      <c r="F243" s="208" t="s">
        <v>335</v>
      </c>
      <c r="G243" s="209" t="s">
        <v>336</v>
      </c>
      <c r="H243" s="210">
        <v>2696.7060000000001</v>
      </c>
      <c r="I243" s="211"/>
      <c r="J243" s="212">
        <f>ROUND(I243*H243,2)</f>
        <v>0</v>
      </c>
      <c r="K243" s="208" t="s">
        <v>145</v>
      </c>
      <c r="L243" s="46"/>
      <c r="M243" s="213" t="s">
        <v>82</v>
      </c>
      <c r="N243" s="214" t="s">
        <v>54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146</v>
      </c>
      <c r="AT243" s="217" t="s">
        <v>141</v>
      </c>
      <c r="AU243" s="217" t="s">
        <v>21</v>
      </c>
      <c r="AY243" s="18" t="s">
        <v>139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92</v>
      </c>
      <c r="BK243" s="218">
        <f>ROUND(I243*H243,2)</f>
        <v>0</v>
      </c>
      <c r="BL243" s="18" t="s">
        <v>146</v>
      </c>
      <c r="BM243" s="217" t="s">
        <v>337</v>
      </c>
    </row>
    <row r="244" s="2" customFormat="1">
      <c r="A244" s="40"/>
      <c r="B244" s="41"/>
      <c r="C244" s="42"/>
      <c r="D244" s="219" t="s">
        <v>148</v>
      </c>
      <c r="E244" s="42"/>
      <c r="F244" s="220" t="s">
        <v>338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148</v>
      </c>
      <c r="AU244" s="18" t="s">
        <v>21</v>
      </c>
    </row>
    <row r="245" s="13" customFormat="1">
      <c r="A245" s="13"/>
      <c r="B245" s="224"/>
      <c r="C245" s="225"/>
      <c r="D245" s="226" t="s">
        <v>150</v>
      </c>
      <c r="E245" s="227" t="s">
        <v>82</v>
      </c>
      <c r="F245" s="228" t="s">
        <v>339</v>
      </c>
      <c r="G245" s="225"/>
      <c r="H245" s="229">
        <v>2696.7060000000001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150</v>
      </c>
      <c r="AU245" s="235" t="s">
        <v>21</v>
      </c>
      <c r="AV245" s="13" t="s">
        <v>21</v>
      </c>
      <c r="AW245" s="13" t="s">
        <v>42</v>
      </c>
      <c r="AX245" s="13" t="s">
        <v>84</v>
      </c>
      <c r="AY245" s="235" t="s">
        <v>139</v>
      </c>
    </row>
    <row r="246" s="15" customFormat="1">
      <c r="A246" s="15"/>
      <c r="B246" s="246"/>
      <c r="C246" s="247"/>
      <c r="D246" s="226" t="s">
        <v>150</v>
      </c>
      <c r="E246" s="248" t="s">
        <v>82</v>
      </c>
      <c r="F246" s="249" t="s">
        <v>153</v>
      </c>
      <c r="G246" s="247"/>
      <c r="H246" s="250">
        <v>2696.7060000000001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150</v>
      </c>
      <c r="AU246" s="256" t="s">
        <v>21</v>
      </c>
      <c r="AV246" s="15" t="s">
        <v>146</v>
      </c>
      <c r="AW246" s="15" t="s">
        <v>42</v>
      </c>
      <c r="AX246" s="15" t="s">
        <v>92</v>
      </c>
      <c r="AY246" s="256" t="s">
        <v>139</v>
      </c>
    </row>
    <row r="247" s="2" customFormat="1" ht="24.15" customHeight="1">
      <c r="A247" s="40"/>
      <c r="B247" s="41"/>
      <c r="C247" s="206" t="s">
        <v>340</v>
      </c>
      <c r="D247" s="206" t="s">
        <v>141</v>
      </c>
      <c r="E247" s="207" t="s">
        <v>341</v>
      </c>
      <c r="F247" s="208" t="s">
        <v>342</v>
      </c>
      <c r="G247" s="209" t="s">
        <v>229</v>
      </c>
      <c r="H247" s="210">
        <v>1498.1700000000001</v>
      </c>
      <c r="I247" s="211"/>
      <c r="J247" s="212">
        <f>ROUND(I247*H247,2)</f>
        <v>0</v>
      </c>
      <c r="K247" s="208" t="s">
        <v>145</v>
      </c>
      <c r="L247" s="46"/>
      <c r="M247" s="213" t="s">
        <v>82</v>
      </c>
      <c r="N247" s="214" t="s">
        <v>54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146</v>
      </c>
      <c r="AT247" s="217" t="s">
        <v>141</v>
      </c>
      <c r="AU247" s="217" t="s">
        <v>21</v>
      </c>
      <c r="AY247" s="18" t="s">
        <v>139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92</v>
      </c>
      <c r="BK247" s="218">
        <f>ROUND(I247*H247,2)</f>
        <v>0</v>
      </c>
      <c r="BL247" s="18" t="s">
        <v>146</v>
      </c>
      <c r="BM247" s="217" t="s">
        <v>343</v>
      </c>
    </row>
    <row r="248" s="2" customFormat="1">
      <c r="A248" s="40"/>
      <c r="B248" s="41"/>
      <c r="C248" s="42"/>
      <c r="D248" s="219" t="s">
        <v>148</v>
      </c>
      <c r="E248" s="42"/>
      <c r="F248" s="220" t="s">
        <v>344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148</v>
      </c>
      <c r="AU248" s="18" t="s">
        <v>21</v>
      </c>
    </row>
    <row r="249" s="13" customFormat="1">
      <c r="A249" s="13"/>
      <c r="B249" s="224"/>
      <c r="C249" s="225"/>
      <c r="D249" s="226" t="s">
        <v>150</v>
      </c>
      <c r="E249" s="227" t="s">
        <v>82</v>
      </c>
      <c r="F249" s="228" t="s">
        <v>345</v>
      </c>
      <c r="G249" s="225"/>
      <c r="H249" s="229">
        <v>1498.1700000000001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150</v>
      </c>
      <c r="AU249" s="235" t="s">
        <v>21</v>
      </c>
      <c r="AV249" s="13" t="s">
        <v>21</v>
      </c>
      <c r="AW249" s="13" t="s">
        <v>42</v>
      </c>
      <c r="AX249" s="13" t="s">
        <v>84</v>
      </c>
      <c r="AY249" s="235" t="s">
        <v>139</v>
      </c>
    </row>
    <row r="250" s="15" customFormat="1">
      <c r="A250" s="15"/>
      <c r="B250" s="246"/>
      <c r="C250" s="247"/>
      <c r="D250" s="226" t="s">
        <v>150</v>
      </c>
      <c r="E250" s="248" t="s">
        <v>82</v>
      </c>
      <c r="F250" s="249" t="s">
        <v>153</v>
      </c>
      <c r="G250" s="247"/>
      <c r="H250" s="250">
        <v>1498.1700000000001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150</v>
      </c>
      <c r="AU250" s="256" t="s">
        <v>21</v>
      </c>
      <c r="AV250" s="15" t="s">
        <v>146</v>
      </c>
      <c r="AW250" s="15" t="s">
        <v>42</v>
      </c>
      <c r="AX250" s="15" t="s">
        <v>92</v>
      </c>
      <c r="AY250" s="256" t="s">
        <v>139</v>
      </c>
    </row>
    <row r="251" s="2" customFormat="1" ht="24.15" customHeight="1">
      <c r="A251" s="40"/>
      <c r="B251" s="41"/>
      <c r="C251" s="206" t="s">
        <v>346</v>
      </c>
      <c r="D251" s="206" t="s">
        <v>141</v>
      </c>
      <c r="E251" s="207" t="s">
        <v>347</v>
      </c>
      <c r="F251" s="208" t="s">
        <v>348</v>
      </c>
      <c r="G251" s="209" t="s">
        <v>229</v>
      </c>
      <c r="H251" s="210">
        <v>65.099999999999994</v>
      </c>
      <c r="I251" s="211"/>
      <c r="J251" s="212">
        <f>ROUND(I251*H251,2)</f>
        <v>0</v>
      </c>
      <c r="K251" s="208" t="s">
        <v>145</v>
      </c>
      <c r="L251" s="46"/>
      <c r="M251" s="213" t="s">
        <v>82</v>
      </c>
      <c r="N251" s="214" t="s">
        <v>54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146</v>
      </c>
      <c r="AT251" s="217" t="s">
        <v>141</v>
      </c>
      <c r="AU251" s="217" t="s">
        <v>21</v>
      </c>
      <c r="AY251" s="18" t="s">
        <v>139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92</v>
      </c>
      <c r="BK251" s="218">
        <f>ROUND(I251*H251,2)</f>
        <v>0</v>
      </c>
      <c r="BL251" s="18" t="s">
        <v>146</v>
      </c>
      <c r="BM251" s="217" t="s">
        <v>349</v>
      </c>
    </row>
    <row r="252" s="2" customFormat="1">
      <c r="A252" s="40"/>
      <c r="B252" s="41"/>
      <c r="C252" s="42"/>
      <c r="D252" s="219" t="s">
        <v>148</v>
      </c>
      <c r="E252" s="42"/>
      <c r="F252" s="220" t="s">
        <v>350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148</v>
      </c>
      <c r="AU252" s="18" t="s">
        <v>21</v>
      </c>
    </row>
    <row r="253" s="14" customFormat="1">
      <c r="A253" s="14"/>
      <c r="B253" s="236"/>
      <c r="C253" s="237"/>
      <c r="D253" s="226" t="s">
        <v>150</v>
      </c>
      <c r="E253" s="238" t="s">
        <v>82</v>
      </c>
      <c r="F253" s="239" t="s">
        <v>351</v>
      </c>
      <c r="G253" s="237"/>
      <c r="H253" s="238" t="s">
        <v>82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150</v>
      </c>
      <c r="AU253" s="245" t="s">
        <v>21</v>
      </c>
      <c r="AV253" s="14" t="s">
        <v>92</v>
      </c>
      <c r="AW253" s="14" t="s">
        <v>42</v>
      </c>
      <c r="AX253" s="14" t="s">
        <v>84</v>
      </c>
      <c r="AY253" s="245" t="s">
        <v>139</v>
      </c>
    </row>
    <row r="254" s="13" customFormat="1">
      <c r="A254" s="13"/>
      <c r="B254" s="224"/>
      <c r="C254" s="225"/>
      <c r="D254" s="226" t="s">
        <v>150</v>
      </c>
      <c r="E254" s="227" t="s">
        <v>82</v>
      </c>
      <c r="F254" s="228" t="s">
        <v>352</v>
      </c>
      <c r="G254" s="225"/>
      <c r="H254" s="229">
        <v>65.099999999999994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150</v>
      </c>
      <c r="AU254" s="235" t="s">
        <v>21</v>
      </c>
      <c r="AV254" s="13" t="s">
        <v>21</v>
      </c>
      <c r="AW254" s="13" t="s">
        <v>42</v>
      </c>
      <c r="AX254" s="13" t="s">
        <v>84</v>
      </c>
      <c r="AY254" s="235" t="s">
        <v>139</v>
      </c>
    </row>
    <row r="255" s="15" customFormat="1">
      <c r="A255" s="15"/>
      <c r="B255" s="246"/>
      <c r="C255" s="247"/>
      <c r="D255" s="226" t="s">
        <v>150</v>
      </c>
      <c r="E255" s="248" t="s">
        <v>82</v>
      </c>
      <c r="F255" s="249" t="s">
        <v>153</v>
      </c>
      <c r="G255" s="247"/>
      <c r="H255" s="250">
        <v>65.099999999999994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150</v>
      </c>
      <c r="AU255" s="256" t="s">
        <v>21</v>
      </c>
      <c r="AV255" s="15" t="s">
        <v>146</v>
      </c>
      <c r="AW255" s="15" t="s">
        <v>42</v>
      </c>
      <c r="AX255" s="15" t="s">
        <v>92</v>
      </c>
      <c r="AY255" s="256" t="s">
        <v>139</v>
      </c>
    </row>
    <row r="256" s="2" customFormat="1" ht="24.15" customHeight="1">
      <c r="A256" s="40"/>
      <c r="B256" s="41"/>
      <c r="C256" s="206" t="s">
        <v>353</v>
      </c>
      <c r="D256" s="206" t="s">
        <v>141</v>
      </c>
      <c r="E256" s="207" t="s">
        <v>354</v>
      </c>
      <c r="F256" s="208" t="s">
        <v>355</v>
      </c>
      <c r="G256" s="209" t="s">
        <v>229</v>
      </c>
      <c r="H256" s="210">
        <v>67.5</v>
      </c>
      <c r="I256" s="211"/>
      <c r="J256" s="212">
        <f>ROUND(I256*H256,2)</f>
        <v>0</v>
      </c>
      <c r="K256" s="208" t="s">
        <v>82</v>
      </c>
      <c r="L256" s="46"/>
      <c r="M256" s="213" t="s">
        <v>82</v>
      </c>
      <c r="N256" s="214" t="s">
        <v>54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146</v>
      </c>
      <c r="AT256" s="217" t="s">
        <v>141</v>
      </c>
      <c r="AU256" s="217" t="s">
        <v>21</v>
      </c>
      <c r="AY256" s="18" t="s">
        <v>139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92</v>
      </c>
      <c r="BK256" s="218">
        <f>ROUND(I256*H256,2)</f>
        <v>0</v>
      </c>
      <c r="BL256" s="18" t="s">
        <v>146</v>
      </c>
      <c r="BM256" s="217" t="s">
        <v>356</v>
      </c>
    </row>
    <row r="257" s="13" customFormat="1">
      <c r="A257" s="13"/>
      <c r="B257" s="224"/>
      <c r="C257" s="225"/>
      <c r="D257" s="226" t="s">
        <v>150</v>
      </c>
      <c r="E257" s="227" t="s">
        <v>82</v>
      </c>
      <c r="F257" s="228" t="s">
        <v>357</v>
      </c>
      <c r="G257" s="225"/>
      <c r="H257" s="229">
        <v>67.5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150</v>
      </c>
      <c r="AU257" s="235" t="s">
        <v>21</v>
      </c>
      <c r="AV257" s="13" t="s">
        <v>21</v>
      </c>
      <c r="AW257" s="13" t="s">
        <v>42</v>
      </c>
      <c r="AX257" s="13" t="s">
        <v>84</v>
      </c>
      <c r="AY257" s="235" t="s">
        <v>139</v>
      </c>
    </row>
    <row r="258" s="15" customFormat="1">
      <c r="A258" s="15"/>
      <c r="B258" s="246"/>
      <c r="C258" s="247"/>
      <c r="D258" s="226" t="s">
        <v>150</v>
      </c>
      <c r="E258" s="248" t="s">
        <v>82</v>
      </c>
      <c r="F258" s="249" t="s">
        <v>153</v>
      </c>
      <c r="G258" s="247"/>
      <c r="H258" s="250">
        <v>67.5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150</v>
      </c>
      <c r="AU258" s="256" t="s">
        <v>21</v>
      </c>
      <c r="AV258" s="15" t="s">
        <v>146</v>
      </c>
      <c r="AW258" s="15" t="s">
        <v>42</v>
      </c>
      <c r="AX258" s="15" t="s">
        <v>92</v>
      </c>
      <c r="AY258" s="256" t="s">
        <v>139</v>
      </c>
    </row>
    <row r="259" s="2" customFormat="1" ht="16.5" customHeight="1">
      <c r="A259" s="40"/>
      <c r="B259" s="41"/>
      <c r="C259" s="257" t="s">
        <v>358</v>
      </c>
      <c r="D259" s="257" t="s">
        <v>270</v>
      </c>
      <c r="E259" s="258" t="s">
        <v>359</v>
      </c>
      <c r="F259" s="259" t="s">
        <v>360</v>
      </c>
      <c r="G259" s="260" t="s">
        <v>336</v>
      </c>
      <c r="H259" s="261">
        <v>135</v>
      </c>
      <c r="I259" s="262"/>
      <c r="J259" s="263">
        <f>ROUND(I259*H259,2)</f>
        <v>0</v>
      </c>
      <c r="K259" s="259" t="s">
        <v>145</v>
      </c>
      <c r="L259" s="264"/>
      <c r="M259" s="265" t="s">
        <v>82</v>
      </c>
      <c r="N259" s="266" t="s">
        <v>54</v>
      </c>
      <c r="O259" s="86"/>
      <c r="P259" s="215">
        <f>O259*H259</f>
        <v>0</v>
      </c>
      <c r="Q259" s="215">
        <v>1</v>
      </c>
      <c r="R259" s="215">
        <f>Q259*H259</f>
        <v>135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189</v>
      </c>
      <c r="AT259" s="217" t="s">
        <v>270</v>
      </c>
      <c r="AU259" s="217" t="s">
        <v>21</v>
      </c>
      <c r="AY259" s="18" t="s">
        <v>139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92</v>
      </c>
      <c r="BK259" s="218">
        <f>ROUND(I259*H259,2)</f>
        <v>0</v>
      </c>
      <c r="BL259" s="18" t="s">
        <v>146</v>
      </c>
      <c r="BM259" s="217" t="s">
        <v>361</v>
      </c>
    </row>
    <row r="260" s="13" customFormat="1">
      <c r="A260" s="13"/>
      <c r="B260" s="224"/>
      <c r="C260" s="225"/>
      <c r="D260" s="226" t="s">
        <v>150</v>
      </c>
      <c r="E260" s="225"/>
      <c r="F260" s="228" t="s">
        <v>362</v>
      </c>
      <c r="G260" s="225"/>
      <c r="H260" s="229">
        <v>135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150</v>
      </c>
      <c r="AU260" s="235" t="s">
        <v>21</v>
      </c>
      <c r="AV260" s="13" t="s">
        <v>21</v>
      </c>
      <c r="AW260" s="13" t="s">
        <v>4</v>
      </c>
      <c r="AX260" s="13" t="s">
        <v>92</v>
      </c>
      <c r="AY260" s="235" t="s">
        <v>139</v>
      </c>
    </row>
    <row r="261" s="2" customFormat="1" ht="24.15" customHeight="1">
      <c r="A261" s="40"/>
      <c r="B261" s="41"/>
      <c r="C261" s="206" t="s">
        <v>363</v>
      </c>
      <c r="D261" s="206" t="s">
        <v>141</v>
      </c>
      <c r="E261" s="207" t="s">
        <v>354</v>
      </c>
      <c r="F261" s="208" t="s">
        <v>355</v>
      </c>
      <c r="G261" s="209" t="s">
        <v>229</v>
      </c>
      <c r="H261" s="210">
        <v>649.5</v>
      </c>
      <c r="I261" s="211"/>
      <c r="J261" s="212">
        <f>ROUND(I261*H261,2)</f>
        <v>0</v>
      </c>
      <c r="K261" s="208" t="s">
        <v>82</v>
      </c>
      <c r="L261" s="46"/>
      <c r="M261" s="213" t="s">
        <v>82</v>
      </c>
      <c r="N261" s="214" t="s">
        <v>54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146</v>
      </c>
      <c r="AT261" s="217" t="s">
        <v>141</v>
      </c>
      <c r="AU261" s="217" t="s">
        <v>21</v>
      </c>
      <c r="AY261" s="18" t="s">
        <v>139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92</v>
      </c>
      <c r="BK261" s="218">
        <f>ROUND(I261*H261,2)</f>
        <v>0</v>
      </c>
      <c r="BL261" s="18" t="s">
        <v>146</v>
      </c>
      <c r="BM261" s="217" t="s">
        <v>364</v>
      </c>
    </row>
    <row r="262" s="13" customFormat="1">
      <c r="A262" s="13"/>
      <c r="B262" s="224"/>
      <c r="C262" s="225"/>
      <c r="D262" s="226" t="s">
        <v>150</v>
      </c>
      <c r="E262" s="227" t="s">
        <v>82</v>
      </c>
      <c r="F262" s="228" t="s">
        <v>365</v>
      </c>
      <c r="G262" s="225"/>
      <c r="H262" s="229">
        <v>414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150</v>
      </c>
      <c r="AU262" s="235" t="s">
        <v>21</v>
      </c>
      <c r="AV262" s="13" t="s">
        <v>21</v>
      </c>
      <c r="AW262" s="13" t="s">
        <v>42</v>
      </c>
      <c r="AX262" s="13" t="s">
        <v>84</v>
      </c>
      <c r="AY262" s="235" t="s">
        <v>139</v>
      </c>
    </row>
    <row r="263" s="14" customFormat="1">
      <c r="A263" s="14"/>
      <c r="B263" s="236"/>
      <c r="C263" s="237"/>
      <c r="D263" s="226" t="s">
        <v>150</v>
      </c>
      <c r="E263" s="238" t="s">
        <v>82</v>
      </c>
      <c r="F263" s="239" t="s">
        <v>366</v>
      </c>
      <c r="G263" s="237"/>
      <c r="H263" s="238" t="s">
        <v>82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150</v>
      </c>
      <c r="AU263" s="245" t="s">
        <v>21</v>
      </c>
      <c r="AV263" s="14" t="s">
        <v>92</v>
      </c>
      <c r="AW263" s="14" t="s">
        <v>42</v>
      </c>
      <c r="AX263" s="14" t="s">
        <v>84</v>
      </c>
      <c r="AY263" s="245" t="s">
        <v>139</v>
      </c>
    </row>
    <row r="264" s="13" customFormat="1">
      <c r="A264" s="13"/>
      <c r="B264" s="224"/>
      <c r="C264" s="225"/>
      <c r="D264" s="226" t="s">
        <v>150</v>
      </c>
      <c r="E264" s="227" t="s">
        <v>82</v>
      </c>
      <c r="F264" s="228" t="s">
        <v>367</v>
      </c>
      <c r="G264" s="225"/>
      <c r="H264" s="229">
        <v>97.5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150</v>
      </c>
      <c r="AU264" s="235" t="s">
        <v>21</v>
      </c>
      <c r="AV264" s="13" t="s">
        <v>21</v>
      </c>
      <c r="AW264" s="13" t="s">
        <v>42</v>
      </c>
      <c r="AX264" s="13" t="s">
        <v>84</v>
      </c>
      <c r="AY264" s="235" t="s">
        <v>139</v>
      </c>
    </row>
    <row r="265" s="13" customFormat="1">
      <c r="A265" s="13"/>
      <c r="B265" s="224"/>
      <c r="C265" s="225"/>
      <c r="D265" s="226" t="s">
        <v>150</v>
      </c>
      <c r="E265" s="227" t="s">
        <v>82</v>
      </c>
      <c r="F265" s="228" t="s">
        <v>368</v>
      </c>
      <c r="G265" s="225"/>
      <c r="H265" s="229">
        <v>138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150</v>
      </c>
      <c r="AU265" s="235" t="s">
        <v>21</v>
      </c>
      <c r="AV265" s="13" t="s">
        <v>21</v>
      </c>
      <c r="AW265" s="13" t="s">
        <v>42</v>
      </c>
      <c r="AX265" s="13" t="s">
        <v>84</v>
      </c>
      <c r="AY265" s="235" t="s">
        <v>139</v>
      </c>
    </row>
    <row r="266" s="14" customFormat="1">
      <c r="A266" s="14"/>
      <c r="B266" s="236"/>
      <c r="C266" s="237"/>
      <c r="D266" s="226" t="s">
        <v>150</v>
      </c>
      <c r="E266" s="238" t="s">
        <v>82</v>
      </c>
      <c r="F266" s="239" t="s">
        <v>369</v>
      </c>
      <c r="G266" s="237"/>
      <c r="H266" s="238" t="s">
        <v>82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150</v>
      </c>
      <c r="AU266" s="245" t="s">
        <v>21</v>
      </c>
      <c r="AV266" s="14" t="s">
        <v>92</v>
      </c>
      <c r="AW266" s="14" t="s">
        <v>42</v>
      </c>
      <c r="AX266" s="14" t="s">
        <v>84</v>
      </c>
      <c r="AY266" s="245" t="s">
        <v>139</v>
      </c>
    </row>
    <row r="267" s="15" customFormat="1">
      <c r="A267" s="15"/>
      <c r="B267" s="246"/>
      <c r="C267" s="247"/>
      <c r="D267" s="226" t="s">
        <v>150</v>
      </c>
      <c r="E267" s="248" t="s">
        <v>82</v>
      </c>
      <c r="F267" s="249" t="s">
        <v>153</v>
      </c>
      <c r="G267" s="247"/>
      <c r="H267" s="250">
        <v>649.5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150</v>
      </c>
      <c r="AU267" s="256" t="s">
        <v>21</v>
      </c>
      <c r="AV267" s="15" t="s">
        <v>146</v>
      </c>
      <c r="AW267" s="15" t="s">
        <v>42</v>
      </c>
      <c r="AX267" s="15" t="s">
        <v>92</v>
      </c>
      <c r="AY267" s="256" t="s">
        <v>139</v>
      </c>
    </row>
    <row r="268" s="2" customFormat="1" ht="16.5" customHeight="1">
      <c r="A268" s="40"/>
      <c r="B268" s="41"/>
      <c r="C268" s="257" t="s">
        <v>370</v>
      </c>
      <c r="D268" s="257" t="s">
        <v>270</v>
      </c>
      <c r="E268" s="258" t="s">
        <v>371</v>
      </c>
      <c r="F268" s="259" t="s">
        <v>372</v>
      </c>
      <c r="G268" s="260" t="s">
        <v>336</v>
      </c>
      <c r="H268" s="261">
        <v>1299</v>
      </c>
      <c r="I268" s="262"/>
      <c r="J268" s="263">
        <f>ROUND(I268*H268,2)</f>
        <v>0</v>
      </c>
      <c r="K268" s="259" t="s">
        <v>145</v>
      </c>
      <c r="L268" s="264"/>
      <c r="M268" s="265" t="s">
        <v>82</v>
      </c>
      <c r="N268" s="266" t="s">
        <v>54</v>
      </c>
      <c r="O268" s="86"/>
      <c r="P268" s="215">
        <f>O268*H268</f>
        <v>0</v>
      </c>
      <c r="Q268" s="215">
        <v>1</v>
      </c>
      <c r="R268" s="215">
        <f>Q268*H268</f>
        <v>1299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189</v>
      </c>
      <c r="AT268" s="217" t="s">
        <v>270</v>
      </c>
      <c r="AU268" s="217" t="s">
        <v>21</v>
      </c>
      <c r="AY268" s="18" t="s">
        <v>139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92</v>
      </c>
      <c r="BK268" s="218">
        <f>ROUND(I268*H268,2)</f>
        <v>0</v>
      </c>
      <c r="BL268" s="18" t="s">
        <v>146</v>
      </c>
      <c r="BM268" s="217" t="s">
        <v>373</v>
      </c>
    </row>
    <row r="269" s="13" customFormat="1">
      <c r="A269" s="13"/>
      <c r="B269" s="224"/>
      <c r="C269" s="225"/>
      <c r="D269" s="226" t="s">
        <v>150</v>
      </c>
      <c r="E269" s="225"/>
      <c r="F269" s="228" t="s">
        <v>374</v>
      </c>
      <c r="G269" s="225"/>
      <c r="H269" s="229">
        <v>1299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150</v>
      </c>
      <c r="AU269" s="235" t="s">
        <v>21</v>
      </c>
      <c r="AV269" s="13" t="s">
        <v>21</v>
      </c>
      <c r="AW269" s="13" t="s">
        <v>4</v>
      </c>
      <c r="AX269" s="13" t="s">
        <v>92</v>
      </c>
      <c r="AY269" s="235" t="s">
        <v>139</v>
      </c>
    </row>
    <row r="270" s="2" customFormat="1" ht="37.8" customHeight="1">
      <c r="A270" s="40"/>
      <c r="B270" s="41"/>
      <c r="C270" s="206" t="s">
        <v>375</v>
      </c>
      <c r="D270" s="206" t="s">
        <v>141</v>
      </c>
      <c r="E270" s="207" t="s">
        <v>376</v>
      </c>
      <c r="F270" s="208" t="s">
        <v>377</v>
      </c>
      <c r="G270" s="209" t="s">
        <v>229</v>
      </c>
      <c r="H270" s="210">
        <v>10.35</v>
      </c>
      <c r="I270" s="211"/>
      <c r="J270" s="212">
        <f>ROUND(I270*H270,2)</f>
        <v>0</v>
      </c>
      <c r="K270" s="208" t="s">
        <v>145</v>
      </c>
      <c r="L270" s="46"/>
      <c r="M270" s="213" t="s">
        <v>82</v>
      </c>
      <c r="N270" s="214" t="s">
        <v>54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146</v>
      </c>
      <c r="AT270" s="217" t="s">
        <v>141</v>
      </c>
      <c r="AU270" s="217" t="s">
        <v>21</v>
      </c>
      <c r="AY270" s="18" t="s">
        <v>139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92</v>
      </c>
      <c r="BK270" s="218">
        <f>ROUND(I270*H270,2)</f>
        <v>0</v>
      </c>
      <c r="BL270" s="18" t="s">
        <v>146</v>
      </c>
      <c r="BM270" s="217" t="s">
        <v>378</v>
      </c>
    </row>
    <row r="271" s="2" customFormat="1">
      <c r="A271" s="40"/>
      <c r="B271" s="41"/>
      <c r="C271" s="42"/>
      <c r="D271" s="219" t="s">
        <v>148</v>
      </c>
      <c r="E271" s="42"/>
      <c r="F271" s="220" t="s">
        <v>379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148</v>
      </c>
      <c r="AU271" s="18" t="s">
        <v>21</v>
      </c>
    </row>
    <row r="272" s="13" customFormat="1">
      <c r="A272" s="13"/>
      <c r="B272" s="224"/>
      <c r="C272" s="225"/>
      <c r="D272" s="226" t="s">
        <v>150</v>
      </c>
      <c r="E272" s="227" t="s">
        <v>82</v>
      </c>
      <c r="F272" s="228" t="s">
        <v>380</v>
      </c>
      <c r="G272" s="225"/>
      <c r="H272" s="229">
        <v>10.35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150</v>
      </c>
      <c r="AU272" s="235" t="s">
        <v>21</v>
      </c>
      <c r="AV272" s="13" t="s">
        <v>21</v>
      </c>
      <c r="AW272" s="13" t="s">
        <v>42</v>
      </c>
      <c r="AX272" s="13" t="s">
        <v>84</v>
      </c>
      <c r="AY272" s="235" t="s">
        <v>139</v>
      </c>
    </row>
    <row r="273" s="14" customFormat="1">
      <c r="A273" s="14"/>
      <c r="B273" s="236"/>
      <c r="C273" s="237"/>
      <c r="D273" s="226" t="s">
        <v>150</v>
      </c>
      <c r="E273" s="238" t="s">
        <v>82</v>
      </c>
      <c r="F273" s="239" t="s">
        <v>152</v>
      </c>
      <c r="G273" s="237"/>
      <c r="H273" s="238" t="s">
        <v>82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150</v>
      </c>
      <c r="AU273" s="245" t="s">
        <v>21</v>
      </c>
      <c r="AV273" s="14" t="s">
        <v>92</v>
      </c>
      <c r="AW273" s="14" t="s">
        <v>42</v>
      </c>
      <c r="AX273" s="14" t="s">
        <v>84</v>
      </c>
      <c r="AY273" s="245" t="s">
        <v>139</v>
      </c>
    </row>
    <row r="274" s="15" customFormat="1">
      <c r="A274" s="15"/>
      <c r="B274" s="246"/>
      <c r="C274" s="247"/>
      <c r="D274" s="226" t="s">
        <v>150</v>
      </c>
      <c r="E274" s="248" t="s">
        <v>82</v>
      </c>
      <c r="F274" s="249" t="s">
        <v>153</v>
      </c>
      <c r="G274" s="247"/>
      <c r="H274" s="250">
        <v>10.35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150</v>
      </c>
      <c r="AU274" s="256" t="s">
        <v>21</v>
      </c>
      <c r="AV274" s="15" t="s">
        <v>146</v>
      </c>
      <c r="AW274" s="15" t="s">
        <v>42</v>
      </c>
      <c r="AX274" s="15" t="s">
        <v>92</v>
      </c>
      <c r="AY274" s="256" t="s">
        <v>139</v>
      </c>
    </row>
    <row r="275" s="2" customFormat="1" ht="16.5" customHeight="1">
      <c r="A275" s="40"/>
      <c r="B275" s="41"/>
      <c r="C275" s="257" t="s">
        <v>381</v>
      </c>
      <c r="D275" s="257" t="s">
        <v>270</v>
      </c>
      <c r="E275" s="258" t="s">
        <v>359</v>
      </c>
      <c r="F275" s="259" t="s">
        <v>360</v>
      </c>
      <c r="G275" s="260" t="s">
        <v>336</v>
      </c>
      <c r="H275" s="261">
        <v>20.699999999999999</v>
      </c>
      <c r="I275" s="262"/>
      <c r="J275" s="263">
        <f>ROUND(I275*H275,2)</f>
        <v>0</v>
      </c>
      <c r="K275" s="259" t="s">
        <v>145</v>
      </c>
      <c r="L275" s="264"/>
      <c r="M275" s="265" t="s">
        <v>82</v>
      </c>
      <c r="N275" s="266" t="s">
        <v>54</v>
      </c>
      <c r="O275" s="86"/>
      <c r="P275" s="215">
        <f>O275*H275</f>
        <v>0</v>
      </c>
      <c r="Q275" s="215">
        <v>1</v>
      </c>
      <c r="R275" s="215">
        <f>Q275*H275</f>
        <v>20.699999999999999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189</v>
      </c>
      <c r="AT275" s="217" t="s">
        <v>270</v>
      </c>
      <c r="AU275" s="217" t="s">
        <v>21</v>
      </c>
      <c r="AY275" s="18" t="s">
        <v>139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92</v>
      </c>
      <c r="BK275" s="218">
        <f>ROUND(I275*H275,2)</f>
        <v>0</v>
      </c>
      <c r="BL275" s="18" t="s">
        <v>146</v>
      </c>
      <c r="BM275" s="217" t="s">
        <v>382</v>
      </c>
    </row>
    <row r="276" s="13" customFormat="1">
      <c r="A276" s="13"/>
      <c r="B276" s="224"/>
      <c r="C276" s="225"/>
      <c r="D276" s="226" t="s">
        <v>150</v>
      </c>
      <c r="E276" s="225"/>
      <c r="F276" s="228" t="s">
        <v>383</v>
      </c>
      <c r="G276" s="225"/>
      <c r="H276" s="229">
        <v>20.699999999999999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150</v>
      </c>
      <c r="AU276" s="235" t="s">
        <v>21</v>
      </c>
      <c r="AV276" s="13" t="s">
        <v>21</v>
      </c>
      <c r="AW276" s="13" t="s">
        <v>4</v>
      </c>
      <c r="AX276" s="13" t="s">
        <v>92</v>
      </c>
      <c r="AY276" s="235" t="s">
        <v>139</v>
      </c>
    </row>
    <row r="277" s="2" customFormat="1" ht="24.15" customHeight="1">
      <c r="A277" s="40"/>
      <c r="B277" s="41"/>
      <c r="C277" s="206" t="s">
        <v>151</v>
      </c>
      <c r="D277" s="206" t="s">
        <v>141</v>
      </c>
      <c r="E277" s="207" t="s">
        <v>384</v>
      </c>
      <c r="F277" s="208" t="s">
        <v>385</v>
      </c>
      <c r="G277" s="209" t="s">
        <v>144</v>
      </c>
      <c r="H277" s="210">
        <v>50</v>
      </c>
      <c r="I277" s="211"/>
      <c r="J277" s="212">
        <f>ROUND(I277*H277,2)</f>
        <v>0</v>
      </c>
      <c r="K277" s="208" t="s">
        <v>145</v>
      </c>
      <c r="L277" s="46"/>
      <c r="M277" s="213" t="s">
        <v>82</v>
      </c>
      <c r="N277" s="214" t="s">
        <v>54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146</v>
      </c>
      <c r="AT277" s="217" t="s">
        <v>141</v>
      </c>
      <c r="AU277" s="217" t="s">
        <v>21</v>
      </c>
      <c r="AY277" s="18" t="s">
        <v>139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92</v>
      </c>
      <c r="BK277" s="218">
        <f>ROUND(I277*H277,2)</f>
        <v>0</v>
      </c>
      <c r="BL277" s="18" t="s">
        <v>146</v>
      </c>
      <c r="BM277" s="217" t="s">
        <v>386</v>
      </c>
    </row>
    <row r="278" s="2" customFormat="1">
      <c r="A278" s="40"/>
      <c r="B278" s="41"/>
      <c r="C278" s="42"/>
      <c r="D278" s="219" t="s">
        <v>148</v>
      </c>
      <c r="E278" s="42"/>
      <c r="F278" s="220" t="s">
        <v>387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148</v>
      </c>
      <c r="AU278" s="18" t="s">
        <v>21</v>
      </c>
    </row>
    <row r="279" s="13" customFormat="1">
      <c r="A279" s="13"/>
      <c r="B279" s="224"/>
      <c r="C279" s="225"/>
      <c r="D279" s="226" t="s">
        <v>150</v>
      </c>
      <c r="E279" s="227" t="s">
        <v>82</v>
      </c>
      <c r="F279" s="228" t="s">
        <v>388</v>
      </c>
      <c r="G279" s="225"/>
      <c r="H279" s="229">
        <v>50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150</v>
      </c>
      <c r="AU279" s="235" t="s">
        <v>21</v>
      </c>
      <c r="AV279" s="13" t="s">
        <v>21</v>
      </c>
      <c r="AW279" s="13" t="s">
        <v>42</v>
      </c>
      <c r="AX279" s="13" t="s">
        <v>84</v>
      </c>
      <c r="AY279" s="235" t="s">
        <v>139</v>
      </c>
    </row>
    <row r="280" s="14" customFormat="1">
      <c r="A280" s="14"/>
      <c r="B280" s="236"/>
      <c r="C280" s="237"/>
      <c r="D280" s="226" t="s">
        <v>150</v>
      </c>
      <c r="E280" s="238" t="s">
        <v>82</v>
      </c>
      <c r="F280" s="239" t="s">
        <v>152</v>
      </c>
      <c r="G280" s="237"/>
      <c r="H280" s="238" t="s">
        <v>82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150</v>
      </c>
      <c r="AU280" s="245" t="s">
        <v>21</v>
      </c>
      <c r="AV280" s="14" t="s">
        <v>92</v>
      </c>
      <c r="AW280" s="14" t="s">
        <v>42</v>
      </c>
      <c r="AX280" s="14" t="s">
        <v>84</v>
      </c>
      <c r="AY280" s="245" t="s">
        <v>139</v>
      </c>
    </row>
    <row r="281" s="15" customFormat="1">
      <c r="A281" s="15"/>
      <c r="B281" s="246"/>
      <c r="C281" s="247"/>
      <c r="D281" s="226" t="s">
        <v>150</v>
      </c>
      <c r="E281" s="248" t="s">
        <v>82</v>
      </c>
      <c r="F281" s="249" t="s">
        <v>153</v>
      </c>
      <c r="G281" s="247"/>
      <c r="H281" s="250">
        <v>50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150</v>
      </c>
      <c r="AU281" s="256" t="s">
        <v>21</v>
      </c>
      <c r="AV281" s="15" t="s">
        <v>146</v>
      </c>
      <c r="AW281" s="15" t="s">
        <v>42</v>
      </c>
      <c r="AX281" s="15" t="s">
        <v>92</v>
      </c>
      <c r="AY281" s="256" t="s">
        <v>139</v>
      </c>
    </row>
    <row r="282" s="2" customFormat="1" ht="24.15" customHeight="1">
      <c r="A282" s="40"/>
      <c r="B282" s="41"/>
      <c r="C282" s="206" t="s">
        <v>389</v>
      </c>
      <c r="D282" s="206" t="s">
        <v>141</v>
      </c>
      <c r="E282" s="207" t="s">
        <v>390</v>
      </c>
      <c r="F282" s="208" t="s">
        <v>391</v>
      </c>
      <c r="G282" s="209" t="s">
        <v>144</v>
      </c>
      <c r="H282" s="210">
        <v>50</v>
      </c>
      <c r="I282" s="211"/>
      <c r="J282" s="212">
        <f>ROUND(I282*H282,2)</f>
        <v>0</v>
      </c>
      <c r="K282" s="208" t="s">
        <v>145</v>
      </c>
      <c r="L282" s="46"/>
      <c r="M282" s="213" t="s">
        <v>82</v>
      </c>
      <c r="N282" s="214" t="s">
        <v>54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146</v>
      </c>
      <c r="AT282" s="217" t="s">
        <v>141</v>
      </c>
      <c r="AU282" s="217" t="s">
        <v>21</v>
      </c>
      <c r="AY282" s="18" t="s">
        <v>139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92</v>
      </c>
      <c r="BK282" s="218">
        <f>ROUND(I282*H282,2)</f>
        <v>0</v>
      </c>
      <c r="BL282" s="18" t="s">
        <v>146</v>
      </c>
      <c r="BM282" s="217" t="s">
        <v>392</v>
      </c>
    </row>
    <row r="283" s="2" customFormat="1">
      <c r="A283" s="40"/>
      <c r="B283" s="41"/>
      <c r="C283" s="42"/>
      <c r="D283" s="219" t="s">
        <v>148</v>
      </c>
      <c r="E283" s="42"/>
      <c r="F283" s="220" t="s">
        <v>393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148</v>
      </c>
      <c r="AU283" s="18" t="s">
        <v>21</v>
      </c>
    </row>
    <row r="284" s="2" customFormat="1" ht="16.5" customHeight="1">
      <c r="A284" s="40"/>
      <c r="B284" s="41"/>
      <c r="C284" s="257" t="s">
        <v>29</v>
      </c>
      <c r="D284" s="257" t="s">
        <v>270</v>
      </c>
      <c r="E284" s="258" t="s">
        <v>394</v>
      </c>
      <c r="F284" s="259" t="s">
        <v>395</v>
      </c>
      <c r="G284" s="260" t="s">
        <v>396</v>
      </c>
      <c r="H284" s="261">
        <v>1</v>
      </c>
      <c r="I284" s="262"/>
      <c r="J284" s="263">
        <f>ROUND(I284*H284,2)</f>
        <v>0</v>
      </c>
      <c r="K284" s="259" t="s">
        <v>145</v>
      </c>
      <c r="L284" s="264"/>
      <c r="M284" s="265" t="s">
        <v>82</v>
      </c>
      <c r="N284" s="266" t="s">
        <v>54</v>
      </c>
      <c r="O284" s="86"/>
      <c r="P284" s="215">
        <f>O284*H284</f>
        <v>0</v>
      </c>
      <c r="Q284" s="215">
        <v>0.001</v>
      </c>
      <c r="R284" s="215">
        <f>Q284*H284</f>
        <v>0.001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189</v>
      </c>
      <c r="AT284" s="217" t="s">
        <v>270</v>
      </c>
      <c r="AU284" s="217" t="s">
        <v>21</v>
      </c>
      <c r="AY284" s="18" t="s">
        <v>139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92</v>
      </c>
      <c r="BK284" s="218">
        <f>ROUND(I284*H284,2)</f>
        <v>0</v>
      </c>
      <c r="BL284" s="18" t="s">
        <v>146</v>
      </c>
      <c r="BM284" s="217" t="s">
        <v>397</v>
      </c>
    </row>
    <row r="285" s="13" customFormat="1">
      <c r="A285" s="13"/>
      <c r="B285" s="224"/>
      <c r="C285" s="225"/>
      <c r="D285" s="226" t="s">
        <v>150</v>
      </c>
      <c r="E285" s="225"/>
      <c r="F285" s="228" t="s">
        <v>398</v>
      </c>
      <c r="G285" s="225"/>
      <c r="H285" s="229">
        <v>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150</v>
      </c>
      <c r="AU285" s="235" t="s">
        <v>21</v>
      </c>
      <c r="AV285" s="13" t="s">
        <v>21</v>
      </c>
      <c r="AW285" s="13" t="s">
        <v>4</v>
      </c>
      <c r="AX285" s="13" t="s">
        <v>92</v>
      </c>
      <c r="AY285" s="235" t="s">
        <v>139</v>
      </c>
    </row>
    <row r="286" s="2" customFormat="1" ht="21.75" customHeight="1">
      <c r="A286" s="40"/>
      <c r="B286" s="41"/>
      <c r="C286" s="206" t="s">
        <v>399</v>
      </c>
      <c r="D286" s="206" t="s">
        <v>141</v>
      </c>
      <c r="E286" s="207" t="s">
        <v>400</v>
      </c>
      <c r="F286" s="208" t="s">
        <v>401</v>
      </c>
      <c r="G286" s="209" t="s">
        <v>144</v>
      </c>
      <c r="H286" s="210">
        <v>110</v>
      </c>
      <c r="I286" s="211"/>
      <c r="J286" s="212">
        <f>ROUND(I286*H286,2)</f>
        <v>0</v>
      </c>
      <c r="K286" s="208" t="s">
        <v>145</v>
      </c>
      <c r="L286" s="46"/>
      <c r="M286" s="213" t="s">
        <v>82</v>
      </c>
      <c r="N286" s="214" t="s">
        <v>54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146</v>
      </c>
      <c r="AT286" s="217" t="s">
        <v>141</v>
      </c>
      <c r="AU286" s="217" t="s">
        <v>21</v>
      </c>
      <c r="AY286" s="18" t="s">
        <v>139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92</v>
      </c>
      <c r="BK286" s="218">
        <f>ROUND(I286*H286,2)</f>
        <v>0</v>
      </c>
      <c r="BL286" s="18" t="s">
        <v>146</v>
      </c>
      <c r="BM286" s="217" t="s">
        <v>402</v>
      </c>
    </row>
    <row r="287" s="2" customFormat="1">
      <c r="A287" s="40"/>
      <c r="B287" s="41"/>
      <c r="C287" s="42"/>
      <c r="D287" s="219" t="s">
        <v>148</v>
      </c>
      <c r="E287" s="42"/>
      <c r="F287" s="220" t="s">
        <v>403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148</v>
      </c>
      <c r="AU287" s="18" t="s">
        <v>21</v>
      </c>
    </row>
    <row r="288" s="2" customFormat="1" ht="21.75" customHeight="1">
      <c r="A288" s="40"/>
      <c r="B288" s="41"/>
      <c r="C288" s="206" t="s">
        <v>404</v>
      </c>
      <c r="D288" s="206" t="s">
        <v>141</v>
      </c>
      <c r="E288" s="207" t="s">
        <v>405</v>
      </c>
      <c r="F288" s="208" t="s">
        <v>406</v>
      </c>
      <c r="G288" s="209" t="s">
        <v>144</v>
      </c>
      <c r="H288" s="210">
        <v>160</v>
      </c>
      <c r="I288" s="211"/>
      <c r="J288" s="212">
        <f>ROUND(I288*H288,2)</f>
        <v>0</v>
      </c>
      <c r="K288" s="208" t="s">
        <v>145</v>
      </c>
      <c r="L288" s="46"/>
      <c r="M288" s="213" t="s">
        <v>82</v>
      </c>
      <c r="N288" s="214" t="s">
        <v>54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146</v>
      </c>
      <c r="AT288" s="217" t="s">
        <v>141</v>
      </c>
      <c r="AU288" s="217" t="s">
        <v>21</v>
      </c>
      <c r="AY288" s="18" t="s">
        <v>139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92</v>
      </c>
      <c r="BK288" s="218">
        <f>ROUND(I288*H288,2)</f>
        <v>0</v>
      </c>
      <c r="BL288" s="18" t="s">
        <v>146</v>
      </c>
      <c r="BM288" s="217" t="s">
        <v>407</v>
      </c>
    </row>
    <row r="289" s="2" customFormat="1">
      <c r="A289" s="40"/>
      <c r="B289" s="41"/>
      <c r="C289" s="42"/>
      <c r="D289" s="219" t="s">
        <v>148</v>
      </c>
      <c r="E289" s="42"/>
      <c r="F289" s="220" t="s">
        <v>408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148</v>
      </c>
      <c r="AU289" s="18" t="s">
        <v>21</v>
      </c>
    </row>
    <row r="290" s="13" customFormat="1">
      <c r="A290" s="13"/>
      <c r="B290" s="224"/>
      <c r="C290" s="225"/>
      <c r="D290" s="226" t="s">
        <v>150</v>
      </c>
      <c r="E290" s="227" t="s">
        <v>82</v>
      </c>
      <c r="F290" s="228" t="s">
        <v>201</v>
      </c>
      <c r="G290" s="225"/>
      <c r="H290" s="229">
        <v>160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150</v>
      </c>
      <c r="AU290" s="235" t="s">
        <v>21</v>
      </c>
      <c r="AV290" s="13" t="s">
        <v>21</v>
      </c>
      <c r="AW290" s="13" t="s">
        <v>42</v>
      </c>
      <c r="AX290" s="13" t="s">
        <v>84</v>
      </c>
      <c r="AY290" s="235" t="s">
        <v>139</v>
      </c>
    </row>
    <row r="291" s="15" customFormat="1">
      <c r="A291" s="15"/>
      <c r="B291" s="246"/>
      <c r="C291" s="247"/>
      <c r="D291" s="226" t="s">
        <v>150</v>
      </c>
      <c r="E291" s="248" t="s">
        <v>82</v>
      </c>
      <c r="F291" s="249" t="s">
        <v>153</v>
      </c>
      <c r="G291" s="247"/>
      <c r="H291" s="250">
        <v>160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150</v>
      </c>
      <c r="AU291" s="256" t="s">
        <v>21</v>
      </c>
      <c r="AV291" s="15" t="s">
        <v>146</v>
      </c>
      <c r="AW291" s="15" t="s">
        <v>42</v>
      </c>
      <c r="AX291" s="15" t="s">
        <v>92</v>
      </c>
      <c r="AY291" s="256" t="s">
        <v>139</v>
      </c>
    </row>
    <row r="292" s="12" customFormat="1" ht="22.8" customHeight="1">
      <c r="A292" s="12"/>
      <c r="B292" s="190"/>
      <c r="C292" s="191"/>
      <c r="D292" s="192" t="s">
        <v>83</v>
      </c>
      <c r="E292" s="204" t="s">
        <v>21</v>
      </c>
      <c r="F292" s="204" t="s">
        <v>409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SUM(P293:P375)</f>
        <v>0</v>
      </c>
      <c r="Q292" s="198"/>
      <c r="R292" s="199">
        <f>SUM(R293:R375)</f>
        <v>59.708325319999993</v>
      </c>
      <c r="S292" s="198"/>
      <c r="T292" s="200">
        <f>SUM(T293:T375)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92</v>
      </c>
      <c r="AT292" s="202" t="s">
        <v>83</v>
      </c>
      <c r="AU292" s="202" t="s">
        <v>92</v>
      </c>
      <c r="AY292" s="201" t="s">
        <v>139</v>
      </c>
      <c r="BK292" s="203">
        <f>SUM(BK293:BK375)</f>
        <v>0</v>
      </c>
    </row>
    <row r="293" s="2" customFormat="1" ht="24.15" customHeight="1">
      <c r="A293" s="40"/>
      <c r="B293" s="41"/>
      <c r="C293" s="206" t="s">
        <v>225</v>
      </c>
      <c r="D293" s="206" t="s">
        <v>141</v>
      </c>
      <c r="E293" s="207" t="s">
        <v>410</v>
      </c>
      <c r="F293" s="208" t="s">
        <v>411</v>
      </c>
      <c r="G293" s="209" t="s">
        <v>229</v>
      </c>
      <c r="H293" s="210">
        <v>15.375</v>
      </c>
      <c r="I293" s="211"/>
      <c r="J293" s="212">
        <f>ROUND(I293*H293,2)</f>
        <v>0</v>
      </c>
      <c r="K293" s="208" t="s">
        <v>145</v>
      </c>
      <c r="L293" s="46"/>
      <c r="M293" s="213" t="s">
        <v>82</v>
      </c>
      <c r="N293" s="214" t="s">
        <v>54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146</v>
      </c>
      <c r="AT293" s="217" t="s">
        <v>141</v>
      </c>
      <c r="AU293" s="217" t="s">
        <v>21</v>
      </c>
      <c r="AY293" s="18" t="s">
        <v>139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92</v>
      </c>
      <c r="BK293" s="218">
        <f>ROUND(I293*H293,2)</f>
        <v>0</v>
      </c>
      <c r="BL293" s="18" t="s">
        <v>146</v>
      </c>
      <c r="BM293" s="217" t="s">
        <v>412</v>
      </c>
    </row>
    <row r="294" s="2" customFormat="1">
      <c r="A294" s="40"/>
      <c r="B294" s="41"/>
      <c r="C294" s="42"/>
      <c r="D294" s="219" t="s">
        <v>148</v>
      </c>
      <c r="E294" s="42"/>
      <c r="F294" s="220" t="s">
        <v>413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148</v>
      </c>
      <c r="AU294" s="18" t="s">
        <v>21</v>
      </c>
    </row>
    <row r="295" s="13" customFormat="1">
      <c r="A295" s="13"/>
      <c r="B295" s="224"/>
      <c r="C295" s="225"/>
      <c r="D295" s="226" t="s">
        <v>150</v>
      </c>
      <c r="E295" s="227" t="s">
        <v>82</v>
      </c>
      <c r="F295" s="228" t="s">
        <v>414</v>
      </c>
      <c r="G295" s="225"/>
      <c r="H295" s="229">
        <v>15.375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150</v>
      </c>
      <c r="AU295" s="235" t="s">
        <v>21</v>
      </c>
      <c r="AV295" s="13" t="s">
        <v>21</v>
      </c>
      <c r="AW295" s="13" t="s">
        <v>42</v>
      </c>
      <c r="AX295" s="13" t="s">
        <v>84</v>
      </c>
      <c r="AY295" s="235" t="s">
        <v>139</v>
      </c>
    </row>
    <row r="296" s="15" customFormat="1">
      <c r="A296" s="15"/>
      <c r="B296" s="246"/>
      <c r="C296" s="247"/>
      <c r="D296" s="226" t="s">
        <v>150</v>
      </c>
      <c r="E296" s="248" t="s">
        <v>82</v>
      </c>
      <c r="F296" s="249" t="s">
        <v>153</v>
      </c>
      <c r="G296" s="247"/>
      <c r="H296" s="250">
        <v>15.375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150</v>
      </c>
      <c r="AU296" s="256" t="s">
        <v>21</v>
      </c>
      <c r="AV296" s="15" t="s">
        <v>146</v>
      </c>
      <c r="AW296" s="15" t="s">
        <v>42</v>
      </c>
      <c r="AX296" s="15" t="s">
        <v>92</v>
      </c>
      <c r="AY296" s="256" t="s">
        <v>139</v>
      </c>
    </row>
    <row r="297" s="2" customFormat="1" ht="16.5" customHeight="1">
      <c r="A297" s="40"/>
      <c r="B297" s="41"/>
      <c r="C297" s="206" t="s">
        <v>415</v>
      </c>
      <c r="D297" s="206" t="s">
        <v>141</v>
      </c>
      <c r="E297" s="207" t="s">
        <v>416</v>
      </c>
      <c r="F297" s="208" t="s">
        <v>417</v>
      </c>
      <c r="G297" s="209" t="s">
        <v>198</v>
      </c>
      <c r="H297" s="210">
        <v>53.5</v>
      </c>
      <c r="I297" s="211"/>
      <c r="J297" s="212">
        <f>ROUND(I297*H297,2)</f>
        <v>0</v>
      </c>
      <c r="K297" s="208" t="s">
        <v>145</v>
      </c>
      <c r="L297" s="46"/>
      <c r="M297" s="213" t="s">
        <v>82</v>
      </c>
      <c r="N297" s="214" t="s">
        <v>54</v>
      </c>
      <c r="O297" s="86"/>
      <c r="P297" s="215">
        <f>O297*H297</f>
        <v>0</v>
      </c>
      <c r="Q297" s="215">
        <v>0.00114</v>
      </c>
      <c r="R297" s="215">
        <f>Q297*H297</f>
        <v>0.060989999999999996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146</v>
      </c>
      <c r="AT297" s="217" t="s">
        <v>141</v>
      </c>
      <c r="AU297" s="217" t="s">
        <v>21</v>
      </c>
      <c r="AY297" s="18" t="s">
        <v>139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92</v>
      </c>
      <c r="BK297" s="218">
        <f>ROUND(I297*H297,2)</f>
        <v>0</v>
      </c>
      <c r="BL297" s="18" t="s">
        <v>146</v>
      </c>
      <c r="BM297" s="217" t="s">
        <v>418</v>
      </c>
    </row>
    <row r="298" s="2" customFormat="1">
      <c r="A298" s="40"/>
      <c r="B298" s="41"/>
      <c r="C298" s="42"/>
      <c r="D298" s="219" t="s">
        <v>148</v>
      </c>
      <c r="E298" s="42"/>
      <c r="F298" s="220" t="s">
        <v>419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148</v>
      </c>
      <c r="AU298" s="18" t="s">
        <v>21</v>
      </c>
    </row>
    <row r="299" s="13" customFormat="1">
      <c r="A299" s="13"/>
      <c r="B299" s="224"/>
      <c r="C299" s="225"/>
      <c r="D299" s="226" t="s">
        <v>150</v>
      </c>
      <c r="E299" s="227" t="s">
        <v>82</v>
      </c>
      <c r="F299" s="228" t="s">
        <v>420</v>
      </c>
      <c r="G299" s="225"/>
      <c r="H299" s="229">
        <v>53.5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150</v>
      </c>
      <c r="AU299" s="235" t="s">
        <v>21</v>
      </c>
      <c r="AV299" s="13" t="s">
        <v>21</v>
      </c>
      <c r="AW299" s="13" t="s">
        <v>42</v>
      </c>
      <c r="AX299" s="13" t="s">
        <v>84</v>
      </c>
      <c r="AY299" s="235" t="s">
        <v>139</v>
      </c>
    </row>
    <row r="300" s="14" customFormat="1">
      <c r="A300" s="14"/>
      <c r="B300" s="236"/>
      <c r="C300" s="237"/>
      <c r="D300" s="226" t="s">
        <v>150</v>
      </c>
      <c r="E300" s="238" t="s">
        <v>82</v>
      </c>
      <c r="F300" s="239" t="s">
        <v>152</v>
      </c>
      <c r="G300" s="237"/>
      <c r="H300" s="238" t="s">
        <v>82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150</v>
      </c>
      <c r="AU300" s="245" t="s">
        <v>21</v>
      </c>
      <c r="AV300" s="14" t="s">
        <v>92</v>
      </c>
      <c r="AW300" s="14" t="s">
        <v>42</v>
      </c>
      <c r="AX300" s="14" t="s">
        <v>84</v>
      </c>
      <c r="AY300" s="245" t="s">
        <v>139</v>
      </c>
    </row>
    <row r="301" s="15" customFormat="1">
      <c r="A301" s="15"/>
      <c r="B301" s="246"/>
      <c r="C301" s="247"/>
      <c r="D301" s="226" t="s">
        <v>150</v>
      </c>
      <c r="E301" s="248" t="s">
        <v>82</v>
      </c>
      <c r="F301" s="249" t="s">
        <v>153</v>
      </c>
      <c r="G301" s="247"/>
      <c r="H301" s="250">
        <v>53.5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150</v>
      </c>
      <c r="AU301" s="256" t="s">
        <v>21</v>
      </c>
      <c r="AV301" s="15" t="s">
        <v>146</v>
      </c>
      <c r="AW301" s="15" t="s">
        <v>42</v>
      </c>
      <c r="AX301" s="15" t="s">
        <v>92</v>
      </c>
      <c r="AY301" s="256" t="s">
        <v>139</v>
      </c>
    </row>
    <row r="302" s="2" customFormat="1" ht="16.5" customHeight="1">
      <c r="A302" s="40"/>
      <c r="B302" s="41"/>
      <c r="C302" s="206" t="s">
        <v>421</v>
      </c>
      <c r="D302" s="206" t="s">
        <v>141</v>
      </c>
      <c r="E302" s="207" t="s">
        <v>422</v>
      </c>
      <c r="F302" s="208" t="s">
        <v>423</v>
      </c>
      <c r="G302" s="209" t="s">
        <v>198</v>
      </c>
      <c r="H302" s="210">
        <v>53.5</v>
      </c>
      <c r="I302" s="211"/>
      <c r="J302" s="212">
        <f>ROUND(I302*H302,2)</f>
        <v>0</v>
      </c>
      <c r="K302" s="208" t="s">
        <v>145</v>
      </c>
      <c r="L302" s="46"/>
      <c r="M302" s="213" t="s">
        <v>82</v>
      </c>
      <c r="N302" s="214" t="s">
        <v>54</v>
      </c>
      <c r="O302" s="86"/>
      <c r="P302" s="215">
        <f>O302*H302</f>
        <v>0</v>
      </c>
      <c r="Q302" s="215">
        <v>0.00016000000000000001</v>
      </c>
      <c r="R302" s="215">
        <f>Q302*H302</f>
        <v>0.0085599999999999999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146</v>
      </c>
      <c r="AT302" s="217" t="s">
        <v>141</v>
      </c>
      <c r="AU302" s="217" t="s">
        <v>21</v>
      </c>
      <c r="AY302" s="18" t="s">
        <v>139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92</v>
      </c>
      <c r="BK302" s="218">
        <f>ROUND(I302*H302,2)</f>
        <v>0</v>
      </c>
      <c r="BL302" s="18" t="s">
        <v>146</v>
      </c>
      <c r="BM302" s="217" t="s">
        <v>424</v>
      </c>
    </row>
    <row r="303" s="2" customFormat="1">
      <c r="A303" s="40"/>
      <c r="B303" s="41"/>
      <c r="C303" s="42"/>
      <c r="D303" s="219" t="s">
        <v>148</v>
      </c>
      <c r="E303" s="42"/>
      <c r="F303" s="220" t="s">
        <v>425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148</v>
      </c>
      <c r="AU303" s="18" t="s">
        <v>21</v>
      </c>
    </row>
    <row r="304" s="2" customFormat="1" ht="24.15" customHeight="1">
      <c r="A304" s="40"/>
      <c r="B304" s="41"/>
      <c r="C304" s="206" t="s">
        <v>426</v>
      </c>
      <c r="D304" s="206" t="s">
        <v>141</v>
      </c>
      <c r="E304" s="207" t="s">
        <v>427</v>
      </c>
      <c r="F304" s="208" t="s">
        <v>428</v>
      </c>
      <c r="G304" s="209" t="s">
        <v>144</v>
      </c>
      <c r="H304" s="210">
        <v>107</v>
      </c>
      <c r="I304" s="211"/>
      <c r="J304" s="212">
        <f>ROUND(I304*H304,2)</f>
        <v>0</v>
      </c>
      <c r="K304" s="208" t="s">
        <v>145</v>
      </c>
      <c r="L304" s="46"/>
      <c r="M304" s="213" t="s">
        <v>82</v>
      </c>
      <c r="N304" s="214" t="s">
        <v>54</v>
      </c>
      <c r="O304" s="86"/>
      <c r="P304" s="215">
        <f>O304*H304</f>
        <v>0</v>
      </c>
      <c r="Q304" s="215">
        <v>0.00010000000000000001</v>
      </c>
      <c r="R304" s="215">
        <f>Q304*H304</f>
        <v>0.010700000000000001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146</v>
      </c>
      <c r="AT304" s="217" t="s">
        <v>141</v>
      </c>
      <c r="AU304" s="217" t="s">
        <v>21</v>
      </c>
      <c r="AY304" s="18" t="s">
        <v>139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92</v>
      </c>
      <c r="BK304" s="218">
        <f>ROUND(I304*H304,2)</f>
        <v>0</v>
      </c>
      <c r="BL304" s="18" t="s">
        <v>146</v>
      </c>
      <c r="BM304" s="217" t="s">
        <v>429</v>
      </c>
    </row>
    <row r="305" s="2" customFormat="1">
      <c r="A305" s="40"/>
      <c r="B305" s="41"/>
      <c r="C305" s="42"/>
      <c r="D305" s="219" t="s">
        <v>148</v>
      </c>
      <c r="E305" s="42"/>
      <c r="F305" s="220" t="s">
        <v>430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148</v>
      </c>
      <c r="AU305" s="18" t="s">
        <v>21</v>
      </c>
    </row>
    <row r="306" s="13" customFormat="1">
      <c r="A306" s="13"/>
      <c r="B306" s="224"/>
      <c r="C306" s="225"/>
      <c r="D306" s="226" t="s">
        <v>150</v>
      </c>
      <c r="E306" s="227" t="s">
        <v>82</v>
      </c>
      <c r="F306" s="228" t="s">
        <v>431</v>
      </c>
      <c r="G306" s="225"/>
      <c r="H306" s="229">
        <v>45.600000000000001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150</v>
      </c>
      <c r="AU306" s="235" t="s">
        <v>21</v>
      </c>
      <c r="AV306" s="13" t="s">
        <v>21</v>
      </c>
      <c r="AW306" s="13" t="s">
        <v>42</v>
      </c>
      <c r="AX306" s="13" t="s">
        <v>84</v>
      </c>
      <c r="AY306" s="235" t="s">
        <v>139</v>
      </c>
    </row>
    <row r="307" s="14" customFormat="1">
      <c r="A307" s="14"/>
      <c r="B307" s="236"/>
      <c r="C307" s="237"/>
      <c r="D307" s="226" t="s">
        <v>150</v>
      </c>
      <c r="E307" s="238" t="s">
        <v>82</v>
      </c>
      <c r="F307" s="239" t="s">
        <v>432</v>
      </c>
      <c r="G307" s="237"/>
      <c r="H307" s="238" t="s">
        <v>82</v>
      </c>
      <c r="I307" s="240"/>
      <c r="J307" s="237"/>
      <c r="K307" s="237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150</v>
      </c>
      <c r="AU307" s="245" t="s">
        <v>21</v>
      </c>
      <c r="AV307" s="14" t="s">
        <v>92</v>
      </c>
      <c r="AW307" s="14" t="s">
        <v>42</v>
      </c>
      <c r="AX307" s="14" t="s">
        <v>84</v>
      </c>
      <c r="AY307" s="245" t="s">
        <v>139</v>
      </c>
    </row>
    <row r="308" s="13" customFormat="1">
      <c r="A308" s="13"/>
      <c r="B308" s="224"/>
      <c r="C308" s="225"/>
      <c r="D308" s="226" t="s">
        <v>150</v>
      </c>
      <c r="E308" s="227" t="s">
        <v>82</v>
      </c>
      <c r="F308" s="228" t="s">
        <v>433</v>
      </c>
      <c r="G308" s="225"/>
      <c r="H308" s="229">
        <v>61.399999999999999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150</v>
      </c>
      <c r="AU308" s="235" t="s">
        <v>21</v>
      </c>
      <c r="AV308" s="13" t="s">
        <v>21</v>
      </c>
      <c r="AW308" s="13" t="s">
        <v>42</v>
      </c>
      <c r="AX308" s="13" t="s">
        <v>84</v>
      </c>
      <c r="AY308" s="235" t="s">
        <v>139</v>
      </c>
    </row>
    <row r="309" s="14" customFormat="1">
      <c r="A309" s="14"/>
      <c r="B309" s="236"/>
      <c r="C309" s="237"/>
      <c r="D309" s="226" t="s">
        <v>150</v>
      </c>
      <c r="E309" s="238" t="s">
        <v>82</v>
      </c>
      <c r="F309" s="239" t="s">
        <v>434</v>
      </c>
      <c r="G309" s="237"/>
      <c r="H309" s="238" t="s">
        <v>82</v>
      </c>
      <c r="I309" s="240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150</v>
      </c>
      <c r="AU309" s="245" t="s">
        <v>21</v>
      </c>
      <c r="AV309" s="14" t="s">
        <v>92</v>
      </c>
      <c r="AW309" s="14" t="s">
        <v>42</v>
      </c>
      <c r="AX309" s="14" t="s">
        <v>84</v>
      </c>
      <c r="AY309" s="245" t="s">
        <v>139</v>
      </c>
    </row>
    <row r="310" s="15" customFormat="1">
      <c r="A310" s="15"/>
      <c r="B310" s="246"/>
      <c r="C310" s="247"/>
      <c r="D310" s="226" t="s">
        <v>150</v>
      </c>
      <c r="E310" s="248" t="s">
        <v>82</v>
      </c>
      <c r="F310" s="249" t="s">
        <v>153</v>
      </c>
      <c r="G310" s="247"/>
      <c r="H310" s="250">
        <v>107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150</v>
      </c>
      <c r="AU310" s="256" t="s">
        <v>21</v>
      </c>
      <c r="AV310" s="15" t="s">
        <v>146</v>
      </c>
      <c r="AW310" s="15" t="s">
        <v>42</v>
      </c>
      <c r="AX310" s="15" t="s">
        <v>92</v>
      </c>
      <c r="AY310" s="256" t="s">
        <v>139</v>
      </c>
    </row>
    <row r="311" s="2" customFormat="1" ht="16.5" customHeight="1">
      <c r="A311" s="40"/>
      <c r="B311" s="41"/>
      <c r="C311" s="257" t="s">
        <v>435</v>
      </c>
      <c r="D311" s="257" t="s">
        <v>270</v>
      </c>
      <c r="E311" s="258" t="s">
        <v>436</v>
      </c>
      <c r="F311" s="259" t="s">
        <v>437</v>
      </c>
      <c r="G311" s="260" t="s">
        <v>144</v>
      </c>
      <c r="H311" s="261">
        <v>123.05</v>
      </c>
      <c r="I311" s="262"/>
      <c r="J311" s="263">
        <f>ROUND(I311*H311,2)</f>
        <v>0</v>
      </c>
      <c r="K311" s="259" t="s">
        <v>145</v>
      </c>
      <c r="L311" s="264"/>
      <c r="M311" s="265" t="s">
        <v>82</v>
      </c>
      <c r="N311" s="266" t="s">
        <v>54</v>
      </c>
      <c r="O311" s="86"/>
      <c r="P311" s="215">
        <f>O311*H311</f>
        <v>0</v>
      </c>
      <c r="Q311" s="215">
        <v>0.00029999999999999997</v>
      </c>
      <c r="R311" s="215">
        <f>Q311*H311</f>
        <v>0.036914999999999996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189</v>
      </c>
      <c r="AT311" s="217" t="s">
        <v>270</v>
      </c>
      <c r="AU311" s="217" t="s">
        <v>21</v>
      </c>
      <c r="AY311" s="18" t="s">
        <v>139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92</v>
      </c>
      <c r="BK311" s="218">
        <f>ROUND(I311*H311,2)</f>
        <v>0</v>
      </c>
      <c r="BL311" s="18" t="s">
        <v>146</v>
      </c>
      <c r="BM311" s="217" t="s">
        <v>438</v>
      </c>
    </row>
    <row r="312" s="13" customFormat="1">
      <c r="A312" s="13"/>
      <c r="B312" s="224"/>
      <c r="C312" s="225"/>
      <c r="D312" s="226" t="s">
        <v>150</v>
      </c>
      <c r="E312" s="225"/>
      <c r="F312" s="228" t="s">
        <v>439</v>
      </c>
      <c r="G312" s="225"/>
      <c r="H312" s="229">
        <v>123.05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150</v>
      </c>
      <c r="AU312" s="235" t="s">
        <v>21</v>
      </c>
      <c r="AV312" s="13" t="s">
        <v>21</v>
      </c>
      <c r="AW312" s="13" t="s">
        <v>4</v>
      </c>
      <c r="AX312" s="13" t="s">
        <v>92</v>
      </c>
      <c r="AY312" s="235" t="s">
        <v>139</v>
      </c>
    </row>
    <row r="313" s="2" customFormat="1" ht="21.75" customHeight="1">
      <c r="A313" s="40"/>
      <c r="B313" s="41"/>
      <c r="C313" s="206" t="s">
        <v>388</v>
      </c>
      <c r="D313" s="206" t="s">
        <v>141</v>
      </c>
      <c r="E313" s="207" t="s">
        <v>440</v>
      </c>
      <c r="F313" s="208" t="s">
        <v>441</v>
      </c>
      <c r="G313" s="209" t="s">
        <v>198</v>
      </c>
      <c r="H313" s="210">
        <v>236.5</v>
      </c>
      <c r="I313" s="211"/>
      <c r="J313" s="212">
        <f>ROUND(I313*H313,2)</f>
        <v>0</v>
      </c>
      <c r="K313" s="208" t="s">
        <v>145</v>
      </c>
      <c r="L313" s="46"/>
      <c r="M313" s="213" t="s">
        <v>82</v>
      </c>
      <c r="N313" s="214" t="s">
        <v>54</v>
      </c>
      <c r="O313" s="86"/>
      <c r="P313" s="215">
        <f>O313*H313</f>
        <v>0</v>
      </c>
      <c r="Q313" s="215">
        <v>0.00080000000000000004</v>
      </c>
      <c r="R313" s="215">
        <f>Q313*H313</f>
        <v>0.18920000000000001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146</v>
      </c>
      <c r="AT313" s="217" t="s">
        <v>141</v>
      </c>
      <c r="AU313" s="217" t="s">
        <v>21</v>
      </c>
      <c r="AY313" s="18" t="s">
        <v>139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92</v>
      </c>
      <c r="BK313" s="218">
        <f>ROUND(I313*H313,2)</f>
        <v>0</v>
      </c>
      <c r="BL313" s="18" t="s">
        <v>146</v>
      </c>
      <c r="BM313" s="217" t="s">
        <v>442</v>
      </c>
    </row>
    <row r="314" s="2" customFormat="1">
      <c r="A314" s="40"/>
      <c r="B314" s="41"/>
      <c r="C314" s="42"/>
      <c r="D314" s="219" t="s">
        <v>148</v>
      </c>
      <c r="E314" s="42"/>
      <c r="F314" s="220" t="s">
        <v>443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148</v>
      </c>
      <c r="AU314" s="18" t="s">
        <v>21</v>
      </c>
    </row>
    <row r="315" s="13" customFormat="1">
      <c r="A315" s="13"/>
      <c r="B315" s="224"/>
      <c r="C315" s="225"/>
      <c r="D315" s="226" t="s">
        <v>150</v>
      </c>
      <c r="E315" s="227" t="s">
        <v>82</v>
      </c>
      <c r="F315" s="228" t="s">
        <v>444</v>
      </c>
      <c r="G315" s="225"/>
      <c r="H315" s="229">
        <v>236.5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150</v>
      </c>
      <c r="AU315" s="235" t="s">
        <v>21</v>
      </c>
      <c r="AV315" s="13" t="s">
        <v>21</v>
      </c>
      <c r="AW315" s="13" t="s">
        <v>42</v>
      </c>
      <c r="AX315" s="13" t="s">
        <v>84</v>
      </c>
      <c r="AY315" s="235" t="s">
        <v>139</v>
      </c>
    </row>
    <row r="316" s="14" customFormat="1">
      <c r="A316" s="14"/>
      <c r="B316" s="236"/>
      <c r="C316" s="237"/>
      <c r="D316" s="226" t="s">
        <v>150</v>
      </c>
      <c r="E316" s="238" t="s">
        <v>82</v>
      </c>
      <c r="F316" s="239" t="s">
        <v>152</v>
      </c>
      <c r="G316" s="237"/>
      <c r="H316" s="238" t="s">
        <v>82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150</v>
      </c>
      <c r="AU316" s="245" t="s">
        <v>21</v>
      </c>
      <c r="AV316" s="14" t="s">
        <v>92</v>
      </c>
      <c r="AW316" s="14" t="s">
        <v>42</v>
      </c>
      <c r="AX316" s="14" t="s">
        <v>84</v>
      </c>
      <c r="AY316" s="245" t="s">
        <v>139</v>
      </c>
    </row>
    <row r="317" s="15" customFormat="1">
      <c r="A317" s="15"/>
      <c r="B317" s="246"/>
      <c r="C317" s="247"/>
      <c r="D317" s="226" t="s">
        <v>150</v>
      </c>
      <c r="E317" s="248" t="s">
        <v>82</v>
      </c>
      <c r="F317" s="249" t="s">
        <v>153</v>
      </c>
      <c r="G317" s="247"/>
      <c r="H317" s="250">
        <v>236.5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150</v>
      </c>
      <c r="AU317" s="256" t="s">
        <v>21</v>
      </c>
      <c r="AV317" s="15" t="s">
        <v>146</v>
      </c>
      <c r="AW317" s="15" t="s">
        <v>42</v>
      </c>
      <c r="AX317" s="15" t="s">
        <v>92</v>
      </c>
      <c r="AY317" s="256" t="s">
        <v>139</v>
      </c>
    </row>
    <row r="318" s="2" customFormat="1" ht="33" customHeight="1">
      <c r="A318" s="40"/>
      <c r="B318" s="41"/>
      <c r="C318" s="206" t="s">
        <v>445</v>
      </c>
      <c r="D318" s="206" t="s">
        <v>141</v>
      </c>
      <c r="E318" s="207" t="s">
        <v>446</v>
      </c>
      <c r="F318" s="208" t="s">
        <v>447</v>
      </c>
      <c r="G318" s="209" t="s">
        <v>198</v>
      </c>
      <c r="H318" s="210">
        <v>236.5</v>
      </c>
      <c r="I318" s="211"/>
      <c r="J318" s="212">
        <f>ROUND(I318*H318,2)</f>
        <v>0</v>
      </c>
      <c r="K318" s="208" t="s">
        <v>145</v>
      </c>
      <c r="L318" s="46"/>
      <c r="M318" s="213" t="s">
        <v>82</v>
      </c>
      <c r="N318" s="214" t="s">
        <v>54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146</v>
      </c>
      <c r="AT318" s="217" t="s">
        <v>141</v>
      </c>
      <c r="AU318" s="217" t="s">
        <v>21</v>
      </c>
      <c r="AY318" s="18" t="s">
        <v>139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92</v>
      </c>
      <c r="BK318" s="218">
        <f>ROUND(I318*H318,2)</f>
        <v>0</v>
      </c>
      <c r="BL318" s="18" t="s">
        <v>146</v>
      </c>
      <c r="BM318" s="217" t="s">
        <v>448</v>
      </c>
    </row>
    <row r="319" s="2" customFormat="1">
      <c r="A319" s="40"/>
      <c r="B319" s="41"/>
      <c r="C319" s="42"/>
      <c r="D319" s="219" t="s">
        <v>148</v>
      </c>
      <c r="E319" s="42"/>
      <c r="F319" s="220" t="s">
        <v>449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148</v>
      </c>
      <c r="AU319" s="18" t="s">
        <v>21</v>
      </c>
    </row>
    <row r="320" s="13" customFormat="1">
      <c r="A320" s="13"/>
      <c r="B320" s="224"/>
      <c r="C320" s="225"/>
      <c r="D320" s="226" t="s">
        <v>150</v>
      </c>
      <c r="E320" s="227" t="s">
        <v>82</v>
      </c>
      <c r="F320" s="228" t="s">
        <v>444</v>
      </c>
      <c r="G320" s="225"/>
      <c r="H320" s="229">
        <v>236.5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150</v>
      </c>
      <c r="AU320" s="235" t="s">
        <v>21</v>
      </c>
      <c r="AV320" s="13" t="s">
        <v>21</v>
      </c>
      <c r="AW320" s="13" t="s">
        <v>42</v>
      </c>
      <c r="AX320" s="13" t="s">
        <v>84</v>
      </c>
      <c r="AY320" s="235" t="s">
        <v>139</v>
      </c>
    </row>
    <row r="321" s="14" customFormat="1">
      <c r="A321" s="14"/>
      <c r="B321" s="236"/>
      <c r="C321" s="237"/>
      <c r="D321" s="226" t="s">
        <v>150</v>
      </c>
      <c r="E321" s="238" t="s">
        <v>82</v>
      </c>
      <c r="F321" s="239" t="s">
        <v>152</v>
      </c>
      <c r="G321" s="237"/>
      <c r="H321" s="238" t="s">
        <v>82</v>
      </c>
      <c r="I321" s="240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150</v>
      </c>
      <c r="AU321" s="245" t="s">
        <v>21</v>
      </c>
      <c r="AV321" s="14" t="s">
        <v>92</v>
      </c>
      <c r="AW321" s="14" t="s">
        <v>42</v>
      </c>
      <c r="AX321" s="14" t="s">
        <v>84</v>
      </c>
      <c r="AY321" s="245" t="s">
        <v>139</v>
      </c>
    </row>
    <row r="322" s="15" customFormat="1">
      <c r="A322" s="15"/>
      <c r="B322" s="246"/>
      <c r="C322" s="247"/>
      <c r="D322" s="226" t="s">
        <v>150</v>
      </c>
      <c r="E322" s="248" t="s">
        <v>82</v>
      </c>
      <c r="F322" s="249" t="s">
        <v>153</v>
      </c>
      <c r="G322" s="247"/>
      <c r="H322" s="250">
        <v>236.5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150</v>
      </c>
      <c r="AU322" s="256" t="s">
        <v>21</v>
      </c>
      <c r="AV322" s="15" t="s">
        <v>146</v>
      </c>
      <c r="AW322" s="15" t="s">
        <v>42</v>
      </c>
      <c r="AX322" s="15" t="s">
        <v>92</v>
      </c>
      <c r="AY322" s="256" t="s">
        <v>139</v>
      </c>
    </row>
    <row r="323" s="2" customFormat="1" ht="16.5" customHeight="1">
      <c r="A323" s="40"/>
      <c r="B323" s="41"/>
      <c r="C323" s="257" t="s">
        <v>450</v>
      </c>
      <c r="D323" s="257" t="s">
        <v>270</v>
      </c>
      <c r="E323" s="258" t="s">
        <v>451</v>
      </c>
      <c r="F323" s="259" t="s">
        <v>452</v>
      </c>
      <c r="G323" s="260" t="s">
        <v>336</v>
      </c>
      <c r="H323" s="261">
        <v>8.3000000000000007</v>
      </c>
      <c r="I323" s="262"/>
      <c r="J323" s="263">
        <f>ROUND(I323*H323,2)</f>
        <v>0</v>
      </c>
      <c r="K323" s="259" t="s">
        <v>145</v>
      </c>
      <c r="L323" s="264"/>
      <c r="M323" s="265" t="s">
        <v>82</v>
      </c>
      <c r="N323" s="266" t="s">
        <v>54</v>
      </c>
      <c r="O323" s="86"/>
      <c r="P323" s="215">
        <f>O323*H323</f>
        <v>0</v>
      </c>
      <c r="Q323" s="215">
        <v>1</v>
      </c>
      <c r="R323" s="215">
        <f>Q323*H323</f>
        <v>8.3000000000000007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189</v>
      </c>
      <c r="AT323" s="217" t="s">
        <v>270</v>
      </c>
      <c r="AU323" s="217" t="s">
        <v>21</v>
      </c>
      <c r="AY323" s="18" t="s">
        <v>139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92</v>
      </c>
      <c r="BK323" s="218">
        <f>ROUND(I323*H323,2)</f>
        <v>0</v>
      </c>
      <c r="BL323" s="18" t="s">
        <v>146</v>
      </c>
      <c r="BM323" s="217" t="s">
        <v>453</v>
      </c>
    </row>
    <row r="324" s="13" customFormat="1">
      <c r="A324" s="13"/>
      <c r="B324" s="224"/>
      <c r="C324" s="225"/>
      <c r="D324" s="226" t="s">
        <v>150</v>
      </c>
      <c r="E324" s="227" t="s">
        <v>82</v>
      </c>
      <c r="F324" s="228" t="s">
        <v>454</v>
      </c>
      <c r="G324" s="225"/>
      <c r="H324" s="229">
        <v>8.3000000000000007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150</v>
      </c>
      <c r="AU324" s="235" t="s">
        <v>21</v>
      </c>
      <c r="AV324" s="13" t="s">
        <v>21</v>
      </c>
      <c r="AW324" s="13" t="s">
        <v>42</v>
      </c>
      <c r="AX324" s="13" t="s">
        <v>84</v>
      </c>
      <c r="AY324" s="235" t="s">
        <v>139</v>
      </c>
    </row>
    <row r="325" s="14" customFormat="1">
      <c r="A325" s="14"/>
      <c r="B325" s="236"/>
      <c r="C325" s="237"/>
      <c r="D325" s="226" t="s">
        <v>150</v>
      </c>
      <c r="E325" s="238" t="s">
        <v>82</v>
      </c>
      <c r="F325" s="239" t="s">
        <v>152</v>
      </c>
      <c r="G325" s="237"/>
      <c r="H325" s="238" t="s">
        <v>82</v>
      </c>
      <c r="I325" s="240"/>
      <c r="J325" s="237"/>
      <c r="K325" s="237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150</v>
      </c>
      <c r="AU325" s="245" t="s">
        <v>21</v>
      </c>
      <c r="AV325" s="14" t="s">
        <v>92</v>
      </c>
      <c r="AW325" s="14" t="s">
        <v>42</v>
      </c>
      <c r="AX325" s="14" t="s">
        <v>84</v>
      </c>
      <c r="AY325" s="245" t="s">
        <v>139</v>
      </c>
    </row>
    <row r="326" s="15" customFormat="1">
      <c r="A326" s="15"/>
      <c r="B326" s="246"/>
      <c r="C326" s="247"/>
      <c r="D326" s="226" t="s">
        <v>150</v>
      </c>
      <c r="E326" s="248" t="s">
        <v>82</v>
      </c>
      <c r="F326" s="249" t="s">
        <v>153</v>
      </c>
      <c r="G326" s="247"/>
      <c r="H326" s="250">
        <v>8.3000000000000007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150</v>
      </c>
      <c r="AU326" s="256" t="s">
        <v>21</v>
      </c>
      <c r="AV326" s="15" t="s">
        <v>146</v>
      </c>
      <c r="AW326" s="15" t="s">
        <v>42</v>
      </c>
      <c r="AX326" s="15" t="s">
        <v>92</v>
      </c>
      <c r="AY326" s="256" t="s">
        <v>139</v>
      </c>
    </row>
    <row r="327" s="2" customFormat="1" ht="24.15" customHeight="1">
      <c r="A327" s="40"/>
      <c r="B327" s="41"/>
      <c r="C327" s="206" t="s">
        <v>455</v>
      </c>
      <c r="D327" s="206" t="s">
        <v>141</v>
      </c>
      <c r="E327" s="207" t="s">
        <v>456</v>
      </c>
      <c r="F327" s="208" t="s">
        <v>457</v>
      </c>
      <c r="G327" s="209" t="s">
        <v>198</v>
      </c>
      <c r="H327" s="210">
        <v>236.5</v>
      </c>
      <c r="I327" s="211"/>
      <c r="J327" s="212">
        <f>ROUND(I327*H327,2)</f>
        <v>0</v>
      </c>
      <c r="K327" s="208" t="s">
        <v>145</v>
      </c>
      <c r="L327" s="46"/>
      <c r="M327" s="213" t="s">
        <v>82</v>
      </c>
      <c r="N327" s="214" t="s">
        <v>54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146</v>
      </c>
      <c r="AT327" s="217" t="s">
        <v>141</v>
      </c>
      <c r="AU327" s="217" t="s">
        <v>21</v>
      </c>
      <c r="AY327" s="18" t="s">
        <v>139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92</v>
      </c>
      <c r="BK327" s="218">
        <f>ROUND(I327*H327,2)</f>
        <v>0</v>
      </c>
      <c r="BL327" s="18" t="s">
        <v>146</v>
      </c>
      <c r="BM327" s="217" t="s">
        <v>458</v>
      </c>
    </row>
    <row r="328" s="2" customFormat="1">
      <c r="A328" s="40"/>
      <c r="B328" s="41"/>
      <c r="C328" s="42"/>
      <c r="D328" s="219" t="s">
        <v>148</v>
      </c>
      <c r="E328" s="42"/>
      <c r="F328" s="220" t="s">
        <v>459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148</v>
      </c>
      <c r="AU328" s="18" t="s">
        <v>21</v>
      </c>
    </row>
    <row r="329" s="13" customFormat="1">
      <c r="A329" s="13"/>
      <c r="B329" s="224"/>
      <c r="C329" s="225"/>
      <c r="D329" s="226" t="s">
        <v>150</v>
      </c>
      <c r="E329" s="227" t="s">
        <v>82</v>
      </c>
      <c r="F329" s="228" t="s">
        <v>460</v>
      </c>
      <c r="G329" s="225"/>
      <c r="H329" s="229">
        <v>236.5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150</v>
      </c>
      <c r="AU329" s="235" t="s">
        <v>21</v>
      </c>
      <c r="AV329" s="13" t="s">
        <v>21</v>
      </c>
      <c r="AW329" s="13" t="s">
        <v>42</v>
      </c>
      <c r="AX329" s="13" t="s">
        <v>84</v>
      </c>
      <c r="AY329" s="235" t="s">
        <v>139</v>
      </c>
    </row>
    <row r="330" s="15" customFormat="1">
      <c r="A330" s="15"/>
      <c r="B330" s="246"/>
      <c r="C330" s="247"/>
      <c r="D330" s="226" t="s">
        <v>150</v>
      </c>
      <c r="E330" s="248" t="s">
        <v>82</v>
      </c>
      <c r="F330" s="249" t="s">
        <v>153</v>
      </c>
      <c r="G330" s="247"/>
      <c r="H330" s="250">
        <v>236.5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150</v>
      </c>
      <c r="AU330" s="256" t="s">
        <v>21</v>
      </c>
      <c r="AV330" s="15" t="s">
        <v>146</v>
      </c>
      <c r="AW330" s="15" t="s">
        <v>42</v>
      </c>
      <c r="AX330" s="15" t="s">
        <v>92</v>
      </c>
      <c r="AY330" s="256" t="s">
        <v>139</v>
      </c>
    </row>
    <row r="331" s="2" customFormat="1" ht="16.5" customHeight="1">
      <c r="A331" s="40"/>
      <c r="B331" s="41"/>
      <c r="C331" s="206" t="s">
        <v>461</v>
      </c>
      <c r="D331" s="206" t="s">
        <v>141</v>
      </c>
      <c r="E331" s="207" t="s">
        <v>462</v>
      </c>
      <c r="F331" s="208" t="s">
        <v>463</v>
      </c>
      <c r="G331" s="209" t="s">
        <v>229</v>
      </c>
      <c r="H331" s="210">
        <v>27.337</v>
      </c>
      <c r="I331" s="211"/>
      <c r="J331" s="212">
        <f>ROUND(I331*H331,2)</f>
        <v>0</v>
      </c>
      <c r="K331" s="208" t="s">
        <v>145</v>
      </c>
      <c r="L331" s="46"/>
      <c r="M331" s="213" t="s">
        <v>82</v>
      </c>
      <c r="N331" s="214" t="s">
        <v>54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146</v>
      </c>
      <c r="AT331" s="217" t="s">
        <v>141</v>
      </c>
      <c r="AU331" s="217" t="s">
        <v>21</v>
      </c>
      <c r="AY331" s="18" t="s">
        <v>139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92</v>
      </c>
      <c r="BK331" s="218">
        <f>ROUND(I331*H331,2)</f>
        <v>0</v>
      </c>
      <c r="BL331" s="18" t="s">
        <v>146</v>
      </c>
      <c r="BM331" s="217" t="s">
        <v>464</v>
      </c>
    </row>
    <row r="332" s="2" customFormat="1">
      <c r="A332" s="40"/>
      <c r="B332" s="41"/>
      <c r="C332" s="42"/>
      <c r="D332" s="219" t="s">
        <v>148</v>
      </c>
      <c r="E332" s="42"/>
      <c r="F332" s="220" t="s">
        <v>465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148</v>
      </c>
      <c r="AU332" s="18" t="s">
        <v>21</v>
      </c>
    </row>
    <row r="333" s="13" customFormat="1">
      <c r="A333" s="13"/>
      <c r="B333" s="224"/>
      <c r="C333" s="225"/>
      <c r="D333" s="226" t="s">
        <v>150</v>
      </c>
      <c r="E333" s="227" t="s">
        <v>82</v>
      </c>
      <c r="F333" s="228" t="s">
        <v>466</v>
      </c>
      <c r="G333" s="225"/>
      <c r="H333" s="229">
        <v>27.337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150</v>
      </c>
      <c r="AU333" s="235" t="s">
        <v>21</v>
      </c>
      <c r="AV333" s="13" t="s">
        <v>21</v>
      </c>
      <c r="AW333" s="13" t="s">
        <v>42</v>
      </c>
      <c r="AX333" s="13" t="s">
        <v>84</v>
      </c>
      <c r="AY333" s="235" t="s">
        <v>139</v>
      </c>
    </row>
    <row r="334" s="15" customFormat="1">
      <c r="A334" s="15"/>
      <c r="B334" s="246"/>
      <c r="C334" s="247"/>
      <c r="D334" s="226" t="s">
        <v>150</v>
      </c>
      <c r="E334" s="248" t="s">
        <v>82</v>
      </c>
      <c r="F334" s="249" t="s">
        <v>153</v>
      </c>
      <c r="G334" s="247"/>
      <c r="H334" s="250">
        <v>27.337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150</v>
      </c>
      <c r="AU334" s="256" t="s">
        <v>21</v>
      </c>
      <c r="AV334" s="15" t="s">
        <v>146</v>
      </c>
      <c r="AW334" s="15" t="s">
        <v>42</v>
      </c>
      <c r="AX334" s="15" t="s">
        <v>92</v>
      </c>
      <c r="AY334" s="256" t="s">
        <v>139</v>
      </c>
    </row>
    <row r="335" s="2" customFormat="1" ht="16.5" customHeight="1">
      <c r="A335" s="40"/>
      <c r="B335" s="41"/>
      <c r="C335" s="206" t="s">
        <v>467</v>
      </c>
      <c r="D335" s="206" t="s">
        <v>141</v>
      </c>
      <c r="E335" s="207" t="s">
        <v>468</v>
      </c>
      <c r="F335" s="208" t="s">
        <v>469</v>
      </c>
      <c r="G335" s="209" t="s">
        <v>144</v>
      </c>
      <c r="H335" s="210">
        <v>61.838000000000001</v>
      </c>
      <c r="I335" s="211"/>
      <c r="J335" s="212">
        <f>ROUND(I335*H335,2)</f>
        <v>0</v>
      </c>
      <c r="K335" s="208" t="s">
        <v>145</v>
      </c>
      <c r="L335" s="46"/>
      <c r="M335" s="213" t="s">
        <v>82</v>
      </c>
      <c r="N335" s="214" t="s">
        <v>54</v>
      </c>
      <c r="O335" s="86"/>
      <c r="P335" s="215">
        <f>O335*H335</f>
        <v>0</v>
      </c>
      <c r="Q335" s="215">
        <v>0.0014400000000000001</v>
      </c>
      <c r="R335" s="215">
        <f>Q335*H335</f>
        <v>0.08904672000000001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146</v>
      </c>
      <c r="AT335" s="217" t="s">
        <v>141</v>
      </c>
      <c r="AU335" s="217" t="s">
        <v>21</v>
      </c>
      <c r="AY335" s="18" t="s">
        <v>139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92</v>
      </c>
      <c r="BK335" s="218">
        <f>ROUND(I335*H335,2)</f>
        <v>0</v>
      </c>
      <c r="BL335" s="18" t="s">
        <v>146</v>
      </c>
      <c r="BM335" s="217" t="s">
        <v>470</v>
      </c>
    </row>
    <row r="336" s="2" customFormat="1">
      <c r="A336" s="40"/>
      <c r="B336" s="41"/>
      <c r="C336" s="42"/>
      <c r="D336" s="219" t="s">
        <v>148</v>
      </c>
      <c r="E336" s="42"/>
      <c r="F336" s="220" t="s">
        <v>471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148</v>
      </c>
      <c r="AU336" s="18" t="s">
        <v>21</v>
      </c>
    </row>
    <row r="337" s="13" customFormat="1">
      <c r="A337" s="13"/>
      <c r="B337" s="224"/>
      <c r="C337" s="225"/>
      <c r="D337" s="226" t="s">
        <v>150</v>
      </c>
      <c r="E337" s="227" t="s">
        <v>82</v>
      </c>
      <c r="F337" s="228" t="s">
        <v>472</v>
      </c>
      <c r="G337" s="225"/>
      <c r="H337" s="229">
        <v>61.838000000000001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150</v>
      </c>
      <c r="AU337" s="235" t="s">
        <v>21</v>
      </c>
      <c r="AV337" s="13" t="s">
        <v>21</v>
      </c>
      <c r="AW337" s="13" t="s">
        <v>42</v>
      </c>
      <c r="AX337" s="13" t="s">
        <v>84</v>
      </c>
      <c r="AY337" s="235" t="s">
        <v>139</v>
      </c>
    </row>
    <row r="338" s="15" customFormat="1">
      <c r="A338" s="15"/>
      <c r="B338" s="246"/>
      <c r="C338" s="247"/>
      <c r="D338" s="226" t="s">
        <v>150</v>
      </c>
      <c r="E338" s="248" t="s">
        <v>82</v>
      </c>
      <c r="F338" s="249" t="s">
        <v>153</v>
      </c>
      <c r="G338" s="247"/>
      <c r="H338" s="250">
        <v>61.838000000000001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150</v>
      </c>
      <c r="AU338" s="256" t="s">
        <v>21</v>
      </c>
      <c r="AV338" s="15" t="s">
        <v>146</v>
      </c>
      <c r="AW338" s="15" t="s">
        <v>42</v>
      </c>
      <c r="AX338" s="15" t="s">
        <v>92</v>
      </c>
      <c r="AY338" s="256" t="s">
        <v>139</v>
      </c>
    </row>
    <row r="339" s="2" customFormat="1" ht="16.5" customHeight="1">
      <c r="A339" s="40"/>
      <c r="B339" s="41"/>
      <c r="C339" s="206" t="s">
        <v>473</v>
      </c>
      <c r="D339" s="206" t="s">
        <v>141</v>
      </c>
      <c r="E339" s="207" t="s">
        <v>474</v>
      </c>
      <c r="F339" s="208" t="s">
        <v>475</v>
      </c>
      <c r="G339" s="209" t="s">
        <v>144</v>
      </c>
      <c r="H339" s="210">
        <v>61.840000000000003</v>
      </c>
      <c r="I339" s="211"/>
      <c r="J339" s="212">
        <f>ROUND(I339*H339,2)</f>
        <v>0</v>
      </c>
      <c r="K339" s="208" t="s">
        <v>145</v>
      </c>
      <c r="L339" s="46"/>
      <c r="M339" s="213" t="s">
        <v>82</v>
      </c>
      <c r="N339" s="214" t="s">
        <v>54</v>
      </c>
      <c r="O339" s="86"/>
      <c r="P339" s="215">
        <f>O339*H339</f>
        <v>0</v>
      </c>
      <c r="Q339" s="215">
        <v>4.0000000000000003E-05</v>
      </c>
      <c r="R339" s="215">
        <f>Q339*H339</f>
        <v>0.0024736000000000003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146</v>
      </c>
      <c r="AT339" s="217" t="s">
        <v>141</v>
      </c>
      <c r="AU339" s="217" t="s">
        <v>21</v>
      </c>
      <c r="AY339" s="18" t="s">
        <v>139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92</v>
      </c>
      <c r="BK339" s="218">
        <f>ROUND(I339*H339,2)</f>
        <v>0</v>
      </c>
      <c r="BL339" s="18" t="s">
        <v>146</v>
      </c>
      <c r="BM339" s="217" t="s">
        <v>476</v>
      </c>
    </row>
    <row r="340" s="2" customFormat="1">
      <c r="A340" s="40"/>
      <c r="B340" s="41"/>
      <c r="C340" s="42"/>
      <c r="D340" s="219" t="s">
        <v>148</v>
      </c>
      <c r="E340" s="42"/>
      <c r="F340" s="220" t="s">
        <v>477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148</v>
      </c>
      <c r="AU340" s="18" t="s">
        <v>21</v>
      </c>
    </row>
    <row r="341" s="2" customFormat="1" ht="21.75" customHeight="1">
      <c r="A341" s="40"/>
      <c r="B341" s="41"/>
      <c r="C341" s="206" t="s">
        <v>478</v>
      </c>
      <c r="D341" s="206" t="s">
        <v>141</v>
      </c>
      <c r="E341" s="207" t="s">
        <v>479</v>
      </c>
      <c r="F341" s="208" t="s">
        <v>480</v>
      </c>
      <c r="G341" s="209" t="s">
        <v>336</v>
      </c>
      <c r="H341" s="210">
        <v>4.9000000000000004</v>
      </c>
      <c r="I341" s="211"/>
      <c r="J341" s="212">
        <f>ROUND(I341*H341,2)</f>
        <v>0</v>
      </c>
      <c r="K341" s="208" t="s">
        <v>145</v>
      </c>
      <c r="L341" s="46"/>
      <c r="M341" s="213" t="s">
        <v>82</v>
      </c>
      <c r="N341" s="214" t="s">
        <v>54</v>
      </c>
      <c r="O341" s="86"/>
      <c r="P341" s="215">
        <f>O341*H341</f>
        <v>0</v>
      </c>
      <c r="Q341" s="215">
        <v>1.0383</v>
      </c>
      <c r="R341" s="215">
        <f>Q341*H341</f>
        <v>5.0876700000000001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146</v>
      </c>
      <c r="AT341" s="217" t="s">
        <v>141</v>
      </c>
      <c r="AU341" s="217" t="s">
        <v>21</v>
      </c>
      <c r="AY341" s="18" t="s">
        <v>139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92</v>
      </c>
      <c r="BK341" s="218">
        <f>ROUND(I341*H341,2)</f>
        <v>0</v>
      </c>
      <c r="BL341" s="18" t="s">
        <v>146</v>
      </c>
      <c r="BM341" s="217" t="s">
        <v>481</v>
      </c>
    </row>
    <row r="342" s="2" customFormat="1">
      <c r="A342" s="40"/>
      <c r="B342" s="41"/>
      <c r="C342" s="42"/>
      <c r="D342" s="219" t="s">
        <v>148</v>
      </c>
      <c r="E342" s="42"/>
      <c r="F342" s="220" t="s">
        <v>482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148</v>
      </c>
      <c r="AU342" s="18" t="s">
        <v>21</v>
      </c>
    </row>
    <row r="343" s="13" customFormat="1">
      <c r="A343" s="13"/>
      <c r="B343" s="224"/>
      <c r="C343" s="225"/>
      <c r="D343" s="226" t="s">
        <v>150</v>
      </c>
      <c r="E343" s="227" t="s">
        <v>82</v>
      </c>
      <c r="F343" s="228" t="s">
        <v>483</v>
      </c>
      <c r="G343" s="225"/>
      <c r="H343" s="229">
        <v>4.9000000000000004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150</v>
      </c>
      <c r="AU343" s="235" t="s">
        <v>21</v>
      </c>
      <c r="AV343" s="13" t="s">
        <v>21</v>
      </c>
      <c r="AW343" s="13" t="s">
        <v>42</v>
      </c>
      <c r="AX343" s="13" t="s">
        <v>84</v>
      </c>
      <c r="AY343" s="235" t="s">
        <v>139</v>
      </c>
    </row>
    <row r="344" s="14" customFormat="1">
      <c r="A344" s="14"/>
      <c r="B344" s="236"/>
      <c r="C344" s="237"/>
      <c r="D344" s="226" t="s">
        <v>150</v>
      </c>
      <c r="E344" s="238" t="s">
        <v>82</v>
      </c>
      <c r="F344" s="239" t="s">
        <v>152</v>
      </c>
      <c r="G344" s="237"/>
      <c r="H344" s="238" t="s">
        <v>82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150</v>
      </c>
      <c r="AU344" s="245" t="s">
        <v>21</v>
      </c>
      <c r="AV344" s="14" t="s">
        <v>92</v>
      </c>
      <c r="AW344" s="14" t="s">
        <v>42</v>
      </c>
      <c r="AX344" s="14" t="s">
        <v>84</v>
      </c>
      <c r="AY344" s="245" t="s">
        <v>139</v>
      </c>
    </row>
    <row r="345" s="15" customFormat="1">
      <c r="A345" s="15"/>
      <c r="B345" s="246"/>
      <c r="C345" s="247"/>
      <c r="D345" s="226" t="s">
        <v>150</v>
      </c>
      <c r="E345" s="248" t="s">
        <v>82</v>
      </c>
      <c r="F345" s="249" t="s">
        <v>153</v>
      </c>
      <c r="G345" s="247"/>
      <c r="H345" s="250">
        <v>4.9000000000000004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150</v>
      </c>
      <c r="AU345" s="256" t="s">
        <v>21</v>
      </c>
      <c r="AV345" s="15" t="s">
        <v>146</v>
      </c>
      <c r="AW345" s="15" t="s">
        <v>42</v>
      </c>
      <c r="AX345" s="15" t="s">
        <v>92</v>
      </c>
      <c r="AY345" s="256" t="s">
        <v>139</v>
      </c>
    </row>
    <row r="346" s="2" customFormat="1" ht="16.5" customHeight="1">
      <c r="A346" s="40"/>
      <c r="B346" s="41"/>
      <c r="C346" s="206" t="s">
        <v>484</v>
      </c>
      <c r="D346" s="206" t="s">
        <v>141</v>
      </c>
      <c r="E346" s="207" t="s">
        <v>485</v>
      </c>
      <c r="F346" s="208" t="s">
        <v>486</v>
      </c>
      <c r="G346" s="209" t="s">
        <v>209</v>
      </c>
      <c r="H346" s="210">
        <v>42</v>
      </c>
      <c r="I346" s="211"/>
      <c r="J346" s="212">
        <f>ROUND(I346*H346,2)</f>
        <v>0</v>
      </c>
      <c r="K346" s="208" t="s">
        <v>145</v>
      </c>
      <c r="L346" s="46"/>
      <c r="M346" s="213" t="s">
        <v>82</v>
      </c>
      <c r="N346" s="214" t="s">
        <v>54</v>
      </c>
      <c r="O346" s="86"/>
      <c r="P346" s="215">
        <f>O346*H346</f>
        <v>0</v>
      </c>
      <c r="Q346" s="215">
        <v>6.0000000000000002E-05</v>
      </c>
      <c r="R346" s="215">
        <f>Q346*H346</f>
        <v>0.0025200000000000001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146</v>
      </c>
      <c r="AT346" s="217" t="s">
        <v>141</v>
      </c>
      <c r="AU346" s="217" t="s">
        <v>21</v>
      </c>
      <c r="AY346" s="18" t="s">
        <v>139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92</v>
      </c>
      <c r="BK346" s="218">
        <f>ROUND(I346*H346,2)</f>
        <v>0</v>
      </c>
      <c r="BL346" s="18" t="s">
        <v>146</v>
      </c>
      <c r="BM346" s="217" t="s">
        <v>487</v>
      </c>
    </row>
    <row r="347" s="2" customFormat="1">
      <c r="A347" s="40"/>
      <c r="B347" s="41"/>
      <c r="C347" s="42"/>
      <c r="D347" s="219" t="s">
        <v>148</v>
      </c>
      <c r="E347" s="42"/>
      <c r="F347" s="220" t="s">
        <v>488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148</v>
      </c>
      <c r="AU347" s="18" t="s">
        <v>21</v>
      </c>
    </row>
    <row r="348" s="13" customFormat="1">
      <c r="A348" s="13"/>
      <c r="B348" s="224"/>
      <c r="C348" s="225"/>
      <c r="D348" s="226" t="s">
        <v>150</v>
      </c>
      <c r="E348" s="227" t="s">
        <v>82</v>
      </c>
      <c r="F348" s="228" t="s">
        <v>29</v>
      </c>
      <c r="G348" s="225"/>
      <c r="H348" s="229">
        <v>42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150</v>
      </c>
      <c r="AU348" s="235" t="s">
        <v>21</v>
      </c>
      <c r="AV348" s="13" t="s">
        <v>21</v>
      </c>
      <c r="AW348" s="13" t="s">
        <v>42</v>
      </c>
      <c r="AX348" s="13" t="s">
        <v>84</v>
      </c>
      <c r="AY348" s="235" t="s">
        <v>139</v>
      </c>
    </row>
    <row r="349" s="14" customFormat="1">
      <c r="A349" s="14"/>
      <c r="B349" s="236"/>
      <c r="C349" s="237"/>
      <c r="D349" s="226" t="s">
        <v>150</v>
      </c>
      <c r="E349" s="238" t="s">
        <v>82</v>
      </c>
      <c r="F349" s="239" t="s">
        <v>152</v>
      </c>
      <c r="G349" s="237"/>
      <c r="H349" s="238" t="s">
        <v>82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150</v>
      </c>
      <c r="AU349" s="245" t="s">
        <v>21</v>
      </c>
      <c r="AV349" s="14" t="s">
        <v>92</v>
      </c>
      <c r="AW349" s="14" t="s">
        <v>42</v>
      </c>
      <c r="AX349" s="14" t="s">
        <v>84</v>
      </c>
      <c r="AY349" s="245" t="s">
        <v>139</v>
      </c>
    </row>
    <row r="350" s="15" customFormat="1">
      <c r="A350" s="15"/>
      <c r="B350" s="246"/>
      <c r="C350" s="247"/>
      <c r="D350" s="226" t="s">
        <v>150</v>
      </c>
      <c r="E350" s="248" t="s">
        <v>82</v>
      </c>
      <c r="F350" s="249" t="s">
        <v>153</v>
      </c>
      <c r="G350" s="247"/>
      <c r="H350" s="250">
        <v>42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150</v>
      </c>
      <c r="AU350" s="256" t="s">
        <v>21</v>
      </c>
      <c r="AV350" s="15" t="s">
        <v>146</v>
      </c>
      <c r="AW350" s="15" t="s">
        <v>42</v>
      </c>
      <c r="AX350" s="15" t="s">
        <v>92</v>
      </c>
      <c r="AY350" s="256" t="s">
        <v>139</v>
      </c>
    </row>
    <row r="351" s="2" customFormat="1" ht="16.5" customHeight="1">
      <c r="A351" s="40"/>
      <c r="B351" s="41"/>
      <c r="C351" s="206" t="s">
        <v>489</v>
      </c>
      <c r="D351" s="206" t="s">
        <v>141</v>
      </c>
      <c r="E351" s="207" t="s">
        <v>490</v>
      </c>
      <c r="F351" s="208" t="s">
        <v>491</v>
      </c>
      <c r="G351" s="209" t="s">
        <v>209</v>
      </c>
      <c r="H351" s="210">
        <v>77</v>
      </c>
      <c r="I351" s="211"/>
      <c r="J351" s="212">
        <f>ROUND(I351*H351,2)</f>
        <v>0</v>
      </c>
      <c r="K351" s="208" t="s">
        <v>145</v>
      </c>
      <c r="L351" s="46"/>
      <c r="M351" s="213" t="s">
        <v>82</v>
      </c>
      <c r="N351" s="214" t="s">
        <v>54</v>
      </c>
      <c r="O351" s="86"/>
      <c r="P351" s="215">
        <f>O351*H351</f>
        <v>0</v>
      </c>
      <c r="Q351" s="215">
        <v>0.00029</v>
      </c>
      <c r="R351" s="215">
        <f>Q351*H351</f>
        <v>0.022329999999999999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146</v>
      </c>
      <c r="AT351" s="217" t="s">
        <v>141</v>
      </c>
      <c r="AU351" s="217" t="s">
        <v>21</v>
      </c>
      <c r="AY351" s="18" t="s">
        <v>139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92</v>
      </c>
      <c r="BK351" s="218">
        <f>ROUND(I351*H351,2)</f>
        <v>0</v>
      </c>
      <c r="BL351" s="18" t="s">
        <v>146</v>
      </c>
      <c r="BM351" s="217" t="s">
        <v>492</v>
      </c>
    </row>
    <row r="352" s="2" customFormat="1">
      <c r="A352" s="40"/>
      <c r="B352" s="41"/>
      <c r="C352" s="42"/>
      <c r="D352" s="219" t="s">
        <v>148</v>
      </c>
      <c r="E352" s="42"/>
      <c r="F352" s="220" t="s">
        <v>493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148</v>
      </c>
      <c r="AU352" s="18" t="s">
        <v>21</v>
      </c>
    </row>
    <row r="353" s="13" customFormat="1">
      <c r="A353" s="13"/>
      <c r="B353" s="224"/>
      <c r="C353" s="225"/>
      <c r="D353" s="226" t="s">
        <v>150</v>
      </c>
      <c r="E353" s="227" t="s">
        <v>82</v>
      </c>
      <c r="F353" s="228" t="s">
        <v>494</v>
      </c>
      <c r="G353" s="225"/>
      <c r="H353" s="229">
        <v>77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150</v>
      </c>
      <c r="AU353" s="235" t="s">
        <v>21</v>
      </c>
      <c r="AV353" s="13" t="s">
        <v>21</v>
      </c>
      <c r="AW353" s="13" t="s">
        <v>42</v>
      </c>
      <c r="AX353" s="13" t="s">
        <v>84</v>
      </c>
      <c r="AY353" s="235" t="s">
        <v>139</v>
      </c>
    </row>
    <row r="354" s="14" customFormat="1">
      <c r="A354" s="14"/>
      <c r="B354" s="236"/>
      <c r="C354" s="237"/>
      <c r="D354" s="226" t="s">
        <v>150</v>
      </c>
      <c r="E354" s="238" t="s">
        <v>82</v>
      </c>
      <c r="F354" s="239" t="s">
        <v>152</v>
      </c>
      <c r="G354" s="237"/>
      <c r="H354" s="238" t="s">
        <v>82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150</v>
      </c>
      <c r="AU354" s="245" t="s">
        <v>21</v>
      </c>
      <c r="AV354" s="14" t="s">
        <v>92</v>
      </c>
      <c r="AW354" s="14" t="s">
        <v>42</v>
      </c>
      <c r="AX354" s="14" t="s">
        <v>84</v>
      </c>
      <c r="AY354" s="245" t="s">
        <v>139</v>
      </c>
    </row>
    <row r="355" s="15" customFormat="1">
      <c r="A355" s="15"/>
      <c r="B355" s="246"/>
      <c r="C355" s="247"/>
      <c r="D355" s="226" t="s">
        <v>150</v>
      </c>
      <c r="E355" s="248" t="s">
        <v>82</v>
      </c>
      <c r="F355" s="249" t="s">
        <v>153</v>
      </c>
      <c r="G355" s="247"/>
      <c r="H355" s="250">
        <v>77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150</v>
      </c>
      <c r="AU355" s="256" t="s">
        <v>21</v>
      </c>
      <c r="AV355" s="15" t="s">
        <v>146</v>
      </c>
      <c r="AW355" s="15" t="s">
        <v>42</v>
      </c>
      <c r="AX355" s="15" t="s">
        <v>92</v>
      </c>
      <c r="AY355" s="256" t="s">
        <v>139</v>
      </c>
    </row>
    <row r="356" s="2" customFormat="1" ht="16.5" customHeight="1">
      <c r="A356" s="40"/>
      <c r="B356" s="41"/>
      <c r="C356" s="257" t="s">
        <v>495</v>
      </c>
      <c r="D356" s="257" t="s">
        <v>270</v>
      </c>
      <c r="E356" s="258" t="s">
        <v>496</v>
      </c>
      <c r="F356" s="259" t="s">
        <v>497</v>
      </c>
      <c r="G356" s="260" t="s">
        <v>336</v>
      </c>
      <c r="H356" s="261">
        <v>18.800000000000001</v>
      </c>
      <c r="I356" s="262"/>
      <c r="J356" s="263">
        <f>ROUND(I356*H356,2)</f>
        <v>0</v>
      </c>
      <c r="K356" s="259" t="s">
        <v>145</v>
      </c>
      <c r="L356" s="264"/>
      <c r="M356" s="265" t="s">
        <v>82</v>
      </c>
      <c r="N356" s="266" t="s">
        <v>54</v>
      </c>
      <c r="O356" s="86"/>
      <c r="P356" s="215">
        <f>O356*H356</f>
        <v>0</v>
      </c>
      <c r="Q356" s="215">
        <v>1</v>
      </c>
      <c r="R356" s="215">
        <f>Q356*H356</f>
        <v>18.800000000000001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189</v>
      </c>
      <c r="AT356" s="217" t="s">
        <v>270</v>
      </c>
      <c r="AU356" s="217" t="s">
        <v>21</v>
      </c>
      <c r="AY356" s="18" t="s">
        <v>139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8" t="s">
        <v>92</v>
      </c>
      <c r="BK356" s="218">
        <f>ROUND(I356*H356,2)</f>
        <v>0</v>
      </c>
      <c r="BL356" s="18" t="s">
        <v>146</v>
      </c>
      <c r="BM356" s="217" t="s">
        <v>498</v>
      </c>
    </row>
    <row r="357" s="2" customFormat="1" ht="24.15" customHeight="1">
      <c r="A357" s="40"/>
      <c r="B357" s="41"/>
      <c r="C357" s="206" t="s">
        <v>499</v>
      </c>
      <c r="D357" s="206" t="s">
        <v>141</v>
      </c>
      <c r="E357" s="207" t="s">
        <v>500</v>
      </c>
      <c r="F357" s="208" t="s">
        <v>501</v>
      </c>
      <c r="G357" s="209" t="s">
        <v>198</v>
      </c>
      <c r="H357" s="210">
        <v>96</v>
      </c>
      <c r="I357" s="211"/>
      <c r="J357" s="212">
        <f>ROUND(I357*H357,2)</f>
        <v>0</v>
      </c>
      <c r="K357" s="208" t="s">
        <v>145</v>
      </c>
      <c r="L357" s="46"/>
      <c r="M357" s="213" t="s">
        <v>82</v>
      </c>
      <c r="N357" s="214" t="s">
        <v>54</v>
      </c>
      <c r="O357" s="86"/>
      <c r="P357" s="215">
        <f>O357*H357</f>
        <v>0</v>
      </c>
      <c r="Q357" s="215">
        <v>0.045690000000000001</v>
      </c>
      <c r="R357" s="215">
        <f>Q357*H357</f>
        <v>4.3862399999999999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146</v>
      </c>
      <c r="AT357" s="217" t="s">
        <v>141</v>
      </c>
      <c r="AU357" s="217" t="s">
        <v>21</v>
      </c>
      <c r="AY357" s="18" t="s">
        <v>139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92</v>
      </c>
      <c r="BK357" s="218">
        <f>ROUND(I357*H357,2)</f>
        <v>0</v>
      </c>
      <c r="BL357" s="18" t="s">
        <v>146</v>
      </c>
      <c r="BM357" s="217" t="s">
        <v>502</v>
      </c>
    </row>
    <row r="358" s="2" customFormat="1">
      <c r="A358" s="40"/>
      <c r="B358" s="41"/>
      <c r="C358" s="42"/>
      <c r="D358" s="219" t="s">
        <v>148</v>
      </c>
      <c r="E358" s="42"/>
      <c r="F358" s="220" t="s">
        <v>503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148</v>
      </c>
      <c r="AU358" s="18" t="s">
        <v>21</v>
      </c>
    </row>
    <row r="359" s="13" customFormat="1">
      <c r="A359" s="13"/>
      <c r="B359" s="224"/>
      <c r="C359" s="225"/>
      <c r="D359" s="226" t="s">
        <v>150</v>
      </c>
      <c r="E359" s="227" t="s">
        <v>82</v>
      </c>
      <c r="F359" s="228" t="s">
        <v>504</v>
      </c>
      <c r="G359" s="225"/>
      <c r="H359" s="229">
        <v>96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150</v>
      </c>
      <c r="AU359" s="235" t="s">
        <v>21</v>
      </c>
      <c r="AV359" s="13" t="s">
        <v>21</v>
      </c>
      <c r="AW359" s="13" t="s">
        <v>42</v>
      </c>
      <c r="AX359" s="13" t="s">
        <v>84</v>
      </c>
      <c r="AY359" s="235" t="s">
        <v>139</v>
      </c>
    </row>
    <row r="360" s="14" customFormat="1">
      <c r="A360" s="14"/>
      <c r="B360" s="236"/>
      <c r="C360" s="237"/>
      <c r="D360" s="226" t="s">
        <v>150</v>
      </c>
      <c r="E360" s="238" t="s">
        <v>82</v>
      </c>
      <c r="F360" s="239" t="s">
        <v>152</v>
      </c>
      <c r="G360" s="237"/>
      <c r="H360" s="238" t="s">
        <v>82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150</v>
      </c>
      <c r="AU360" s="245" t="s">
        <v>21</v>
      </c>
      <c r="AV360" s="14" t="s">
        <v>92</v>
      </c>
      <c r="AW360" s="14" t="s">
        <v>42</v>
      </c>
      <c r="AX360" s="14" t="s">
        <v>84</v>
      </c>
      <c r="AY360" s="245" t="s">
        <v>139</v>
      </c>
    </row>
    <row r="361" s="15" customFormat="1">
      <c r="A361" s="15"/>
      <c r="B361" s="246"/>
      <c r="C361" s="247"/>
      <c r="D361" s="226" t="s">
        <v>150</v>
      </c>
      <c r="E361" s="248" t="s">
        <v>82</v>
      </c>
      <c r="F361" s="249" t="s">
        <v>153</v>
      </c>
      <c r="G361" s="247"/>
      <c r="H361" s="250">
        <v>96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150</v>
      </c>
      <c r="AU361" s="256" t="s">
        <v>21</v>
      </c>
      <c r="AV361" s="15" t="s">
        <v>146</v>
      </c>
      <c r="AW361" s="15" t="s">
        <v>42</v>
      </c>
      <c r="AX361" s="15" t="s">
        <v>92</v>
      </c>
      <c r="AY361" s="256" t="s">
        <v>139</v>
      </c>
    </row>
    <row r="362" s="2" customFormat="1" ht="16.5" customHeight="1">
      <c r="A362" s="40"/>
      <c r="B362" s="41"/>
      <c r="C362" s="257" t="s">
        <v>505</v>
      </c>
      <c r="D362" s="257" t="s">
        <v>270</v>
      </c>
      <c r="E362" s="258" t="s">
        <v>506</v>
      </c>
      <c r="F362" s="259" t="s">
        <v>507</v>
      </c>
      <c r="G362" s="260" t="s">
        <v>198</v>
      </c>
      <c r="H362" s="261">
        <v>96</v>
      </c>
      <c r="I362" s="262"/>
      <c r="J362" s="263">
        <f>ROUND(I362*H362,2)</f>
        <v>0</v>
      </c>
      <c r="K362" s="259" t="s">
        <v>145</v>
      </c>
      <c r="L362" s="264"/>
      <c r="M362" s="265" t="s">
        <v>82</v>
      </c>
      <c r="N362" s="266" t="s">
        <v>54</v>
      </c>
      <c r="O362" s="86"/>
      <c r="P362" s="215">
        <f>O362*H362</f>
        <v>0</v>
      </c>
      <c r="Q362" s="215">
        <v>0.01235</v>
      </c>
      <c r="R362" s="215">
        <f>Q362*H362</f>
        <v>1.1856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189</v>
      </c>
      <c r="AT362" s="217" t="s">
        <v>270</v>
      </c>
      <c r="AU362" s="217" t="s">
        <v>21</v>
      </c>
      <c r="AY362" s="18" t="s">
        <v>139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92</v>
      </c>
      <c r="BK362" s="218">
        <f>ROUND(I362*H362,2)</f>
        <v>0</v>
      </c>
      <c r="BL362" s="18" t="s">
        <v>146</v>
      </c>
      <c r="BM362" s="217" t="s">
        <v>508</v>
      </c>
    </row>
    <row r="363" s="2" customFormat="1" ht="24.15" customHeight="1">
      <c r="A363" s="40"/>
      <c r="B363" s="41"/>
      <c r="C363" s="206" t="s">
        <v>509</v>
      </c>
      <c r="D363" s="206" t="s">
        <v>141</v>
      </c>
      <c r="E363" s="207" t="s">
        <v>510</v>
      </c>
      <c r="F363" s="208" t="s">
        <v>511</v>
      </c>
      <c r="G363" s="209" t="s">
        <v>198</v>
      </c>
      <c r="H363" s="210">
        <v>288</v>
      </c>
      <c r="I363" s="211"/>
      <c r="J363" s="212">
        <f>ROUND(I363*H363,2)</f>
        <v>0</v>
      </c>
      <c r="K363" s="208" t="s">
        <v>145</v>
      </c>
      <c r="L363" s="46"/>
      <c r="M363" s="213" t="s">
        <v>82</v>
      </c>
      <c r="N363" s="214" t="s">
        <v>54</v>
      </c>
      <c r="O363" s="86"/>
      <c r="P363" s="215">
        <f>O363*H363</f>
        <v>0</v>
      </c>
      <c r="Q363" s="215">
        <v>0.045690000000000001</v>
      </c>
      <c r="R363" s="215">
        <f>Q363*H363</f>
        <v>13.158720000000001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146</v>
      </c>
      <c r="AT363" s="217" t="s">
        <v>141</v>
      </c>
      <c r="AU363" s="217" t="s">
        <v>21</v>
      </c>
      <c r="AY363" s="18" t="s">
        <v>139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92</v>
      </c>
      <c r="BK363" s="218">
        <f>ROUND(I363*H363,2)</f>
        <v>0</v>
      </c>
      <c r="BL363" s="18" t="s">
        <v>146</v>
      </c>
      <c r="BM363" s="217" t="s">
        <v>512</v>
      </c>
    </row>
    <row r="364" s="2" customFormat="1">
      <c r="A364" s="40"/>
      <c r="B364" s="41"/>
      <c r="C364" s="42"/>
      <c r="D364" s="219" t="s">
        <v>148</v>
      </c>
      <c r="E364" s="42"/>
      <c r="F364" s="220" t="s">
        <v>513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148</v>
      </c>
      <c r="AU364" s="18" t="s">
        <v>21</v>
      </c>
    </row>
    <row r="365" s="13" customFormat="1">
      <c r="A365" s="13"/>
      <c r="B365" s="224"/>
      <c r="C365" s="225"/>
      <c r="D365" s="226" t="s">
        <v>150</v>
      </c>
      <c r="E365" s="227" t="s">
        <v>82</v>
      </c>
      <c r="F365" s="228" t="s">
        <v>514</v>
      </c>
      <c r="G365" s="225"/>
      <c r="H365" s="229">
        <v>288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150</v>
      </c>
      <c r="AU365" s="235" t="s">
        <v>21</v>
      </c>
      <c r="AV365" s="13" t="s">
        <v>21</v>
      </c>
      <c r="AW365" s="13" t="s">
        <v>42</v>
      </c>
      <c r="AX365" s="13" t="s">
        <v>84</v>
      </c>
      <c r="AY365" s="235" t="s">
        <v>139</v>
      </c>
    </row>
    <row r="366" s="15" customFormat="1">
      <c r="A366" s="15"/>
      <c r="B366" s="246"/>
      <c r="C366" s="247"/>
      <c r="D366" s="226" t="s">
        <v>150</v>
      </c>
      <c r="E366" s="248" t="s">
        <v>82</v>
      </c>
      <c r="F366" s="249" t="s">
        <v>153</v>
      </c>
      <c r="G366" s="247"/>
      <c r="H366" s="250">
        <v>288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150</v>
      </c>
      <c r="AU366" s="256" t="s">
        <v>21</v>
      </c>
      <c r="AV366" s="15" t="s">
        <v>146</v>
      </c>
      <c r="AW366" s="15" t="s">
        <v>42</v>
      </c>
      <c r="AX366" s="15" t="s">
        <v>92</v>
      </c>
      <c r="AY366" s="256" t="s">
        <v>139</v>
      </c>
    </row>
    <row r="367" s="2" customFormat="1" ht="16.5" customHeight="1">
      <c r="A367" s="40"/>
      <c r="B367" s="41"/>
      <c r="C367" s="257" t="s">
        <v>515</v>
      </c>
      <c r="D367" s="257" t="s">
        <v>270</v>
      </c>
      <c r="E367" s="258" t="s">
        <v>506</v>
      </c>
      <c r="F367" s="259" t="s">
        <v>507</v>
      </c>
      <c r="G367" s="260" t="s">
        <v>198</v>
      </c>
      <c r="H367" s="261">
        <v>288</v>
      </c>
      <c r="I367" s="262"/>
      <c r="J367" s="263">
        <f>ROUND(I367*H367,2)</f>
        <v>0</v>
      </c>
      <c r="K367" s="259" t="s">
        <v>145</v>
      </c>
      <c r="L367" s="264"/>
      <c r="M367" s="265" t="s">
        <v>82</v>
      </c>
      <c r="N367" s="266" t="s">
        <v>54</v>
      </c>
      <c r="O367" s="86"/>
      <c r="P367" s="215">
        <f>O367*H367</f>
        <v>0</v>
      </c>
      <c r="Q367" s="215">
        <v>0.01235</v>
      </c>
      <c r="R367" s="215">
        <f>Q367*H367</f>
        <v>3.5568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189</v>
      </c>
      <c r="AT367" s="217" t="s">
        <v>270</v>
      </c>
      <c r="AU367" s="217" t="s">
        <v>21</v>
      </c>
      <c r="AY367" s="18" t="s">
        <v>139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8" t="s">
        <v>92</v>
      </c>
      <c r="BK367" s="218">
        <f>ROUND(I367*H367,2)</f>
        <v>0</v>
      </c>
      <c r="BL367" s="18" t="s">
        <v>146</v>
      </c>
      <c r="BM367" s="217" t="s">
        <v>516</v>
      </c>
    </row>
    <row r="368" s="2" customFormat="1" ht="16.5" customHeight="1">
      <c r="A368" s="40"/>
      <c r="B368" s="41"/>
      <c r="C368" s="206" t="s">
        <v>517</v>
      </c>
      <c r="D368" s="206" t="s">
        <v>141</v>
      </c>
      <c r="E368" s="207" t="s">
        <v>518</v>
      </c>
      <c r="F368" s="208" t="s">
        <v>519</v>
      </c>
      <c r="G368" s="209" t="s">
        <v>520</v>
      </c>
      <c r="H368" s="210">
        <v>48</v>
      </c>
      <c r="I368" s="211"/>
      <c r="J368" s="212">
        <f>ROUND(I368*H368,2)</f>
        <v>0</v>
      </c>
      <c r="K368" s="208" t="s">
        <v>82</v>
      </c>
      <c r="L368" s="46"/>
      <c r="M368" s="213" t="s">
        <v>82</v>
      </c>
      <c r="N368" s="214" t="s">
        <v>54</v>
      </c>
      <c r="O368" s="86"/>
      <c r="P368" s="215">
        <f>O368*H368</f>
        <v>0</v>
      </c>
      <c r="Q368" s="215">
        <v>0.00071000000000000002</v>
      </c>
      <c r="R368" s="215">
        <f>Q368*H368</f>
        <v>0.034079999999999999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146</v>
      </c>
      <c r="AT368" s="217" t="s">
        <v>141</v>
      </c>
      <c r="AU368" s="217" t="s">
        <v>21</v>
      </c>
      <c r="AY368" s="18" t="s">
        <v>139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92</v>
      </c>
      <c r="BK368" s="218">
        <f>ROUND(I368*H368,2)</f>
        <v>0</v>
      </c>
      <c r="BL368" s="18" t="s">
        <v>146</v>
      </c>
      <c r="BM368" s="217" t="s">
        <v>521</v>
      </c>
    </row>
    <row r="369" s="13" customFormat="1">
      <c r="A369" s="13"/>
      <c r="B369" s="224"/>
      <c r="C369" s="225"/>
      <c r="D369" s="226" t="s">
        <v>150</v>
      </c>
      <c r="E369" s="227" t="s">
        <v>82</v>
      </c>
      <c r="F369" s="228" t="s">
        <v>426</v>
      </c>
      <c r="G369" s="225"/>
      <c r="H369" s="229">
        <v>48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150</v>
      </c>
      <c r="AU369" s="235" t="s">
        <v>21</v>
      </c>
      <c r="AV369" s="13" t="s">
        <v>21</v>
      </c>
      <c r="AW369" s="13" t="s">
        <v>42</v>
      </c>
      <c r="AX369" s="13" t="s">
        <v>84</v>
      </c>
      <c r="AY369" s="235" t="s">
        <v>139</v>
      </c>
    </row>
    <row r="370" s="14" customFormat="1">
      <c r="A370" s="14"/>
      <c r="B370" s="236"/>
      <c r="C370" s="237"/>
      <c r="D370" s="226" t="s">
        <v>150</v>
      </c>
      <c r="E370" s="238" t="s">
        <v>82</v>
      </c>
      <c r="F370" s="239" t="s">
        <v>152</v>
      </c>
      <c r="G370" s="237"/>
      <c r="H370" s="238" t="s">
        <v>82</v>
      </c>
      <c r="I370" s="240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150</v>
      </c>
      <c r="AU370" s="245" t="s">
        <v>21</v>
      </c>
      <c r="AV370" s="14" t="s">
        <v>92</v>
      </c>
      <c r="AW370" s="14" t="s">
        <v>42</v>
      </c>
      <c r="AX370" s="14" t="s">
        <v>84</v>
      </c>
      <c r="AY370" s="245" t="s">
        <v>139</v>
      </c>
    </row>
    <row r="371" s="15" customFormat="1">
      <c r="A371" s="15"/>
      <c r="B371" s="246"/>
      <c r="C371" s="247"/>
      <c r="D371" s="226" t="s">
        <v>150</v>
      </c>
      <c r="E371" s="248" t="s">
        <v>82</v>
      </c>
      <c r="F371" s="249" t="s">
        <v>153</v>
      </c>
      <c r="G371" s="247"/>
      <c r="H371" s="250">
        <v>48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150</v>
      </c>
      <c r="AU371" s="256" t="s">
        <v>21</v>
      </c>
      <c r="AV371" s="15" t="s">
        <v>146</v>
      </c>
      <c r="AW371" s="15" t="s">
        <v>42</v>
      </c>
      <c r="AX371" s="15" t="s">
        <v>92</v>
      </c>
      <c r="AY371" s="256" t="s">
        <v>139</v>
      </c>
    </row>
    <row r="372" s="2" customFormat="1" ht="16.5" customHeight="1">
      <c r="A372" s="40"/>
      <c r="B372" s="41"/>
      <c r="C372" s="206" t="s">
        <v>522</v>
      </c>
      <c r="D372" s="206" t="s">
        <v>141</v>
      </c>
      <c r="E372" s="207" t="s">
        <v>523</v>
      </c>
      <c r="F372" s="208" t="s">
        <v>524</v>
      </c>
      <c r="G372" s="209" t="s">
        <v>525</v>
      </c>
      <c r="H372" s="210">
        <v>48</v>
      </c>
      <c r="I372" s="211"/>
      <c r="J372" s="212">
        <f>ROUND(I372*H372,2)</f>
        <v>0</v>
      </c>
      <c r="K372" s="208" t="s">
        <v>82</v>
      </c>
      <c r="L372" s="46"/>
      <c r="M372" s="213" t="s">
        <v>82</v>
      </c>
      <c r="N372" s="214" t="s">
        <v>54</v>
      </c>
      <c r="O372" s="86"/>
      <c r="P372" s="215">
        <f>O372*H372</f>
        <v>0</v>
      </c>
      <c r="Q372" s="215">
        <v>0.099510000000000001</v>
      </c>
      <c r="R372" s="215">
        <f>Q372*H372</f>
        <v>4.7764800000000003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146</v>
      </c>
      <c r="AT372" s="217" t="s">
        <v>141</v>
      </c>
      <c r="AU372" s="217" t="s">
        <v>21</v>
      </c>
      <c r="AY372" s="18" t="s">
        <v>139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8" t="s">
        <v>92</v>
      </c>
      <c r="BK372" s="218">
        <f>ROUND(I372*H372,2)</f>
        <v>0</v>
      </c>
      <c r="BL372" s="18" t="s">
        <v>146</v>
      </c>
      <c r="BM372" s="217" t="s">
        <v>526</v>
      </c>
    </row>
    <row r="373" s="13" customFormat="1">
      <c r="A373" s="13"/>
      <c r="B373" s="224"/>
      <c r="C373" s="225"/>
      <c r="D373" s="226" t="s">
        <v>150</v>
      </c>
      <c r="E373" s="227" t="s">
        <v>82</v>
      </c>
      <c r="F373" s="228" t="s">
        <v>426</v>
      </c>
      <c r="G373" s="225"/>
      <c r="H373" s="229">
        <v>48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150</v>
      </c>
      <c r="AU373" s="235" t="s">
        <v>21</v>
      </c>
      <c r="AV373" s="13" t="s">
        <v>21</v>
      </c>
      <c r="AW373" s="13" t="s">
        <v>42</v>
      </c>
      <c r="AX373" s="13" t="s">
        <v>84</v>
      </c>
      <c r="AY373" s="235" t="s">
        <v>139</v>
      </c>
    </row>
    <row r="374" s="14" customFormat="1">
      <c r="A374" s="14"/>
      <c r="B374" s="236"/>
      <c r="C374" s="237"/>
      <c r="D374" s="226" t="s">
        <v>150</v>
      </c>
      <c r="E374" s="238" t="s">
        <v>82</v>
      </c>
      <c r="F374" s="239" t="s">
        <v>152</v>
      </c>
      <c r="G374" s="237"/>
      <c r="H374" s="238" t="s">
        <v>82</v>
      </c>
      <c r="I374" s="240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150</v>
      </c>
      <c r="AU374" s="245" t="s">
        <v>21</v>
      </c>
      <c r="AV374" s="14" t="s">
        <v>92</v>
      </c>
      <c r="AW374" s="14" t="s">
        <v>42</v>
      </c>
      <c r="AX374" s="14" t="s">
        <v>84</v>
      </c>
      <c r="AY374" s="245" t="s">
        <v>139</v>
      </c>
    </row>
    <row r="375" s="15" customFormat="1">
      <c r="A375" s="15"/>
      <c r="B375" s="246"/>
      <c r="C375" s="247"/>
      <c r="D375" s="226" t="s">
        <v>150</v>
      </c>
      <c r="E375" s="248" t="s">
        <v>82</v>
      </c>
      <c r="F375" s="249" t="s">
        <v>153</v>
      </c>
      <c r="G375" s="247"/>
      <c r="H375" s="250">
        <v>48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150</v>
      </c>
      <c r="AU375" s="256" t="s">
        <v>21</v>
      </c>
      <c r="AV375" s="15" t="s">
        <v>146</v>
      </c>
      <c r="AW375" s="15" t="s">
        <v>42</v>
      </c>
      <c r="AX375" s="15" t="s">
        <v>92</v>
      </c>
      <c r="AY375" s="256" t="s">
        <v>139</v>
      </c>
    </row>
    <row r="376" s="12" customFormat="1" ht="22.8" customHeight="1">
      <c r="A376" s="12"/>
      <c r="B376" s="190"/>
      <c r="C376" s="191"/>
      <c r="D376" s="192" t="s">
        <v>83</v>
      </c>
      <c r="E376" s="204" t="s">
        <v>159</v>
      </c>
      <c r="F376" s="204" t="s">
        <v>527</v>
      </c>
      <c r="G376" s="191"/>
      <c r="H376" s="191"/>
      <c r="I376" s="194"/>
      <c r="J376" s="205">
        <f>BK376</f>
        <v>0</v>
      </c>
      <c r="K376" s="191"/>
      <c r="L376" s="196"/>
      <c r="M376" s="197"/>
      <c r="N376" s="198"/>
      <c r="O376" s="198"/>
      <c r="P376" s="199">
        <f>SUM(P377:P460)</f>
        <v>0</v>
      </c>
      <c r="Q376" s="198"/>
      <c r="R376" s="199">
        <f>SUM(R377:R460)</f>
        <v>28.345745999999998</v>
      </c>
      <c r="S376" s="198"/>
      <c r="T376" s="200">
        <f>SUM(T377:T460)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92</v>
      </c>
      <c r="AT376" s="202" t="s">
        <v>83</v>
      </c>
      <c r="AU376" s="202" t="s">
        <v>92</v>
      </c>
      <c r="AY376" s="201" t="s">
        <v>139</v>
      </c>
      <c r="BK376" s="203">
        <f>SUM(BK377:BK460)</f>
        <v>0</v>
      </c>
    </row>
    <row r="377" s="2" customFormat="1" ht="21.75" customHeight="1">
      <c r="A377" s="40"/>
      <c r="B377" s="41"/>
      <c r="C377" s="206" t="s">
        <v>528</v>
      </c>
      <c r="D377" s="206" t="s">
        <v>141</v>
      </c>
      <c r="E377" s="207" t="s">
        <v>529</v>
      </c>
      <c r="F377" s="208" t="s">
        <v>530</v>
      </c>
      <c r="G377" s="209" t="s">
        <v>520</v>
      </c>
      <c r="H377" s="210">
        <v>7</v>
      </c>
      <c r="I377" s="211"/>
      <c r="J377" s="212">
        <f>ROUND(I377*H377,2)</f>
        <v>0</v>
      </c>
      <c r="K377" s="208" t="s">
        <v>145</v>
      </c>
      <c r="L377" s="46"/>
      <c r="M377" s="213" t="s">
        <v>82</v>
      </c>
      <c r="N377" s="214" t="s">
        <v>54</v>
      </c>
      <c r="O377" s="86"/>
      <c r="P377" s="215">
        <f>O377*H377</f>
        <v>0</v>
      </c>
      <c r="Q377" s="215">
        <v>0.01206</v>
      </c>
      <c r="R377" s="215">
        <f>Q377*H377</f>
        <v>0.084419999999999995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146</v>
      </c>
      <c r="AT377" s="217" t="s">
        <v>141</v>
      </c>
      <c r="AU377" s="217" t="s">
        <v>21</v>
      </c>
      <c r="AY377" s="18" t="s">
        <v>139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92</v>
      </c>
      <c r="BK377" s="218">
        <f>ROUND(I377*H377,2)</f>
        <v>0</v>
      </c>
      <c r="BL377" s="18" t="s">
        <v>146</v>
      </c>
      <c r="BM377" s="217" t="s">
        <v>531</v>
      </c>
    </row>
    <row r="378" s="2" customFormat="1">
      <c r="A378" s="40"/>
      <c r="B378" s="41"/>
      <c r="C378" s="42"/>
      <c r="D378" s="219" t="s">
        <v>148</v>
      </c>
      <c r="E378" s="42"/>
      <c r="F378" s="220" t="s">
        <v>532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148</v>
      </c>
      <c r="AU378" s="18" t="s">
        <v>21</v>
      </c>
    </row>
    <row r="379" s="13" customFormat="1">
      <c r="A379" s="13"/>
      <c r="B379" s="224"/>
      <c r="C379" s="225"/>
      <c r="D379" s="226" t="s">
        <v>150</v>
      </c>
      <c r="E379" s="227" t="s">
        <v>82</v>
      </c>
      <c r="F379" s="228" t="s">
        <v>183</v>
      </c>
      <c r="G379" s="225"/>
      <c r="H379" s="229">
        <v>7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150</v>
      </c>
      <c r="AU379" s="235" t="s">
        <v>21</v>
      </c>
      <c r="AV379" s="13" t="s">
        <v>21</v>
      </c>
      <c r="AW379" s="13" t="s">
        <v>42</v>
      </c>
      <c r="AX379" s="13" t="s">
        <v>84</v>
      </c>
      <c r="AY379" s="235" t="s">
        <v>139</v>
      </c>
    </row>
    <row r="380" s="14" customFormat="1">
      <c r="A380" s="14"/>
      <c r="B380" s="236"/>
      <c r="C380" s="237"/>
      <c r="D380" s="226" t="s">
        <v>150</v>
      </c>
      <c r="E380" s="238" t="s">
        <v>82</v>
      </c>
      <c r="F380" s="239" t="s">
        <v>152</v>
      </c>
      <c r="G380" s="237"/>
      <c r="H380" s="238" t="s">
        <v>82</v>
      </c>
      <c r="I380" s="240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150</v>
      </c>
      <c r="AU380" s="245" t="s">
        <v>21</v>
      </c>
      <c r="AV380" s="14" t="s">
        <v>92</v>
      </c>
      <c r="AW380" s="14" t="s">
        <v>42</v>
      </c>
      <c r="AX380" s="14" t="s">
        <v>84</v>
      </c>
      <c r="AY380" s="245" t="s">
        <v>139</v>
      </c>
    </row>
    <row r="381" s="15" customFormat="1">
      <c r="A381" s="15"/>
      <c r="B381" s="246"/>
      <c r="C381" s="247"/>
      <c r="D381" s="226" t="s">
        <v>150</v>
      </c>
      <c r="E381" s="248" t="s">
        <v>82</v>
      </c>
      <c r="F381" s="249" t="s">
        <v>153</v>
      </c>
      <c r="G381" s="247"/>
      <c r="H381" s="250">
        <v>7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150</v>
      </c>
      <c r="AU381" s="256" t="s">
        <v>21</v>
      </c>
      <c r="AV381" s="15" t="s">
        <v>146</v>
      </c>
      <c r="AW381" s="15" t="s">
        <v>42</v>
      </c>
      <c r="AX381" s="15" t="s">
        <v>92</v>
      </c>
      <c r="AY381" s="256" t="s">
        <v>139</v>
      </c>
    </row>
    <row r="382" s="2" customFormat="1" ht="16.5" customHeight="1">
      <c r="A382" s="40"/>
      <c r="B382" s="41"/>
      <c r="C382" s="257" t="s">
        <v>533</v>
      </c>
      <c r="D382" s="257" t="s">
        <v>270</v>
      </c>
      <c r="E382" s="258" t="s">
        <v>534</v>
      </c>
      <c r="F382" s="259" t="s">
        <v>535</v>
      </c>
      <c r="G382" s="260" t="s">
        <v>520</v>
      </c>
      <c r="H382" s="261">
        <v>5</v>
      </c>
      <c r="I382" s="262"/>
      <c r="J382" s="263">
        <f>ROUND(I382*H382,2)</f>
        <v>0</v>
      </c>
      <c r="K382" s="259" t="s">
        <v>145</v>
      </c>
      <c r="L382" s="264"/>
      <c r="M382" s="265" t="s">
        <v>82</v>
      </c>
      <c r="N382" s="266" t="s">
        <v>54</v>
      </c>
      <c r="O382" s="86"/>
      <c r="P382" s="215">
        <f>O382*H382</f>
        <v>0</v>
      </c>
      <c r="Q382" s="215">
        <v>0.37</v>
      </c>
      <c r="R382" s="215">
        <f>Q382*H382</f>
        <v>1.8500000000000001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189</v>
      </c>
      <c r="AT382" s="217" t="s">
        <v>270</v>
      </c>
      <c r="AU382" s="217" t="s">
        <v>21</v>
      </c>
      <c r="AY382" s="18" t="s">
        <v>139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92</v>
      </c>
      <c r="BK382" s="218">
        <f>ROUND(I382*H382,2)</f>
        <v>0</v>
      </c>
      <c r="BL382" s="18" t="s">
        <v>146</v>
      </c>
      <c r="BM382" s="217" t="s">
        <v>536</v>
      </c>
    </row>
    <row r="383" s="2" customFormat="1" ht="16.5" customHeight="1">
      <c r="A383" s="40"/>
      <c r="B383" s="41"/>
      <c r="C383" s="257" t="s">
        <v>537</v>
      </c>
      <c r="D383" s="257" t="s">
        <v>270</v>
      </c>
      <c r="E383" s="258" t="s">
        <v>538</v>
      </c>
      <c r="F383" s="259" t="s">
        <v>539</v>
      </c>
      <c r="G383" s="260" t="s">
        <v>520</v>
      </c>
      <c r="H383" s="261">
        <v>1</v>
      </c>
      <c r="I383" s="262"/>
      <c r="J383" s="263">
        <f>ROUND(I383*H383,2)</f>
        <v>0</v>
      </c>
      <c r="K383" s="259" t="s">
        <v>82</v>
      </c>
      <c r="L383" s="264"/>
      <c r="M383" s="265" t="s">
        <v>82</v>
      </c>
      <c r="N383" s="266" t="s">
        <v>54</v>
      </c>
      <c r="O383" s="86"/>
      <c r="P383" s="215">
        <f>O383*H383</f>
        <v>0</v>
      </c>
      <c r="Q383" s="215">
        <v>0.37</v>
      </c>
      <c r="R383" s="215">
        <f>Q383*H383</f>
        <v>0.37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189</v>
      </c>
      <c r="AT383" s="217" t="s">
        <v>270</v>
      </c>
      <c r="AU383" s="217" t="s">
        <v>21</v>
      </c>
      <c r="AY383" s="18" t="s">
        <v>139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92</v>
      </c>
      <c r="BK383" s="218">
        <f>ROUND(I383*H383,2)</f>
        <v>0</v>
      </c>
      <c r="BL383" s="18" t="s">
        <v>146</v>
      </c>
      <c r="BM383" s="217" t="s">
        <v>540</v>
      </c>
    </row>
    <row r="384" s="2" customFormat="1" ht="16.5" customHeight="1">
      <c r="A384" s="40"/>
      <c r="B384" s="41"/>
      <c r="C384" s="257" t="s">
        <v>541</v>
      </c>
      <c r="D384" s="257" t="s">
        <v>270</v>
      </c>
      <c r="E384" s="258" t="s">
        <v>542</v>
      </c>
      <c r="F384" s="259" t="s">
        <v>543</v>
      </c>
      <c r="G384" s="260" t="s">
        <v>520</v>
      </c>
      <c r="H384" s="261">
        <v>1</v>
      </c>
      <c r="I384" s="262"/>
      <c r="J384" s="263">
        <f>ROUND(I384*H384,2)</f>
        <v>0</v>
      </c>
      <c r="K384" s="259" t="s">
        <v>82</v>
      </c>
      <c r="L384" s="264"/>
      <c r="M384" s="265" t="s">
        <v>82</v>
      </c>
      <c r="N384" s="266" t="s">
        <v>54</v>
      </c>
      <c r="O384" s="86"/>
      <c r="P384" s="215">
        <f>O384*H384</f>
        <v>0</v>
      </c>
      <c r="Q384" s="215">
        <v>0.37</v>
      </c>
      <c r="R384" s="215">
        <f>Q384*H384</f>
        <v>0.37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189</v>
      </c>
      <c r="AT384" s="217" t="s">
        <v>270</v>
      </c>
      <c r="AU384" s="217" t="s">
        <v>21</v>
      </c>
      <c r="AY384" s="18" t="s">
        <v>139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92</v>
      </c>
      <c r="BK384" s="218">
        <f>ROUND(I384*H384,2)</f>
        <v>0</v>
      </c>
      <c r="BL384" s="18" t="s">
        <v>146</v>
      </c>
      <c r="BM384" s="217" t="s">
        <v>544</v>
      </c>
    </row>
    <row r="385" s="2" customFormat="1" ht="16.5" customHeight="1">
      <c r="A385" s="40"/>
      <c r="B385" s="41"/>
      <c r="C385" s="206" t="s">
        <v>545</v>
      </c>
      <c r="D385" s="206" t="s">
        <v>141</v>
      </c>
      <c r="E385" s="207" t="s">
        <v>546</v>
      </c>
      <c r="F385" s="208" t="s">
        <v>547</v>
      </c>
      <c r="G385" s="209" t="s">
        <v>520</v>
      </c>
      <c r="H385" s="210">
        <v>47</v>
      </c>
      <c r="I385" s="211"/>
      <c r="J385" s="212">
        <f>ROUND(I385*H385,2)</f>
        <v>0</v>
      </c>
      <c r="K385" s="208" t="s">
        <v>145</v>
      </c>
      <c r="L385" s="46"/>
      <c r="M385" s="213" t="s">
        <v>82</v>
      </c>
      <c r="N385" s="214" t="s">
        <v>54</v>
      </c>
      <c r="O385" s="86"/>
      <c r="P385" s="215">
        <f>O385*H385</f>
        <v>0</v>
      </c>
      <c r="Q385" s="215">
        <v>0.00044000000000000002</v>
      </c>
      <c r="R385" s="215">
        <f>Q385*H385</f>
        <v>0.02068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146</v>
      </c>
      <c r="AT385" s="217" t="s">
        <v>141</v>
      </c>
      <c r="AU385" s="217" t="s">
        <v>21</v>
      </c>
      <c r="AY385" s="18" t="s">
        <v>139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92</v>
      </c>
      <c r="BK385" s="218">
        <f>ROUND(I385*H385,2)</f>
        <v>0</v>
      </c>
      <c r="BL385" s="18" t="s">
        <v>146</v>
      </c>
      <c r="BM385" s="217" t="s">
        <v>548</v>
      </c>
    </row>
    <row r="386" s="2" customFormat="1">
      <c r="A386" s="40"/>
      <c r="B386" s="41"/>
      <c r="C386" s="42"/>
      <c r="D386" s="219" t="s">
        <v>148</v>
      </c>
      <c r="E386" s="42"/>
      <c r="F386" s="220" t="s">
        <v>549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148</v>
      </c>
      <c r="AU386" s="18" t="s">
        <v>21</v>
      </c>
    </row>
    <row r="387" s="13" customFormat="1">
      <c r="A387" s="13"/>
      <c r="B387" s="224"/>
      <c r="C387" s="225"/>
      <c r="D387" s="226" t="s">
        <v>150</v>
      </c>
      <c r="E387" s="227" t="s">
        <v>82</v>
      </c>
      <c r="F387" s="228" t="s">
        <v>421</v>
      </c>
      <c r="G387" s="225"/>
      <c r="H387" s="229">
        <v>47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150</v>
      </c>
      <c r="AU387" s="235" t="s">
        <v>21</v>
      </c>
      <c r="AV387" s="13" t="s">
        <v>21</v>
      </c>
      <c r="AW387" s="13" t="s">
        <v>42</v>
      </c>
      <c r="AX387" s="13" t="s">
        <v>84</v>
      </c>
      <c r="AY387" s="235" t="s">
        <v>139</v>
      </c>
    </row>
    <row r="388" s="14" customFormat="1">
      <c r="A388" s="14"/>
      <c r="B388" s="236"/>
      <c r="C388" s="237"/>
      <c r="D388" s="226" t="s">
        <v>150</v>
      </c>
      <c r="E388" s="238" t="s">
        <v>82</v>
      </c>
      <c r="F388" s="239" t="s">
        <v>152</v>
      </c>
      <c r="G388" s="237"/>
      <c r="H388" s="238" t="s">
        <v>82</v>
      </c>
      <c r="I388" s="240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150</v>
      </c>
      <c r="AU388" s="245" t="s">
        <v>21</v>
      </c>
      <c r="AV388" s="14" t="s">
        <v>92</v>
      </c>
      <c r="AW388" s="14" t="s">
        <v>42</v>
      </c>
      <c r="AX388" s="14" t="s">
        <v>84</v>
      </c>
      <c r="AY388" s="245" t="s">
        <v>139</v>
      </c>
    </row>
    <row r="389" s="15" customFormat="1">
      <c r="A389" s="15"/>
      <c r="B389" s="246"/>
      <c r="C389" s="247"/>
      <c r="D389" s="226" t="s">
        <v>150</v>
      </c>
      <c r="E389" s="248" t="s">
        <v>82</v>
      </c>
      <c r="F389" s="249" t="s">
        <v>153</v>
      </c>
      <c r="G389" s="247"/>
      <c r="H389" s="250">
        <v>47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150</v>
      </c>
      <c r="AU389" s="256" t="s">
        <v>21</v>
      </c>
      <c r="AV389" s="15" t="s">
        <v>146</v>
      </c>
      <c r="AW389" s="15" t="s">
        <v>42</v>
      </c>
      <c r="AX389" s="15" t="s">
        <v>92</v>
      </c>
      <c r="AY389" s="256" t="s">
        <v>139</v>
      </c>
    </row>
    <row r="390" s="2" customFormat="1" ht="16.5" customHeight="1">
      <c r="A390" s="40"/>
      <c r="B390" s="41"/>
      <c r="C390" s="257" t="s">
        <v>550</v>
      </c>
      <c r="D390" s="257" t="s">
        <v>270</v>
      </c>
      <c r="E390" s="258" t="s">
        <v>551</v>
      </c>
      <c r="F390" s="259" t="s">
        <v>552</v>
      </c>
      <c r="G390" s="260" t="s">
        <v>520</v>
      </c>
      <c r="H390" s="261">
        <v>47</v>
      </c>
      <c r="I390" s="262"/>
      <c r="J390" s="263">
        <f>ROUND(I390*H390,2)</f>
        <v>0</v>
      </c>
      <c r="K390" s="259" t="s">
        <v>82</v>
      </c>
      <c r="L390" s="264"/>
      <c r="M390" s="265" t="s">
        <v>82</v>
      </c>
      <c r="N390" s="266" t="s">
        <v>54</v>
      </c>
      <c r="O390" s="86"/>
      <c r="P390" s="215">
        <f>O390*H390</f>
        <v>0</v>
      </c>
      <c r="Q390" s="215">
        <v>2.0000000000000002E-05</v>
      </c>
      <c r="R390" s="215">
        <f>Q390*H390</f>
        <v>0.00094000000000000008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189</v>
      </c>
      <c r="AT390" s="217" t="s">
        <v>270</v>
      </c>
      <c r="AU390" s="217" t="s">
        <v>21</v>
      </c>
      <c r="AY390" s="18" t="s">
        <v>139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92</v>
      </c>
      <c r="BK390" s="218">
        <f>ROUND(I390*H390,2)</f>
        <v>0</v>
      </c>
      <c r="BL390" s="18" t="s">
        <v>146</v>
      </c>
      <c r="BM390" s="217" t="s">
        <v>553</v>
      </c>
    </row>
    <row r="391" s="2" customFormat="1" ht="16.5" customHeight="1">
      <c r="A391" s="40"/>
      <c r="B391" s="41"/>
      <c r="C391" s="206" t="s">
        <v>554</v>
      </c>
      <c r="D391" s="206" t="s">
        <v>141</v>
      </c>
      <c r="E391" s="207" t="s">
        <v>555</v>
      </c>
      <c r="F391" s="208" t="s">
        <v>556</v>
      </c>
      <c r="G391" s="209" t="s">
        <v>229</v>
      </c>
      <c r="H391" s="210">
        <v>14.972</v>
      </c>
      <c r="I391" s="211"/>
      <c r="J391" s="212">
        <f>ROUND(I391*H391,2)</f>
        <v>0</v>
      </c>
      <c r="K391" s="208" t="s">
        <v>145</v>
      </c>
      <c r="L391" s="46"/>
      <c r="M391" s="213" t="s">
        <v>82</v>
      </c>
      <c r="N391" s="214" t="s">
        <v>54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146</v>
      </c>
      <c r="AT391" s="217" t="s">
        <v>141</v>
      </c>
      <c r="AU391" s="217" t="s">
        <v>21</v>
      </c>
      <c r="AY391" s="18" t="s">
        <v>139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92</v>
      </c>
      <c r="BK391" s="218">
        <f>ROUND(I391*H391,2)</f>
        <v>0</v>
      </c>
      <c r="BL391" s="18" t="s">
        <v>146</v>
      </c>
      <c r="BM391" s="217" t="s">
        <v>557</v>
      </c>
    </row>
    <row r="392" s="2" customFormat="1">
      <c r="A392" s="40"/>
      <c r="B392" s="41"/>
      <c r="C392" s="42"/>
      <c r="D392" s="219" t="s">
        <v>148</v>
      </c>
      <c r="E392" s="42"/>
      <c r="F392" s="220" t="s">
        <v>558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148</v>
      </c>
      <c r="AU392" s="18" t="s">
        <v>21</v>
      </c>
    </row>
    <row r="393" s="13" customFormat="1">
      <c r="A393" s="13"/>
      <c r="B393" s="224"/>
      <c r="C393" s="225"/>
      <c r="D393" s="226" t="s">
        <v>150</v>
      </c>
      <c r="E393" s="227" t="s">
        <v>82</v>
      </c>
      <c r="F393" s="228" t="s">
        <v>559</v>
      </c>
      <c r="G393" s="225"/>
      <c r="H393" s="229">
        <v>8.6639999999999997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150</v>
      </c>
      <c r="AU393" s="235" t="s">
        <v>21</v>
      </c>
      <c r="AV393" s="13" t="s">
        <v>21</v>
      </c>
      <c r="AW393" s="13" t="s">
        <v>42</v>
      </c>
      <c r="AX393" s="13" t="s">
        <v>84</v>
      </c>
      <c r="AY393" s="235" t="s">
        <v>139</v>
      </c>
    </row>
    <row r="394" s="14" customFormat="1">
      <c r="A394" s="14"/>
      <c r="B394" s="236"/>
      <c r="C394" s="237"/>
      <c r="D394" s="226" t="s">
        <v>150</v>
      </c>
      <c r="E394" s="238" t="s">
        <v>82</v>
      </c>
      <c r="F394" s="239" t="s">
        <v>560</v>
      </c>
      <c r="G394" s="237"/>
      <c r="H394" s="238" t="s">
        <v>82</v>
      </c>
      <c r="I394" s="240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150</v>
      </c>
      <c r="AU394" s="245" t="s">
        <v>21</v>
      </c>
      <c r="AV394" s="14" t="s">
        <v>92</v>
      </c>
      <c r="AW394" s="14" t="s">
        <v>42</v>
      </c>
      <c r="AX394" s="14" t="s">
        <v>84</v>
      </c>
      <c r="AY394" s="245" t="s">
        <v>139</v>
      </c>
    </row>
    <row r="395" s="13" customFormat="1">
      <c r="A395" s="13"/>
      <c r="B395" s="224"/>
      <c r="C395" s="225"/>
      <c r="D395" s="226" t="s">
        <v>150</v>
      </c>
      <c r="E395" s="227" t="s">
        <v>82</v>
      </c>
      <c r="F395" s="228" t="s">
        <v>561</v>
      </c>
      <c r="G395" s="225"/>
      <c r="H395" s="229">
        <v>6.3079999999999998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150</v>
      </c>
      <c r="AU395" s="235" t="s">
        <v>21</v>
      </c>
      <c r="AV395" s="13" t="s">
        <v>21</v>
      </c>
      <c r="AW395" s="13" t="s">
        <v>42</v>
      </c>
      <c r="AX395" s="13" t="s">
        <v>84</v>
      </c>
      <c r="AY395" s="235" t="s">
        <v>139</v>
      </c>
    </row>
    <row r="396" s="14" customFormat="1">
      <c r="A396" s="14"/>
      <c r="B396" s="236"/>
      <c r="C396" s="237"/>
      <c r="D396" s="226" t="s">
        <v>150</v>
      </c>
      <c r="E396" s="238" t="s">
        <v>82</v>
      </c>
      <c r="F396" s="239" t="s">
        <v>562</v>
      </c>
      <c r="G396" s="237"/>
      <c r="H396" s="238" t="s">
        <v>82</v>
      </c>
      <c r="I396" s="240"/>
      <c r="J396" s="237"/>
      <c r="K396" s="237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150</v>
      </c>
      <c r="AU396" s="245" t="s">
        <v>21</v>
      </c>
      <c r="AV396" s="14" t="s">
        <v>92</v>
      </c>
      <c r="AW396" s="14" t="s">
        <v>42</v>
      </c>
      <c r="AX396" s="14" t="s">
        <v>84</v>
      </c>
      <c r="AY396" s="245" t="s">
        <v>139</v>
      </c>
    </row>
    <row r="397" s="14" customFormat="1">
      <c r="A397" s="14"/>
      <c r="B397" s="236"/>
      <c r="C397" s="237"/>
      <c r="D397" s="226" t="s">
        <v>150</v>
      </c>
      <c r="E397" s="238" t="s">
        <v>82</v>
      </c>
      <c r="F397" s="239" t="s">
        <v>152</v>
      </c>
      <c r="G397" s="237"/>
      <c r="H397" s="238" t="s">
        <v>82</v>
      </c>
      <c r="I397" s="240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150</v>
      </c>
      <c r="AU397" s="245" t="s">
        <v>21</v>
      </c>
      <c r="AV397" s="14" t="s">
        <v>92</v>
      </c>
      <c r="AW397" s="14" t="s">
        <v>42</v>
      </c>
      <c r="AX397" s="14" t="s">
        <v>84</v>
      </c>
      <c r="AY397" s="245" t="s">
        <v>139</v>
      </c>
    </row>
    <row r="398" s="15" customFormat="1">
      <c r="A398" s="15"/>
      <c r="B398" s="246"/>
      <c r="C398" s="247"/>
      <c r="D398" s="226" t="s">
        <v>150</v>
      </c>
      <c r="E398" s="248" t="s">
        <v>82</v>
      </c>
      <c r="F398" s="249" t="s">
        <v>153</v>
      </c>
      <c r="G398" s="247"/>
      <c r="H398" s="250">
        <v>14.972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150</v>
      </c>
      <c r="AU398" s="256" t="s">
        <v>21</v>
      </c>
      <c r="AV398" s="15" t="s">
        <v>146</v>
      </c>
      <c r="AW398" s="15" t="s">
        <v>42</v>
      </c>
      <c r="AX398" s="15" t="s">
        <v>92</v>
      </c>
      <c r="AY398" s="256" t="s">
        <v>139</v>
      </c>
    </row>
    <row r="399" s="2" customFormat="1" ht="16.5" customHeight="1">
      <c r="A399" s="40"/>
      <c r="B399" s="41"/>
      <c r="C399" s="206" t="s">
        <v>563</v>
      </c>
      <c r="D399" s="206" t="s">
        <v>141</v>
      </c>
      <c r="E399" s="207" t="s">
        <v>564</v>
      </c>
      <c r="F399" s="208" t="s">
        <v>565</v>
      </c>
      <c r="G399" s="209" t="s">
        <v>144</v>
      </c>
      <c r="H399" s="210">
        <v>48.990000000000002</v>
      </c>
      <c r="I399" s="211"/>
      <c r="J399" s="212">
        <f>ROUND(I399*H399,2)</f>
        <v>0</v>
      </c>
      <c r="K399" s="208" t="s">
        <v>145</v>
      </c>
      <c r="L399" s="46"/>
      <c r="M399" s="213" t="s">
        <v>82</v>
      </c>
      <c r="N399" s="214" t="s">
        <v>54</v>
      </c>
      <c r="O399" s="86"/>
      <c r="P399" s="215">
        <f>O399*H399</f>
        <v>0</v>
      </c>
      <c r="Q399" s="215">
        <v>0.041739999999999999</v>
      </c>
      <c r="R399" s="215">
        <f>Q399*H399</f>
        <v>2.0448426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146</v>
      </c>
      <c r="AT399" s="217" t="s">
        <v>141</v>
      </c>
      <c r="AU399" s="217" t="s">
        <v>21</v>
      </c>
      <c r="AY399" s="18" t="s">
        <v>139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92</v>
      </c>
      <c r="BK399" s="218">
        <f>ROUND(I399*H399,2)</f>
        <v>0</v>
      </c>
      <c r="BL399" s="18" t="s">
        <v>146</v>
      </c>
      <c r="BM399" s="217" t="s">
        <v>566</v>
      </c>
    </row>
    <row r="400" s="2" customFormat="1">
      <c r="A400" s="40"/>
      <c r="B400" s="41"/>
      <c r="C400" s="42"/>
      <c r="D400" s="219" t="s">
        <v>148</v>
      </c>
      <c r="E400" s="42"/>
      <c r="F400" s="220" t="s">
        <v>567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148</v>
      </c>
      <c r="AU400" s="18" t="s">
        <v>21</v>
      </c>
    </row>
    <row r="401" s="13" customFormat="1">
      <c r="A401" s="13"/>
      <c r="B401" s="224"/>
      <c r="C401" s="225"/>
      <c r="D401" s="226" t="s">
        <v>150</v>
      </c>
      <c r="E401" s="227" t="s">
        <v>82</v>
      </c>
      <c r="F401" s="228" t="s">
        <v>568</v>
      </c>
      <c r="G401" s="225"/>
      <c r="H401" s="229">
        <v>48.990000000000002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150</v>
      </c>
      <c r="AU401" s="235" t="s">
        <v>21</v>
      </c>
      <c r="AV401" s="13" t="s">
        <v>21</v>
      </c>
      <c r="AW401" s="13" t="s">
        <v>42</v>
      </c>
      <c r="AX401" s="13" t="s">
        <v>84</v>
      </c>
      <c r="AY401" s="235" t="s">
        <v>139</v>
      </c>
    </row>
    <row r="402" s="14" customFormat="1">
      <c r="A402" s="14"/>
      <c r="B402" s="236"/>
      <c r="C402" s="237"/>
      <c r="D402" s="226" t="s">
        <v>150</v>
      </c>
      <c r="E402" s="238" t="s">
        <v>82</v>
      </c>
      <c r="F402" s="239" t="s">
        <v>152</v>
      </c>
      <c r="G402" s="237"/>
      <c r="H402" s="238" t="s">
        <v>82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150</v>
      </c>
      <c r="AU402" s="245" t="s">
        <v>21</v>
      </c>
      <c r="AV402" s="14" t="s">
        <v>92</v>
      </c>
      <c r="AW402" s="14" t="s">
        <v>42</v>
      </c>
      <c r="AX402" s="14" t="s">
        <v>84</v>
      </c>
      <c r="AY402" s="245" t="s">
        <v>139</v>
      </c>
    </row>
    <row r="403" s="15" customFormat="1">
      <c r="A403" s="15"/>
      <c r="B403" s="246"/>
      <c r="C403" s="247"/>
      <c r="D403" s="226" t="s">
        <v>150</v>
      </c>
      <c r="E403" s="248" t="s">
        <v>82</v>
      </c>
      <c r="F403" s="249" t="s">
        <v>153</v>
      </c>
      <c r="G403" s="247"/>
      <c r="H403" s="250">
        <v>48.990000000000002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150</v>
      </c>
      <c r="AU403" s="256" t="s">
        <v>21</v>
      </c>
      <c r="AV403" s="15" t="s">
        <v>146</v>
      </c>
      <c r="AW403" s="15" t="s">
        <v>42</v>
      </c>
      <c r="AX403" s="15" t="s">
        <v>92</v>
      </c>
      <c r="AY403" s="256" t="s">
        <v>139</v>
      </c>
    </row>
    <row r="404" s="2" customFormat="1" ht="16.5" customHeight="1">
      <c r="A404" s="40"/>
      <c r="B404" s="41"/>
      <c r="C404" s="206" t="s">
        <v>569</v>
      </c>
      <c r="D404" s="206" t="s">
        <v>141</v>
      </c>
      <c r="E404" s="207" t="s">
        <v>570</v>
      </c>
      <c r="F404" s="208" t="s">
        <v>571</v>
      </c>
      <c r="G404" s="209" t="s">
        <v>144</v>
      </c>
      <c r="H404" s="210">
        <v>48.990000000000002</v>
      </c>
      <c r="I404" s="211"/>
      <c r="J404" s="212">
        <f>ROUND(I404*H404,2)</f>
        <v>0</v>
      </c>
      <c r="K404" s="208" t="s">
        <v>145</v>
      </c>
      <c r="L404" s="46"/>
      <c r="M404" s="213" t="s">
        <v>82</v>
      </c>
      <c r="N404" s="214" t="s">
        <v>54</v>
      </c>
      <c r="O404" s="86"/>
      <c r="P404" s="215">
        <f>O404*H404</f>
        <v>0</v>
      </c>
      <c r="Q404" s="215">
        <v>2.0000000000000002E-05</v>
      </c>
      <c r="R404" s="215">
        <f>Q404*H404</f>
        <v>0.00097980000000000007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146</v>
      </c>
      <c r="AT404" s="217" t="s">
        <v>141</v>
      </c>
      <c r="AU404" s="217" t="s">
        <v>21</v>
      </c>
      <c r="AY404" s="18" t="s">
        <v>139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92</v>
      </c>
      <c r="BK404" s="218">
        <f>ROUND(I404*H404,2)</f>
        <v>0</v>
      </c>
      <c r="BL404" s="18" t="s">
        <v>146</v>
      </c>
      <c r="BM404" s="217" t="s">
        <v>572</v>
      </c>
    </row>
    <row r="405" s="2" customFormat="1">
      <c r="A405" s="40"/>
      <c r="B405" s="41"/>
      <c r="C405" s="42"/>
      <c r="D405" s="219" t="s">
        <v>148</v>
      </c>
      <c r="E405" s="42"/>
      <c r="F405" s="220" t="s">
        <v>573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148</v>
      </c>
      <c r="AU405" s="18" t="s">
        <v>21</v>
      </c>
    </row>
    <row r="406" s="2" customFormat="1" ht="16.5" customHeight="1">
      <c r="A406" s="40"/>
      <c r="B406" s="41"/>
      <c r="C406" s="206" t="s">
        <v>574</v>
      </c>
      <c r="D406" s="206" t="s">
        <v>141</v>
      </c>
      <c r="E406" s="207" t="s">
        <v>575</v>
      </c>
      <c r="F406" s="208" t="s">
        <v>576</v>
      </c>
      <c r="G406" s="209" t="s">
        <v>336</v>
      </c>
      <c r="H406" s="210">
        <v>2.5</v>
      </c>
      <c r="I406" s="211"/>
      <c r="J406" s="212">
        <f>ROUND(I406*H406,2)</f>
        <v>0</v>
      </c>
      <c r="K406" s="208" t="s">
        <v>145</v>
      </c>
      <c r="L406" s="46"/>
      <c r="M406" s="213" t="s">
        <v>82</v>
      </c>
      <c r="N406" s="214" t="s">
        <v>54</v>
      </c>
      <c r="O406" s="86"/>
      <c r="P406" s="215">
        <f>O406*H406</f>
        <v>0</v>
      </c>
      <c r="Q406" s="215">
        <v>1.04877</v>
      </c>
      <c r="R406" s="215">
        <f>Q406*H406</f>
        <v>2.6219250000000001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146</v>
      </c>
      <c r="AT406" s="217" t="s">
        <v>141</v>
      </c>
      <c r="AU406" s="217" t="s">
        <v>21</v>
      </c>
      <c r="AY406" s="18" t="s">
        <v>139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8" t="s">
        <v>92</v>
      </c>
      <c r="BK406" s="218">
        <f>ROUND(I406*H406,2)</f>
        <v>0</v>
      </c>
      <c r="BL406" s="18" t="s">
        <v>146</v>
      </c>
      <c r="BM406" s="217" t="s">
        <v>577</v>
      </c>
    </row>
    <row r="407" s="2" customFormat="1">
      <c r="A407" s="40"/>
      <c r="B407" s="41"/>
      <c r="C407" s="42"/>
      <c r="D407" s="219" t="s">
        <v>148</v>
      </c>
      <c r="E407" s="42"/>
      <c r="F407" s="220" t="s">
        <v>578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148</v>
      </c>
      <c r="AU407" s="18" t="s">
        <v>21</v>
      </c>
    </row>
    <row r="408" s="13" customFormat="1">
      <c r="A408" s="13"/>
      <c r="B408" s="224"/>
      <c r="C408" s="225"/>
      <c r="D408" s="226" t="s">
        <v>150</v>
      </c>
      <c r="E408" s="227" t="s">
        <v>82</v>
      </c>
      <c r="F408" s="228" t="s">
        <v>579</v>
      </c>
      <c r="G408" s="225"/>
      <c r="H408" s="229">
        <v>2.5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150</v>
      </c>
      <c r="AU408" s="235" t="s">
        <v>21</v>
      </c>
      <c r="AV408" s="13" t="s">
        <v>21</v>
      </c>
      <c r="AW408" s="13" t="s">
        <v>42</v>
      </c>
      <c r="AX408" s="13" t="s">
        <v>84</v>
      </c>
      <c r="AY408" s="235" t="s">
        <v>139</v>
      </c>
    </row>
    <row r="409" s="14" customFormat="1">
      <c r="A409" s="14"/>
      <c r="B409" s="236"/>
      <c r="C409" s="237"/>
      <c r="D409" s="226" t="s">
        <v>150</v>
      </c>
      <c r="E409" s="238" t="s">
        <v>82</v>
      </c>
      <c r="F409" s="239" t="s">
        <v>152</v>
      </c>
      <c r="G409" s="237"/>
      <c r="H409" s="238" t="s">
        <v>82</v>
      </c>
      <c r="I409" s="240"/>
      <c r="J409" s="237"/>
      <c r="K409" s="237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150</v>
      </c>
      <c r="AU409" s="245" t="s">
        <v>21</v>
      </c>
      <c r="AV409" s="14" t="s">
        <v>92</v>
      </c>
      <c r="AW409" s="14" t="s">
        <v>42</v>
      </c>
      <c r="AX409" s="14" t="s">
        <v>84</v>
      </c>
      <c r="AY409" s="245" t="s">
        <v>139</v>
      </c>
    </row>
    <row r="410" s="15" customFormat="1">
      <c r="A410" s="15"/>
      <c r="B410" s="246"/>
      <c r="C410" s="247"/>
      <c r="D410" s="226" t="s">
        <v>150</v>
      </c>
      <c r="E410" s="248" t="s">
        <v>82</v>
      </c>
      <c r="F410" s="249" t="s">
        <v>153</v>
      </c>
      <c r="G410" s="247"/>
      <c r="H410" s="250">
        <v>2.5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150</v>
      </c>
      <c r="AU410" s="256" t="s">
        <v>21</v>
      </c>
      <c r="AV410" s="15" t="s">
        <v>146</v>
      </c>
      <c r="AW410" s="15" t="s">
        <v>42</v>
      </c>
      <c r="AX410" s="15" t="s">
        <v>92</v>
      </c>
      <c r="AY410" s="256" t="s">
        <v>139</v>
      </c>
    </row>
    <row r="411" s="2" customFormat="1" ht="16.5" customHeight="1">
      <c r="A411" s="40"/>
      <c r="B411" s="41"/>
      <c r="C411" s="206" t="s">
        <v>494</v>
      </c>
      <c r="D411" s="206" t="s">
        <v>141</v>
      </c>
      <c r="E411" s="207" t="s">
        <v>580</v>
      </c>
      <c r="F411" s="208" t="s">
        <v>581</v>
      </c>
      <c r="G411" s="209" t="s">
        <v>229</v>
      </c>
      <c r="H411" s="210">
        <v>65.433999999999998</v>
      </c>
      <c r="I411" s="211"/>
      <c r="J411" s="212">
        <f>ROUND(I411*H411,2)</f>
        <v>0</v>
      </c>
      <c r="K411" s="208" t="s">
        <v>145</v>
      </c>
      <c r="L411" s="46"/>
      <c r="M411" s="213" t="s">
        <v>82</v>
      </c>
      <c r="N411" s="214" t="s">
        <v>54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146</v>
      </c>
      <c r="AT411" s="217" t="s">
        <v>141</v>
      </c>
      <c r="AU411" s="217" t="s">
        <v>21</v>
      </c>
      <c r="AY411" s="18" t="s">
        <v>139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92</v>
      </c>
      <c r="BK411" s="218">
        <f>ROUND(I411*H411,2)</f>
        <v>0</v>
      </c>
      <c r="BL411" s="18" t="s">
        <v>146</v>
      </c>
      <c r="BM411" s="217" t="s">
        <v>582</v>
      </c>
    </row>
    <row r="412" s="2" customFormat="1">
      <c r="A412" s="40"/>
      <c r="B412" s="41"/>
      <c r="C412" s="42"/>
      <c r="D412" s="219" t="s">
        <v>148</v>
      </c>
      <c r="E412" s="42"/>
      <c r="F412" s="220" t="s">
        <v>583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148</v>
      </c>
      <c r="AU412" s="18" t="s">
        <v>21</v>
      </c>
    </row>
    <row r="413" s="13" customFormat="1">
      <c r="A413" s="13"/>
      <c r="B413" s="224"/>
      <c r="C413" s="225"/>
      <c r="D413" s="226" t="s">
        <v>150</v>
      </c>
      <c r="E413" s="227" t="s">
        <v>82</v>
      </c>
      <c r="F413" s="228" t="s">
        <v>584</v>
      </c>
      <c r="G413" s="225"/>
      <c r="H413" s="229">
        <v>65.433999999999998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150</v>
      </c>
      <c r="AU413" s="235" t="s">
        <v>21</v>
      </c>
      <c r="AV413" s="13" t="s">
        <v>21</v>
      </c>
      <c r="AW413" s="13" t="s">
        <v>42</v>
      </c>
      <c r="AX413" s="13" t="s">
        <v>84</v>
      </c>
      <c r="AY413" s="235" t="s">
        <v>139</v>
      </c>
    </row>
    <row r="414" s="14" customFormat="1">
      <c r="A414" s="14"/>
      <c r="B414" s="236"/>
      <c r="C414" s="237"/>
      <c r="D414" s="226" t="s">
        <v>150</v>
      </c>
      <c r="E414" s="238" t="s">
        <v>82</v>
      </c>
      <c r="F414" s="239" t="s">
        <v>585</v>
      </c>
      <c r="G414" s="237"/>
      <c r="H414" s="238" t="s">
        <v>82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150</v>
      </c>
      <c r="AU414" s="245" t="s">
        <v>21</v>
      </c>
      <c r="AV414" s="14" t="s">
        <v>92</v>
      </c>
      <c r="AW414" s="14" t="s">
        <v>42</v>
      </c>
      <c r="AX414" s="14" t="s">
        <v>84</v>
      </c>
      <c r="AY414" s="245" t="s">
        <v>139</v>
      </c>
    </row>
    <row r="415" s="15" customFormat="1">
      <c r="A415" s="15"/>
      <c r="B415" s="246"/>
      <c r="C415" s="247"/>
      <c r="D415" s="226" t="s">
        <v>150</v>
      </c>
      <c r="E415" s="248" t="s">
        <v>82</v>
      </c>
      <c r="F415" s="249" t="s">
        <v>153</v>
      </c>
      <c r="G415" s="247"/>
      <c r="H415" s="250">
        <v>65.433999999999998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150</v>
      </c>
      <c r="AU415" s="256" t="s">
        <v>21</v>
      </c>
      <c r="AV415" s="15" t="s">
        <v>146</v>
      </c>
      <c r="AW415" s="15" t="s">
        <v>42</v>
      </c>
      <c r="AX415" s="15" t="s">
        <v>92</v>
      </c>
      <c r="AY415" s="256" t="s">
        <v>139</v>
      </c>
    </row>
    <row r="416" s="2" customFormat="1" ht="16.5" customHeight="1">
      <c r="A416" s="40"/>
      <c r="B416" s="41"/>
      <c r="C416" s="206" t="s">
        <v>586</v>
      </c>
      <c r="D416" s="206" t="s">
        <v>141</v>
      </c>
      <c r="E416" s="207" t="s">
        <v>587</v>
      </c>
      <c r="F416" s="208" t="s">
        <v>588</v>
      </c>
      <c r="G416" s="209" t="s">
        <v>229</v>
      </c>
      <c r="H416" s="210">
        <v>49.061</v>
      </c>
      <c r="I416" s="211"/>
      <c r="J416" s="212">
        <f>ROUND(I416*H416,2)</f>
        <v>0</v>
      </c>
      <c r="K416" s="208" t="s">
        <v>145</v>
      </c>
      <c r="L416" s="46"/>
      <c r="M416" s="213" t="s">
        <v>82</v>
      </c>
      <c r="N416" s="214" t="s">
        <v>54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146</v>
      </c>
      <c r="AT416" s="217" t="s">
        <v>141</v>
      </c>
      <c r="AU416" s="217" t="s">
        <v>21</v>
      </c>
      <c r="AY416" s="18" t="s">
        <v>139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92</v>
      </c>
      <c r="BK416" s="218">
        <f>ROUND(I416*H416,2)</f>
        <v>0</v>
      </c>
      <c r="BL416" s="18" t="s">
        <v>146</v>
      </c>
      <c r="BM416" s="217" t="s">
        <v>589</v>
      </c>
    </row>
    <row r="417" s="2" customFormat="1">
      <c r="A417" s="40"/>
      <c r="B417" s="41"/>
      <c r="C417" s="42"/>
      <c r="D417" s="219" t="s">
        <v>148</v>
      </c>
      <c r="E417" s="42"/>
      <c r="F417" s="220" t="s">
        <v>590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148</v>
      </c>
      <c r="AU417" s="18" t="s">
        <v>21</v>
      </c>
    </row>
    <row r="418" s="13" customFormat="1">
      <c r="A418" s="13"/>
      <c r="B418" s="224"/>
      <c r="C418" s="225"/>
      <c r="D418" s="226" t="s">
        <v>150</v>
      </c>
      <c r="E418" s="227" t="s">
        <v>82</v>
      </c>
      <c r="F418" s="228" t="s">
        <v>591</v>
      </c>
      <c r="G418" s="225"/>
      <c r="H418" s="229">
        <v>12.494999999999999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150</v>
      </c>
      <c r="AU418" s="235" t="s">
        <v>21</v>
      </c>
      <c r="AV418" s="13" t="s">
        <v>21</v>
      </c>
      <c r="AW418" s="13" t="s">
        <v>42</v>
      </c>
      <c r="AX418" s="13" t="s">
        <v>84</v>
      </c>
      <c r="AY418" s="235" t="s">
        <v>139</v>
      </c>
    </row>
    <row r="419" s="13" customFormat="1">
      <c r="A419" s="13"/>
      <c r="B419" s="224"/>
      <c r="C419" s="225"/>
      <c r="D419" s="226" t="s">
        <v>150</v>
      </c>
      <c r="E419" s="227" t="s">
        <v>82</v>
      </c>
      <c r="F419" s="228" t="s">
        <v>592</v>
      </c>
      <c r="G419" s="225"/>
      <c r="H419" s="229">
        <v>13.153000000000001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150</v>
      </c>
      <c r="AU419" s="235" t="s">
        <v>21</v>
      </c>
      <c r="AV419" s="13" t="s">
        <v>21</v>
      </c>
      <c r="AW419" s="13" t="s">
        <v>42</v>
      </c>
      <c r="AX419" s="13" t="s">
        <v>84</v>
      </c>
      <c r="AY419" s="235" t="s">
        <v>139</v>
      </c>
    </row>
    <row r="420" s="13" customFormat="1">
      <c r="A420" s="13"/>
      <c r="B420" s="224"/>
      <c r="C420" s="225"/>
      <c r="D420" s="226" t="s">
        <v>150</v>
      </c>
      <c r="E420" s="227" t="s">
        <v>82</v>
      </c>
      <c r="F420" s="228" t="s">
        <v>593</v>
      </c>
      <c r="G420" s="225"/>
      <c r="H420" s="229">
        <v>13.074999999999999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150</v>
      </c>
      <c r="AU420" s="235" t="s">
        <v>21</v>
      </c>
      <c r="AV420" s="13" t="s">
        <v>21</v>
      </c>
      <c r="AW420" s="13" t="s">
        <v>42</v>
      </c>
      <c r="AX420" s="13" t="s">
        <v>84</v>
      </c>
      <c r="AY420" s="235" t="s">
        <v>139</v>
      </c>
    </row>
    <row r="421" s="14" customFormat="1">
      <c r="A421" s="14"/>
      <c r="B421" s="236"/>
      <c r="C421" s="237"/>
      <c r="D421" s="226" t="s">
        <v>150</v>
      </c>
      <c r="E421" s="238" t="s">
        <v>82</v>
      </c>
      <c r="F421" s="239" t="s">
        <v>249</v>
      </c>
      <c r="G421" s="237"/>
      <c r="H421" s="238" t="s">
        <v>82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150</v>
      </c>
      <c r="AU421" s="245" t="s">
        <v>21</v>
      </c>
      <c r="AV421" s="14" t="s">
        <v>92</v>
      </c>
      <c r="AW421" s="14" t="s">
        <v>42</v>
      </c>
      <c r="AX421" s="14" t="s">
        <v>84</v>
      </c>
      <c r="AY421" s="245" t="s">
        <v>139</v>
      </c>
    </row>
    <row r="422" s="13" customFormat="1">
      <c r="A422" s="13"/>
      <c r="B422" s="224"/>
      <c r="C422" s="225"/>
      <c r="D422" s="226" t="s">
        <v>150</v>
      </c>
      <c r="E422" s="227" t="s">
        <v>82</v>
      </c>
      <c r="F422" s="228" t="s">
        <v>594</v>
      </c>
      <c r="G422" s="225"/>
      <c r="H422" s="229">
        <v>10.337999999999999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150</v>
      </c>
      <c r="AU422" s="235" t="s">
        <v>21</v>
      </c>
      <c r="AV422" s="13" t="s">
        <v>21</v>
      </c>
      <c r="AW422" s="13" t="s">
        <v>42</v>
      </c>
      <c r="AX422" s="13" t="s">
        <v>84</v>
      </c>
      <c r="AY422" s="235" t="s">
        <v>139</v>
      </c>
    </row>
    <row r="423" s="14" customFormat="1">
      <c r="A423" s="14"/>
      <c r="B423" s="236"/>
      <c r="C423" s="237"/>
      <c r="D423" s="226" t="s">
        <v>150</v>
      </c>
      <c r="E423" s="238" t="s">
        <v>82</v>
      </c>
      <c r="F423" s="239" t="s">
        <v>595</v>
      </c>
      <c r="G423" s="237"/>
      <c r="H423" s="238" t="s">
        <v>82</v>
      </c>
      <c r="I423" s="240"/>
      <c r="J423" s="237"/>
      <c r="K423" s="237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150</v>
      </c>
      <c r="AU423" s="245" t="s">
        <v>21</v>
      </c>
      <c r="AV423" s="14" t="s">
        <v>92</v>
      </c>
      <c r="AW423" s="14" t="s">
        <v>42</v>
      </c>
      <c r="AX423" s="14" t="s">
        <v>84</v>
      </c>
      <c r="AY423" s="245" t="s">
        <v>139</v>
      </c>
    </row>
    <row r="424" s="14" customFormat="1">
      <c r="A424" s="14"/>
      <c r="B424" s="236"/>
      <c r="C424" s="237"/>
      <c r="D424" s="226" t="s">
        <v>150</v>
      </c>
      <c r="E424" s="238" t="s">
        <v>82</v>
      </c>
      <c r="F424" s="239" t="s">
        <v>152</v>
      </c>
      <c r="G424" s="237"/>
      <c r="H424" s="238" t="s">
        <v>82</v>
      </c>
      <c r="I424" s="240"/>
      <c r="J424" s="237"/>
      <c r="K424" s="237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150</v>
      </c>
      <c r="AU424" s="245" t="s">
        <v>21</v>
      </c>
      <c r="AV424" s="14" t="s">
        <v>92</v>
      </c>
      <c r="AW424" s="14" t="s">
        <v>42</v>
      </c>
      <c r="AX424" s="14" t="s">
        <v>84</v>
      </c>
      <c r="AY424" s="245" t="s">
        <v>139</v>
      </c>
    </row>
    <row r="425" s="15" customFormat="1">
      <c r="A425" s="15"/>
      <c r="B425" s="246"/>
      <c r="C425" s="247"/>
      <c r="D425" s="226" t="s">
        <v>150</v>
      </c>
      <c r="E425" s="248" t="s">
        <v>82</v>
      </c>
      <c r="F425" s="249" t="s">
        <v>153</v>
      </c>
      <c r="G425" s="247"/>
      <c r="H425" s="250">
        <v>49.061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150</v>
      </c>
      <c r="AU425" s="256" t="s">
        <v>21</v>
      </c>
      <c r="AV425" s="15" t="s">
        <v>146</v>
      </c>
      <c r="AW425" s="15" t="s">
        <v>42</v>
      </c>
      <c r="AX425" s="15" t="s">
        <v>92</v>
      </c>
      <c r="AY425" s="256" t="s">
        <v>139</v>
      </c>
    </row>
    <row r="426" s="2" customFormat="1" ht="16.5" customHeight="1">
      <c r="A426" s="40"/>
      <c r="B426" s="41"/>
      <c r="C426" s="206" t="s">
        <v>596</v>
      </c>
      <c r="D426" s="206" t="s">
        <v>141</v>
      </c>
      <c r="E426" s="207" t="s">
        <v>597</v>
      </c>
      <c r="F426" s="208" t="s">
        <v>598</v>
      </c>
      <c r="G426" s="209" t="s">
        <v>144</v>
      </c>
      <c r="H426" s="210">
        <v>321.25999999999999</v>
      </c>
      <c r="I426" s="211"/>
      <c r="J426" s="212">
        <f>ROUND(I426*H426,2)</f>
        <v>0</v>
      </c>
      <c r="K426" s="208" t="s">
        <v>145</v>
      </c>
      <c r="L426" s="46"/>
      <c r="M426" s="213" t="s">
        <v>82</v>
      </c>
      <c r="N426" s="214" t="s">
        <v>54</v>
      </c>
      <c r="O426" s="86"/>
      <c r="P426" s="215">
        <f>O426*H426</f>
        <v>0</v>
      </c>
      <c r="Q426" s="215">
        <v>0.00132</v>
      </c>
      <c r="R426" s="215">
        <f>Q426*H426</f>
        <v>0.42406319999999997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146</v>
      </c>
      <c r="AT426" s="217" t="s">
        <v>141</v>
      </c>
      <c r="AU426" s="217" t="s">
        <v>21</v>
      </c>
      <c r="AY426" s="18" t="s">
        <v>139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92</v>
      </c>
      <c r="BK426" s="218">
        <f>ROUND(I426*H426,2)</f>
        <v>0</v>
      </c>
      <c r="BL426" s="18" t="s">
        <v>146</v>
      </c>
      <c r="BM426" s="217" t="s">
        <v>599</v>
      </c>
    </row>
    <row r="427" s="2" customFormat="1">
      <c r="A427" s="40"/>
      <c r="B427" s="41"/>
      <c r="C427" s="42"/>
      <c r="D427" s="219" t="s">
        <v>148</v>
      </c>
      <c r="E427" s="42"/>
      <c r="F427" s="220" t="s">
        <v>600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148</v>
      </c>
      <c r="AU427" s="18" t="s">
        <v>21</v>
      </c>
    </row>
    <row r="428" s="13" customFormat="1">
      <c r="A428" s="13"/>
      <c r="B428" s="224"/>
      <c r="C428" s="225"/>
      <c r="D428" s="226" t="s">
        <v>150</v>
      </c>
      <c r="E428" s="227" t="s">
        <v>82</v>
      </c>
      <c r="F428" s="228" t="s">
        <v>601</v>
      </c>
      <c r="G428" s="225"/>
      <c r="H428" s="229">
        <v>151.41999999999999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150</v>
      </c>
      <c r="AU428" s="235" t="s">
        <v>21</v>
      </c>
      <c r="AV428" s="13" t="s">
        <v>21</v>
      </c>
      <c r="AW428" s="13" t="s">
        <v>42</v>
      </c>
      <c r="AX428" s="13" t="s">
        <v>84</v>
      </c>
      <c r="AY428" s="235" t="s">
        <v>139</v>
      </c>
    </row>
    <row r="429" s="14" customFormat="1">
      <c r="A429" s="14"/>
      <c r="B429" s="236"/>
      <c r="C429" s="237"/>
      <c r="D429" s="226" t="s">
        <v>150</v>
      </c>
      <c r="E429" s="238" t="s">
        <v>82</v>
      </c>
      <c r="F429" s="239" t="s">
        <v>247</v>
      </c>
      <c r="G429" s="237"/>
      <c r="H429" s="238" t="s">
        <v>82</v>
      </c>
      <c r="I429" s="240"/>
      <c r="J429" s="237"/>
      <c r="K429" s="237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150</v>
      </c>
      <c r="AU429" s="245" t="s">
        <v>21</v>
      </c>
      <c r="AV429" s="14" t="s">
        <v>92</v>
      </c>
      <c r="AW429" s="14" t="s">
        <v>42</v>
      </c>
      <c r="AX429" s="14" t="s">
        <v>84</v>
      </c>
      <c r="AY429" s="245" t="s">
        <v>139</v>
      </c>
    </row>
    <row r="430" s="13" customFormat="1">
      <c r="A430" s="13"/>
      <c r="B430" s="224"/>
      <c r="C430" s="225"/>
      <c r="D430" s="226" t="s">
        <v>150</v>
      </c>
      <c r="E430" s="227" t="s">
        <v>82</v>
      </c>
      <c r="F430" s="228" t="s">
        <v>602</v>
      </c>
      <c r="G430" s="225"/>
      <c r="H430" s="229">
        <v>37.600000000000001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150</v>
      </c>
      <c r="AU430" s="235" t="s">
        <v>21</v>
      </c>
      <c r="AV430" s="13" t="s">
        <v>21</v>
      </c>
      <c r="AW430" s="13" t="s">
        <v>42</v>
      </c>
      <c r="AX430" s="13" t="s">
        <v>84</v>
      </c>
      <c r="AY430" s="235" t="s">
        <v>139</v>
      </c>
    </row>
    <row r="431" s="14" customFormat="1">
      <c r="A431" s="14"/>
      <c r="B431" s="236"/>
      <c r="C431" s="237"/>
      <c r="D431" s="226" t="s">
        <v>150</v>
      </c>
      <c r="E431" s="238" t="s">
        <v>82</v>
      </c>
      <c r="F431" s="239" t="s">
        <v>595</v>
      </c>
      <c r="G431" s="237"/>
      <c r="H431" s="238" t="s">
        <v>82</v>
      </c>
      <c r="I431" s="240"/>
      <c r="J431" s="237"/>
      <c r="K431" s="237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150</v>
      </c>
      <c r="AU431" s="245" t="s">
        <v>21</v>
      </c>
      <c r="AV431" s="14" t="s">
        <v>92</v>
      </c>
      <c r="AW431" s="14" t="s">
        <v>42</v>
      </c>
      <c r="AX431" s="14" t="s">
        <v>84</v>
      </c>
      <c r="AY431" s="245" t="s">
        <v>139</v>
      </c>
    </row>
    <row r="432" s="13" customFormat="1">
      <c r="A432" s="13"/>
      <c r="B432" s="224"/>
      <c r="C432" s="225"/>
      <c r="D432" s="226" t="s">
        <v>150</v>
      </c>
      <c r="E432" s="227" t="s">
        <v>82</v>
      </c>
      <c r="F432" s="228" t="s">
        <v>603</v>
      </c>
      <c r="G432" s="225"/>
      <c r="H432" s="229">
        <v>43.380000000000003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150</v>
      </c>
      <c r="AU432" s="235" t="s">
        <v>21</v>
      </c>
      <c r="AV432" s="13" t="s">
        <v>21</v>
      </c>
      <c r="AW432" s="13" t="s">
        <v>42</v>
      </c>
      <c r="AX432" s="13" t="s">
        <v>84</v>
      </c>
      <c r="AY432" s="235" t="s">
        <v>139</v>
      </c>
    </row>
    <row r="433" s="13" customFormat="1">
      <c r="A433" s="13"/>
      <c r="B433" s="224"/>
      <c r="C433" s="225"/>
      <c r="D433" s="226" t="s">
        <v>150</v>
      </c>
      <c r="E433" s="227" t="s">
        <v>82</v>
      </c>
      <c r="F433" s="228" t="s">
        <v>604</v>
      </c>
      <c r="G433" s="225"/>
      <c r="H433" s="229">
        <v>44.43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150</v>
      </c>
      <c r="AU433" s="235" t="s">
        <v>21</v>
      </c>
      <c r="AV433" s="13" t="s">
        <v>21</v>
      </c>
      <c r="AW433" s="13" t="s">
        <v>42</v>
      </c>
      <c r="AX433" s="13" t="s">
        <v>84</v>
      </c>
      <c r="AY433" s="235" t="s">
        <v>139</v>
      </c>
    </row>
    <row r="434" s="13" customFormat="1">
      <c r="A434" s="13"/>
      <c r="B434" s="224"/>
      <c r="C434" s="225"/>
      <c r="D434" s="226" t="s">
        <v>150</v>
      </c>
      <c r="E434" s="227" t="s">
        <v>82</v>
      </c>
      <c r="F434" s="228" t="s">
        <v>604</v>
      </c>
      <c r="G434" s="225"/>
      <c r="H434" s="229">
        <v>44.43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150</v>
      </c>
      <c r="AU434" s="235" t="s">
        <v>21</v>
      </c>
      <c r="AV434" s="13" t="s">
        <v>21</v>
      </c>
      <c r="AW434" s="13" t="s">
        <v>42</v>
      </c>
      <c r="AX434" s="13" t="s">
        <v>84</v>
      </c>
      <c r="AY434" s="235" t="s">
        <v>139</v>
      </c>
    </row>
    <row r="435" s="14" customFormat="1">
      <c r="A435" s="14"/>
      <c r="B435" s="236"/>
      <c r="C435" s="237"/>
      <c r="D435" s="226" t="s">
        <v>150</v>
      </c>
      <c r="E435" s="238" t="s">
        <v>82</v>
      </c>
      <c r="F435" s="239" t="s">
        <v>605</v>
      </c>
      <c r="G435" s="237"/>
      <c r="H435" s="238" t="s">
        <v>82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150</v>
      </c>
      <c r="AU435" s="245" t="s">
        <v>21</v>
      </c>
      <c r="AV435" s="14" t="s">
        <v>92</v>
      </c>
      <c r="AW435" s="14" t="s">
        <v>42</v>
      </c>
      <c r="AX435" s="14" t="s">
        <v>84</v>
      </c>
      <c r="AY435" s="245" t="s">
        <v>139</v>
      </c>
    </row>
    <row r="436" s="15" customFormat="1">
      <c r="A436" s="15"/>
      <c r="B436" s="246"/>
      <c r="C436" s="247"/>
      <c r="D436" s="226" t="s">
        <v>150</v>
      </c>
      <c r="E436" s="248" t="s">
        <v>82</v>
      </c>
      <c r="F436" s="249" t="s">
        <v>153</v>
      </c>
      <c r="G436" s="247"/>
      <c r="H436" s="250">
        <v>321.25999999999999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150</v>
      </c>
      <c r="AU436" s="256" t="s">
        <v>21</v>
      </c>
      <c r="AV436" s="15" t="s">
        <v>146</v>
      </c>
      <c r="AW436" s="15" t="s">
        <v>42</v>
      </c>
      <c r="AX436" s="15" t="s">
        <v>92</v>
      </c>
      <c r="AY436" s="256" t="s">
        <v>139</v>
      </c>
    </row>
    <row r="437" s="2" customFormat="1" ht="16.5" customHeight="1">
      <c r="A437" s="40"/>
      <c r="B437" s="41"/>
      <c r="C437" s="206" t="s">
        <v>606</v>
      </c>
      <c r="D437" s="206" t="s">
        <v>141</v>
      </c>
      <c r="E437" s="207" t="s">
        <v>607</v>
      </c>
      <c r="F437" s="208" t="s">
        <v>608</v>
      </c>
      <c r="G437" s="209" t="s">
        <v>144</v>
      </c>
      <c r="H437" s="210">
        <v>321.25999999999999</v>
      </c>
      <c r="I437" s="211"/>
      <c r="J437" s="212">
        <f>ROUND(I437*H437,2)</f>
        <v>0</v>
      </c>
      <c r="K437" s="208" t="s">
        <v>145</v>
      </c>
      <c r="L437" s="46"/>
      <c r="M437" s="213" t="s">
        <v>82</v>
      </c>
      <c r="N437" s="214" t="s">
        <v>54</v>
      </c>
      <c r="O437" s="86"/>
      <c r="P437" s="215">
        <f>O437*H437</f>
        <v>0</v>
      </c>
      <c r="Q437" s="215">
        <v>4.0000000000000003E-05</v>
      </c>
      <c r="R437" s="215">
        <f>Q437*H437</f>
        <v>0.012850400000000001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146</v>
      </c>
      <c r="AT437" s="217" t="s">
        <v>141</v>
      </c>
      <c r="AU437" s="217" t="s">
        <v>21</v>
      </c>
      <c r="AY437" s="18" t="s">
        <v>139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92</v>
      </c>
      <c r="BK437" s="218">
        <f>ROUND(I437*H437,2)</f>
        <v>0</v>
      </c>
      <c r="BL437" s="18" t="s">
        <v>146</v>
      </c>
      <c r="BM437" s="217" t="s">
        <v>609</v>
      </c>
    </row>
    <row r="438" s="2" customFormat="1">
      <c r="A438" s="40"/>
      <c r="B438" s="41"/>
      <c r="C438" s="42"/>
      <c r="D438" s="219" t="s">
        <v>148</v>
      </c>
      <c r="E438" s="42"/>
      <c r="F438" s="220" t="s">
        <v>610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148</v>
      </c>
      <c r="AU438" s="18" t="s">
        <v>21</v>
      </c>
    </row>
    <row r="439" s="2" customFormat="1" ht="24.15" customHeight="1">
      <c r="A439" s="40"/>
      <c r="B439" s="41"/>
      <c r="C439" s="206" t="s">
        <v>611</v>
      </c>
      <c r="D439" s="206" t="s">
        <v>141</v>
      </c>
      <c r="E439" s="207" t="s">
        <v>612</v>
      </c>
      <c r="F439" s="208" t="s">
        <v>613</v>
      </c>
      <c r="G439" s="209" t="s">
        <v>336</v>
      </c>
      <c r="H439" s="210">
        <v>16.5</v>
      </c>
      <c r="I439" s="211"/>
      <c r="J439" s="212">
        <f>ROUND(I439*H439,2)</f>
        <v>0</v>
      </c>
      <c r="K439" s="208" t="s">
        <v>145</v>
      </c>
      <c r="L439" s="46"/>
      <c r="M439" s="213" t="s">
        <v>82</v>
      </c>
      <c r="N439" s="214" t="s">
        <v>54</v>
      </c>
      <c r="O439" s="86"/>
      <c r="P439" s="215">
        <f>O439*H439</f>
        <v>0</v>
      </c>
      <c r="Q439" s="215">
        <v>1.07653</v>
      </c>
      <c r="R439" s="215">
        <f>Q439*H439</f>
        <v>17.762744999999999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146</v>
      </c>
      <c r="AT439" s="217" t="s">
        <v>141</v>
      </c>
      <c r="AU439" s="217" t="s">
        <v>21</v>
      </c>
      <c r="AY439" s="18" t="s">
        <v>139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92</v>
      </c>
      <c r="BK439" s="218">
        <f>ROUND(I439*H439,2)</f>
        <v>0</v>
      </c>
      <c r="BL439" s="18" t="s">
        <v>146</v>
      </c>
      <c r="BM439" s="217" t="s">
        <v>614</v>
      </c>
    </row>
    <row r="440" s="2" customFormat="1">
      <c r="A440" s="40"/>
      <c r="B440" s="41"/>
      <c r="C440" s="42"/>
      <c r="D440" s="219" t="s">
        <v>148</v>
      </c>
      <c r="E440" s="42"/>
      <c r="F440" s="220" t="s">
        <v>615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148</v>
      </c>
      <c r="AU440" s="18" t="s">
        <v>21</v>
      </c>
    </row>
    <row r="441" s="13" customFormat="1">
      <c r="A441" s="13"/>
      <c r="B441" s="224"/>
      <c r="C441" s="225"/>
      <c r="D441" s="226" t="s">
        <v>150</v>
      </c>
      <c r="E441" s="227" t="s">
        <v>82</v>
      </c>
      <c r="F441" s="228" t="s">
        <v>616</v>
      </c>
      <c r="G441" s="225"/>
      <c r="H441" s="229">
        <v>16.5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150</v>
      </c>
      <c r="AU441" s="235" t="s">
        <v>21</v>
      </c>
      <c r="AV441" s="13" t="s">
        <v>21</v>
      </c>
      <c r="AW441" s="13" t="s">
        <v>42</v>
      </c>
      <c r="AX441" s="13" t="s">
        <v>84</v>
      </c>
      <c r="AY441" s="235" t="s">
        <v>139</v>
      </c>
    </row>
    <row r="442" s="14" customFormat="1">
      <c r="A442" s="14"/>
      <c r="B442" s="236"/>
      <c r="C442" s="237"/>
      <c r="D442" s="226" t="s">
        <v>150</v>
      </c>
      <c r="E442" s="238" t="s">
        <v>82</v>
      </c>
      <c r="F442" s="239" t="s">
        <v>152</v>
      </c>
      <c r="G442" s="237"/>
      <c r="H442" s="238" t="s">
        <v>82</v>
      </c>
      <c r="I442" s="240"/>
      <c r="J442" s="237"/>
      <c r="K442" s="237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150</v>
      </c>
      <c r="AU442" s="245" t="s">
        <v>21</v>
      </c>
      <c r="AV442" s="14" t="s">
        <v>92</v>
      </c>
      <c r="AW442" s="14" t="s">
        <v>42</v>
      </c>
      <c r="AX442" s="14" t="s">
        <v>84</v>
      </c>
      <c r="AY442" s="245" t="s">
        <v>139</v>
      </c>
    </row>
    <row r="443" s="15" customFormat="1">
      <c r="A443" s="15"/>
      <c r="B443" s="246"/>
      <c r="C443" s="247"/>
      <c r="D443" s="226" t="s">
        <v>150</v>
      </c>
      <c r="E443" s="248" t="s">
        <v>82</v>
      </c>
      <c r="F443" s="249" t="s">
        <v>153</v>
      </c>
      <c r="G443" s="247"/>
      <c r="H443" s="250">
        <v>16.5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150</v>
      </c>
      <c r="AU443" s="256" t="s">
        <v>21</v>
      </c>
      <c r="AV443" s="15" t="s">
        <v>146</v>
      </c>
      <c r="AW443" s="15" t="s">
        <v>42</v>
      </c>
      <c r="AX443" s="15" t="s">
        <v>92</v>
      </c>
      <c r="AY443" s="256" t="s">
        <v>139</v>
      </c>
    </row>
    <row r="444" s="2" customFormat="1" ht="16.5" customHeight="1">
      <c r="A444" s="40"/>
      <c r="B444" s="41"/>
      <c r="C444" s="206" t="s">
        <v>617</v>
      </c>
      <c r="D444" s="206" t="s">
        <v>141</v>
      </c>
      <c r="E444" s="207" t="s">
        <v>618</v>
      </c>
      <c r="F444" s="208" t="s">
        <v>619</v>
      </c>
      <c r="G444" s="209" t="s">
        <v>198</v>
      </c>
      <c r="H444" s="210">
        <v>49</v>
      </c>
      <c r="I444" s="211"/>
      <c r="J444" s="212">
        <f>ROUND(I444*H444,2)</f>
        <v>0</v>
      </c>
      <c r="K444" s="208" t="s">
        <v>145</v>
      </c>
      <c r="L444" s="46"/>
      <c r="M444" s="213" t="s">
        <v>82</v>
      </c>
      <c r="N444" s="214" t="s">
        <v>54</v>
      </c>
      <c r="O444" s="86"/>
      <c r="P444" s="215">
        <f>O444*H444</f>
        <v>0</v>
      </c>
      <c r="Q444" s="215">
        <v>0.0039500000000000004</v>
      </c>
      <c r="R444" s="215">
        <f>Q444*H444</f>
        <v>0.19355000000000003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146</v>
      </c>
      <c r="AT444" s="217" t="s">
        <v>141</v>
      </c>
      <c r="AU444" s="217" t="s">
        <v>21</v>
      </c>
      <c r="AY444" s="18" t="s">
        <v>139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92</v>
      </c>
      <c r="BK444" s="218">
        <f>ROUND(I444*H444,2)</f>
        <v>0</v>
      </c>
      <c r="BL444" s="18" t="s">
        <v>146</v>
      </c>
      <c r="BM444" s="217" t="s">
        <v>620</v>
      </c>
    </row>
    <row r="445" s="2" customFormat="1">
      <c r="A445" s="40"/>
      <c r="B445" s="41"/>
      <c r="C445" s="42"/>
      <c r="D445" s="219" t="s">
        <v>148</v>
      </c>
      <c r="E445" s="42"/>
      <c r="F445" s="220" t="s">
        <v>621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148</v>
      </c>
      <c r="AU445" s="18" t="s">
        <v>21</v>
      </c>
    </row>
    <row r="446" s="13" customFormat="1">
      <c r="A446" s="13"/>
      <c r="B446" s="224"/>
      <c r="C446" s="225"/>
      <c r="D446" s="226" t="s">
        <v>150</v>
      </c>
      <c r="E446" s="227" t="s">
        <v>82</v>
      </c>
      <c r="F446" s="228" t="s">
        <v>435</v>
      </c>
      <c r="G446" s="225"/>
      <c r="H446" s="229">
        <v>49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150</v>
      </c>
      <c r="AU446" s="235" t="s">
        <v>21</v>
      </c>
      <c r="AV446" s="13" t="s">
        <v>21</v>
      </c>
      <c r="AW446" s="13" t="s">
        <v>42</v>
      </c>
      <c r="AX446" s="13" t="s">
        <v>84</v>
      </c>
      <c r="AY446" s="235" t="s">
        <v>139</v>
      </c>
    </row>
    <row r="447" s="14" customFormat="1">
      <c r="A447" s="14"/>
      <c r="B447" s="236"/>
      <c r="C447" s="237"/>
      <c r="D447" s="226" t="s">
        <v>150</v>
      </c>
      <c r="E447" s="238" t="s">
        <v>82</v>
      </c>
      <c r="F447" s="239" t="s">
        <v>152</v>
      </c>
      <c r="G447" s="237"/>
      <c r="H447" s="238" t="s">
        <v>82</v>
      </c>
      <c r="I447" s="240"/>
      <c r="J447" s="237"/>
      <c r="K447" s="237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150</v>
      </c>
      <c r="AU447" s="245" t="s">
        <v>21</v>
      </c>
      <c r="AV447" s="14" t="s">
        <v>92</v>
      </c>
      <c r="AW447" s="14" t="s">
        <v>42</v>
      </c>
      <c r="AX447" s="14" t="s">
        <v>84</v>
      </c>
      <c r="AY447" s="245" t="s">
        <v>139</v>
      </c>
    </row>
    <row r="448" s="15" customFormat="1">
      <c r="A448" s="15"/>
      <c r="B448" s="246"/>
      <c r="C448" s="247"/>
      <c r="D448" s="226" t="s">
        <v>150</v>
      </c>
      <c r="E448" s="248" t="s">
        <v>82</v>
      </c>
      <c r="F448" s="249" t="s">
        <v>153</v>
      </c>
      <c r="G448" s="247"/>
      <c r="H448" s="250">
        <v>49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150</v>
      </c>
      <c r="AU448" s="256" t="s">
        <v>21</v>
      </c>
      <c r="AV448" s="15" t="s">
        <v>146</v>
      </c>
      <c r="AW448" s="15" t="s">
        <v>42</v>
      </c>
      <c r="AX448" s="15" t="s">
        <v>92</v>
      </c>
      <c r="AY448" s="256" t="s">
        <v>139</v>
      </c>
    </row>
    <row r="449" s="2" customFormat="1" ht="16.5" customHeight="1">
      <c r="A449" s="40"/>
      <c r="B449" s="41"/>
      <c r="C449" s="257" t="s">
        <v>622</v>
      </c>
      <c r="D449" s="257" t="s">
        <v>270</v>
      </c>
      <c r="E449" s="258" t="s">
        <v>623</v>
      </c>
      <c r="F449" s="259" t="s">
        <v>624</v>
      </c>
      <c r="G449" s="260" t="s">
        <v>198</v>
      </c>
      <c r="H449" s="261">
        <v>49</v>
      </c>
      <c r="I449" s="262"/>
      <c r="J449" s="263">
        <f>ROUND(I449*H449,2)</f>
        <v>0</v>
      </c>
      <c r="K449" s="259" t="s">
        <v>82</v>
      </c>
      <c r="L449" s="264"/>
      <c r="M449" s="265" t="s">
        <v>82</v>
      </c>
      <c r="N449" s="266" t="s">
        <v>54</v>
      </c>
      <c r="O449" s="86"/>
      <c r="P449" s="215">
        <f>O449*H449</f>
        <v>0</v>
      </c>
      <c r="Q449" s="215">
        <v>0.043999999999999997</v>
      </c>
      <c r="R449" s="215">
        <f>Q449*H449</f>
        <v>2.1559999999999997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189</v>
      </c>
      <c r="AT449" s="217" t="s">
        <v>270</v>
      </c>
      <c r="AU449" s="217" t="s">
        <v>21</v>
      </c>
      <c r="AY449" s="18" t="s">
        <v>139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92</v>
      </c>
      <c r="BK449" s="218">
        <f>ROUND(I449*H449,2)</f>
        <v>0</v>
      </c>
      <c r="BL449" s="18" t="s">
        <v>146</v>
      </c>
      <c r="BM449" s="217" t="s">
        <v>625</v>
      </c>
    </row>
    <row r="450" s="2" customFormat="1" ht="24.15" customHeight="1">
      <c r="A450" s="40"/>
      <c r="B450" s="41"/>
      <c r="C450" s="206" t="s">
        <v>626</v>
      </c>
      <c r="D450" s="206" t="s">
        <v>141</v>
      </c>
      <c r="E450" s="207" t="s">
        <v>627</v>
      </c>
      <c r="F450" s="208" t="s">
        <v>628</v>
      </c>
      <c r="G450" s="209" t="s">
        <v>198</v>
      </c>
      <c r="H450" s="210">
        <v>20</v>
      </c>
      <c r="I450" s="211"/>
      <c r="J450" s="212">
        <f>ROUND(I450*H450,2)</f>
        <v>0</v>
      </c>
      <c r="K450" s="208" t="s">
        <v>145</v>
      </c>
      <c r="L450" s="46"/>
      <c r="M450" s="213" t="s">
        <v>82</v>
      </c>
      <c r="N450" s="214" t="s">
        <v>54</v>
      </c>
      <c r="O450" s="86"/>
      <c r="P450" s="215">
        <f>O450*H450</f>
        <v>0</v>
      </c>
      <c r="Q450" s="215">
        <v>0.018839999999999999</v>
      </c>
      <c r="R450" s="215">
        <f>Q450*H450</f>
        <v>0.37679999999999997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146</v>
      </c>
      <c r="AT450" s="217" t="s">
        <v>141</v>
      </c>
      <c r="AU450" s="217" t="s">
        <v>21</v>
      </c>
      <c r="AY450" s="18" t="s">
        <v>139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92</v>
      </c>
      <c r="BK450" s="218">
        <f>ROUND(I450*H450,2)</f>
        <v>0</v>
      </c>
      <c r="BL450" s="18" t="s">
        <v>146</v>
      </c>
      <c r="BM450" s="217" t="s">
        <v>629</v>
      </c>
    </row>
    <row r="451" s="2" customFormat="1">
      <c r="A451" s="40"/>
      <c r="B451" s="41"/>
      <c r="C451" s="42"/>
      <c r="D451" s="219" t="s">
        <v>148</v>
      </c>
      <c r="E451" s="42"/>
      <c r="F451" s="220" t="s">
        <v>630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148</v>
      </c>
      <c r="AU451" s="18" t="s">
        <v>21</v>
      </c>
    </row>
    <row r="452" s="2" customFormat="1" ht="24.15" customHeight="1">
      <c r="A452" s="40"/>
      <c r="B452" s="41"/>
      <c r="C452" s="206" t="s">
        <v>631</v>
      </c>
      <c r="D452" s="206" t="s">
        <v>141</v>
      </c>
      <c r="E452" s="207" t="s">
        <v>632</v>
      </c>
      <c r="F452" s="208" t="s">
        <v>633</v>
      </c>
      <c r="G452" s="209" t="s">
        <v>198</v>
      </c>
      <c r="H452" s="210">
        <v>49</v>
      </c>
      <c r="I452" s="211"/>
      <c r="J452" s="212">
        <f>ROUND(I452*H452,2)</f>
        <v>0</v>
      </c>
      <c r="K452" s="208" t="s">
        <v>145</v>
      </c>
      <c r="L452" s="46"/>
      <c r="M452" s="213" t="s">
        <v>82</v>
      </c>
      <c r="N452" s="214" t="s">
        <v>54</v>
      </c>
      <c r="O452" s="86"/>
      <c r="P452" s="215">
        <f>O452*H452</f>
        <v>0</v>
      </c>
      <c r="Q452" s="215">
        <v>0.00014999999999999999</v>
      </c>
      <c r="R452" s="215">
        <f>Q452*H452</f>
        <v>0.0073499999999999998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146</v>
      </c>
      <c r="AT452" s="217" t="s">
        <v>141</v>
      </c>
      <c r="AU452" s="217" t="s">
        <v>21</v>
      </c>
      <c r="AY452" s="18" t="s">
        <v>139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92</v>
      </c>
      <c r="BK452" s="218">
        <f>ROUND(I452*H452,2)</f>
        <v>0</v>
      </c>
      <c r="BL452" s="18" t="s">
        <v>146</v>
      </c>
      <c r="BM452" s="217" t="s">
        <v>634</v>
      </c>
    </row>
    <row r="453" s="2" customFormat="1">
      <c r="A453" s="40"/>
      <c r="B453" s="41"/>
      <c r="C453" s="42"/>
      <c r="D453" s="219" t="s">
        <v>148</v>
      </c>
      <c r="E453" s="42"/>
      <c r="F453" s="220" t="s">
        <v>635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148</v>
      </c>
      <c r="AU453" s="18" t="s">
        <v>21</v>
      </c>
    </row>
    <row r="454" s="2" customFormat="1" ht="24.15" customHeight="1">
      <c r="A454" s="40"/>
      <c r="B454" s="41"/>
      <c r="C454" s="206" t="s">
        <v>636</v>
      </c>
      <c r="D454" s="206" t="s">
        <v>141</v>
      </c>
      <c r="E454" s="207" t="s">
        <v>637</v>
      </c>
      <c r="F454" s="208" t="s">
        <v>638</v>
      </c>
      <c r="G454" s="209" t="s">
        <v>198</v>
      </c>
      <c r="H454" s="210">
        <v>49</v>
      </c>
      <c r="I454" s="211"/>
      <c r="J454" s="212">
        <f>ROUND(I454*H454,2)</f>
        <v>0</v>
      </c>
      <c r="K454" s="208" t="s">
        <v>145</v>
      </c>
      <c r="L454" s="46"/>
      <c r="M454" s="213" t="s">
        <v>82</v>
      </c>
      <c r="N454" s="214" t="s">
        <v>54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146</v>
      </c>
      <c r="AT454" s="217" t="s">
        <v>141</v>
      </c>
      <c r="AU454" s="217" t="s">
        <v>21</v>
      </c>
      <c r="AY454" s="18" t="s">
        <v>139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92</v>
      </c>
      <c r="BK454" s="218">
        <f>ROUND(I454*H454,2)</f>
        <v>0</v>
      </c>
      <c r="BL454" s="18" t="s">
        <v>146</v>
      </c>
      <c r="BM454" s="217" t="s">
        <v>639</v>
      </c>
    </row>
    <row r="455" s="2" customFormat="1">
      <c r="A455" s="40"/>
      <c r="B455" s="41"/>
      <c r="C455" s="42"/>
      <c r="D455" s="219" t="s">
        <v>148</v>
      </c>
      <c r="E455" s="42"/>
      <c r="F455" s="220" t="s">
        <v>640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148</v>
      </c>
      <c r="AU455" s="18" t="s">
        <v>21</v>
      </c>
    </row>
    <row r="456" s="2" customFormat="1" ht="16.5" customHeight="1">
      <c r="A456" s="40"/>
      <c r="B456" s="41"/>
      <c r="C456" s="206" t="s">
        <v>641</v>
      </c>
      <c r="D456" s="206" t="s">
        <v>141</v>
      </c>
      <c r="E456" s="207" t="s">
        <v>642</v>
      </c>
      <c r="F456" s="208" t="s">
        <v>643</v>
      </c>
      <c r="G456" s="209" t="s">
        <v>198</v>
      </c>
      <c r="H456" s="210">
        <v>60</v>
      </c>
      <c r="I456" s="211"/>
      <c r="J456" s="212">
        <f>ROUND(I456*H456,2)</f>
        <v>0</v>
      </c>
      <c r="K456" s="208" t="s">
        <v>145</v>
      </c>
      <c r="L456" s="46"/>
      <c r="M456" s="213" t="s">
        <v>82</v>
      </c>
      <c r="N456" s="214" t="s">
        <v>54</v>
      </c>
      <c r="O456" s="86"/>
      <c r="P456" s="215">
        <f>O456*H456</f>
        <v>0</v>
      </c>
      <c r="Q456" s="215">
        <v>0.00080999999999999996</v>
      </c>
      <c r="R456" s="215">
        <f>Q456*H456</f>
        <v>0.048599999999999997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146</v>
      </c>
      <c r="AT456" s="217" t="s">
        <v>141</v>
      </c>
      <c r="AU456" s="217" t="s">
        <v>21</v>
      </c>
      <c r="AY456" s="18" t="s">
        <v>139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92</v>
      </c>
      <c r="BK456" s="218">
        <f>ROUND(I456*H456,2)</f>
        <v>0</v>
      </c>
      <c r="BL456" s="18" t="s">
        <v>146</v>
      </c>
      <c r="BM456" s="217" t="s">
        <v>644</v>
      </c>
    </row>
    <row r="457" s="2" customFormat="1">
      <c r="A457" s="40"/>
      <c r="B457" s="41"/>
      <c r="C457" s="42"/>
      <c r="D457" s="219" t="s">
        <v>148</v>
      </c>
      <c r="E457" s="42"/>
      <c r="F457" s="220" t="s">
        <v>645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148</v>
      </c>
      <c r="AU457" s="18" t="s">
        <v>21</v>
      </c>
    </row>
    <row r="458" s="13" customFormat="1">
      <c r="A458" s="13"/>
      <c r="B458" s="224"/>
      <c r="C458" s="225"/>
      <c r="D458" s="226" t="s">
        <v>150</v>
      </c>
      <c r="E458" s="227" t="s">
        <v>82</v>
      </c>
      <c r="F458" s="228" t="s">
        <v>646</v>
      </c>
      <c r="G458" s="225"/>
      <c r="H458" s="229">
        <v>60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150</v>
      </c>
      <c r="AU458" s="235" t="s">
        <v>21</v>
      </c>
      <c r="AV458" s="13" t="s">
        <v>21</v>
      </c>
      <c r="AW458" s="13" t="s">
        <v>42</v>
      </c>
      <c r="AX458" s="13" t="s">
        <v>84</v>
      </c>
      <c r="AY458" s="235" t="s">
        <v>139</v>
      </c>
    </row>
    <row r="459" s="14" customFormat="1">
      <c r="A459" s="14"/>
      <c r="B459" s="236"/>
      <c r="C459" s="237"/>
      <c r="D459" s="226" t="s">
        <v>150</v>
      </c>
      <c r="E459" s="238" t="s">
        <v>82</v>
      </c>
      <c r="F459" s="239" t="s">
        <v>647</v>
      </c>
      <c r="G459" s="237"/>
      <c r="H459" s="238" t="s">
        <v>82</v>
      </c>
      <c r="I459" s="240"/>
      <c r="J459" s="237"/>
      <c r="K459" s="237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150</v>
      </c>
      <c r="AU459" s="245" t="s">
        <v>21</v>
      </c>
      <c r="AV459" s="14" t="s">
        <v>92</v>
      </c>
      <c r="AW459" s="14" t="s">
        <v>42</v>
      </c>
      <c r="AX459" s="14" t="s">
        <v>84</v>
      </c>
      <c r="AY459" s="245" t="s">
        <v>139</v>
      </c>
    </row>
    <row r="460" s="15" customFormat="1">
      <c r="A460" s="15"/>
      <c r="B460" s="246"/>
      <c r="C460" s="247"/>
      <c r="D460" s="226" t="s">
        <v>150</v>
      </c>
      <c r="E460" s="248" t="s">
        <v>82</v>
      </c>
      <c r="F460" s="249" t="s">
        <v>153</v>
      </c>
      <c r="G460" s="247"/>
      <c r="H460" s="250">
        <v>60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150</v>
      </c>
      <c r="AU460" s="256" t="s">
        <v>21</v>
      </c>
      <c r="AV460" s="15" t="s">
        <v>146</v>
      </c>
      <c r="AW460" s="15" t="s">
        <v>42</v>
      </c>
      <c r="AX460" s="15" t="s">
        <v>92</v>
      </c>
      <c r="AY460" s="256" t="s">
        <v>139</v>
      </c>
    </row>
    <row r="461" s="12" customFormat="1" ht="22.8" customHeight="1">
      <c r="A461" s="12"/>
      <c r="B461" s="190"/>
      <c r="C461" s="191"/>
      <c r="D461" s="192" t="s">
        <v>83</v>
      </c>
      <c r="E461" s="204" t="s">
        <v>146</v>
      </c>
      <c r="F461" s="204" t="s">
        <v>648</v>
      </c>
      <c r="G461" s="191"/>
      <c r="H461" s="191"/>
      <c r="I461" s="194"/>
      <c r="J461" s="205">
        <f>BK461</f>
        <v>0</v>
      </c>
      <c r="K461" s="191"/>
      <c r="L461" s="196"/>
      <c r="M461" s="197"/>
      <c r="N461" s="198"/>
      <c r="O461" s="198"/>
      <c r="P461" s="199">
        <f>SUM(P462:P529)</f>
        <v>0</v>
      </c>
      <c r="Q461" s="198"/>
      <c r="R461" s="199">
        <f>SUM(R462:R529)</f>
        <v>467.34252856000001</v>
      </c>
      <c r="S461" s="198"/>
      <c r="T461" s="200">
        <f>SUM(T462:T529)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1" t="s">
        <v>92</v>
      </c>
      <c r="AT461" s="202" t="s">
        <v>83</v>
      </c>
      <c r="AU461" s="202" t="s">
        <v>92</v>
      </c>
      <c r="AY461" s="201" t="s">
        <v>139</v>
      </c>
      <c r="BK461" s="203">
        <f>SUM(BK462:BK529)</f>
        <v>0</v>
      </c>
    </row>
    <row r="462" s="2" customFormat="1" ht="24.15" customHeight="1">
      <c r="A462" s="40"/>
      <c r="B462" s="41"/>
      <c r="C462" s="206" t="s">
        <v>649</v>
      </c>
      <c r="D462" s="206" t="s">
        <v>141</v>
      </c>
      <c r="E462" s="207" t="s">
        <v>650</v>
      </c>
      <c r="F462" s="208" t="s">
        <v>651</v>
      </c>
      <c r="G462" s="209" t="s">
        <v>229</v>
      </c>
      <c r="H462" s="210">
        <v>31.693999999999999</v>
      </c>
      <c r="I462" s="211"/>
      <c r="J462" s="212">
        <f>ROUND(I462*H462,2)</f>
        <v>0</v>
      </c>
      <c r="K462" s="208" t="s">
        <v>82</v>
      </c>
      <c r="L462" s="46"/>
      <c r="M462" s="213" t="s">
        <v>82</v>
      </c>
      <c r="N462" s="214" t="s">
        <v>54</v>
      </c>
      <c r="O462" s="86"/>
      <c r="P462" s="215">
        <f>O462*H462</f>
        <v>0</v>
      </c>
      <c r="Q462" s="215">
        <v>0.077590000000000006</v>
      </c>
      <c r="R462" s="215">
        <f>Q462*H462</f>
        <v>2.45913746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146</v>
      </c>
      <c r="AT462" s="217" t="s">
        <v>141</v>
      </c>
      <c r="AU462" s="217" t="s">
        <v>21</v>
      </c>
      <c r="AY462" s="18" t="s">
        <v>139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92</v>
      </c>
      <c r="BK462" s="218">
        <f>ROUND(I462*H462,2)</f>
        <v>0</v>
      </c>
      <c r="BL462" s="18" t="s">
        <v>146</v>
      </c>
      <c r="BM462" s="217" t="s">
        <v>652</v>
      </c>
    </row>
    <row r="463" s="13" customFormat="1">
      <c r="A463" s="13"/>
      <c r="B463" s="224"/>
      <c r="C463" s="225"/>
      <c r="D463" s="226" t="s">
        <v>150</v>
      </c>
      <c r="E463" s="227" t="s">
        <v>82</v>
      </c>
      <c r="F463" s="228" t="s">
        <v>653</v>
      </c>
      <c r="G463" s="225"/>
      <c r="H463" s="229">
        <v>31.693999999999999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150</v>
      </c>
      <c r="AU463" s="235" t="s">
        <v>21</v>
      </c>
      <c r="AV463" s="13" t="s">
        <v>21</v>
      </c>
      <c r="AW463" s="13" t="s">
        <v>42</v>
      </c>
      <c r="AX463" s="13" t="s">
        <v>84</v>
      </c>
      <c r="AY463" s="235" t="s">
        <v>139</v>
      </c>
    </row>
    <row r="464" s="15" customFormat="1">
      <c r="A464" s="15"/>
      <c r="B464" s="246"/>
      <c r="C464" s="247"/>
      <c r="D464" s="226" t="s">
        <v>150</v>
      </c>
      <c r="E464" s="248" t="s">
        <v>82</v>
      </c>
      <c r="F464" s="249" t="s">
        <v>153</v>
      </c>
      <c r="G464" s="247"/>
      <c r="H464" s="250">
        <v>31.693999999999999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150</v>
      </c>
      <c r="AU464" s="256" t="s">
        <v>21</v>
      </c>
      <c r="AV464" s="15" t="s">
        <v>146</v>
      </c>
      <c r="AW464" s="15" t="s">
        <v>42</v>
      </c>
      <c r="AX464" s="15" t="s">
        <v>92</v>
      </c>
      <c r="AY464" s="256" t="s">
        <v>139</v>
      </c>
    </row>
    <row r="465" s="2" customFormat="1" ht="16.5" customHeight="1">
      <c r="A465" s="40"/>
      <c r="B465" s="41"/>
      <c r="C465" s="257" t="s">
        <v>654</v>
      </c>
      <c r="D465" s="257" t="s">
        <v>270</v>
      </c>
      <c r="E465" s="258" t="s">
        <v>655</v>
      </c>
      <c r="F465" s="259" t="s">
        <v>656</v>
      </c>
      <c r="G465" s="260" t="s">
        <v>229</v>
      </c>
      <c r="H465" s="261">
        <v>31.693999999999999</v>
      </c>
      <c r="I465" s="262"/>
      <c r="J465" s="263">
        <f>ROUND(I465*H465,2)</f>
        <v>0</v>
      </c>
      <c r="K465" s="259" t="s">
        <v>145</v>
      </c>
      <c r="L465" s="264"/>
      <c r="M465" s="265" t="s">
        <v>82</v>
      </c>
      <c r="N465" s="266" t="s">
        <v>54</v>
      </c>
      <c r="O465" s="86"/>
      <c r="P465" s="215">
        <f>O465*H465</f>
        <v>0</v>
      </c>
      <c r="Q465" s="215">
        <v>2.2400000000000002</v>
      </c>
      <c r="R465" s="215">
        <f>Q465*H465</f>
        <v>70.994560000000007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189</v>
      </c>
      <c r="AT465" s="217" t="s">
        <v>270</v>
      </c>
      <c r="AU465" s="217" t="s">
        <v>21</v>
      </c>
      <c r="AY465" s="18" t="s">
        <v>139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92</v>
      </c>
      <c r="BK465" s="218">
        <f>ROUND(I465*H465,2)</f>
        <v>0</v>
      </c>
      <c r="BL465" s="18" t="s">
        <v>146</v>
      </c>
      <c r="BM465" s="217" t="s">
        <v>657</v>
      </c>
    </row>
    <row r="466" s="2" customFormat="1" ht="21.75" customHeight="1">
      <c r="A466" s="40"/>
      <c r="B466" s="41"/>
      <c r="C466" s="206" t="s">
        <v>219</v>
      </c>
      <c r="D466" s="206" t="s">
        <v>141</v>
      </c>
      <c r="E466" s="207" t="s">
        <v>658</v>
      </c>
      <c r="F466" s="208" t="s">
        <v>659</v>
      </c>
      <c r="G466" s="209" t="s">
        <v>229</v>
      </c>
      <c r="H466" s="210">
        <v>6.9960000000000004</v>
      </c>
      <c r="I466" s="211"/>
      <c r="J466" s="212">
        <f>ROUND(I466*H466,2)</f>
        <v>0</v>
      </c>
      <c r="K466" s="208" t="s">
        <v>145</v>
      </c>
      <c r="L466" s="46"/>
      <c r="M466" s="213" t="s">
        <v>82</v>
      </c>
      <c r="N466" s="214" t="s">
        <v>54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146</v>
      </c>
      <c r="AT466" s="217" t="s">
        <v>141</v>
      </c>
      <c r="AU466" s="217" t="s">
        <v>21</v>
      </c>
      <c r="AY466" s="18" t="s">
        <v>139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92</v>
      </c>
      <c r="BK466" s="218">
        <f>ROUND(I466*H466,2)</f>
        <v>0</v>
      </c>
      <c r="BL466" s="18" t="s">
        <v>146</v>
      </c>
      <c r="BM466" s="217" t="s">
        <v>660</v>
      </c>
    </row>
    <row r="467" s="2" customFormat="1">
      <c r="A467" s="40"/>
      <c r="B467" s="41"/>
      <c r="C467" s="42"/>
      <c r="D467" s="219" t="s">
        <v>148</v>
      </c>
      <c r="E467" s="42"/>
      <c r="F467" s="220" t="s">
        <v>661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148</v>
      </c>
      <c r="AU467" s="18" t="s">
        <v>21</v>
      </c>
    </row>
    <row r="468" s="13" customFormat="1">
      <c r="A468" s="13"/>
      <c r="B468" s="224"/>
      <c r="C468" s="225"/>
      <c r="D468" s="226" t="s">
        <v>150</v>
      </c>
      <c r="E468" s="227" t="s">
        <v>82</v>
      </c>
      <c r="F468" s="228" t="s">
        <v>662</v>
      </c>
      <c r="G468" s="225"/>
      <c r="H468" s="229">
        <v>6.9960000000000004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150</v>
      </c>
      <c r="AU468" s="235" t="s">
        <v>21</v>
      </c>
      <c r="AV468" s="13" t="s">
        <v>21</v>
      </c>
      <c r="AW468" s="13" t="s">
        <v>42</v>
      </c>
      <c r="AX468" s="13" t="s">
        <v>84</v>
      </c>
      <c r="AY468" s="235" t="s">
        <v>139</v>
      </c>
    </row>
    <row r="469" s="14" customFormat="1">
      <c r="A469" s="14"/>
      <c r="B469" s="236"/>
      <c r="C469" s="237"/>
      <c r="D469" s="226" t="s">
        <v>150</v>
      </c>
      <c r="E469" s="238" t="s">
        <v>82</v>
      </c>
      <c r="F469" s="239" t="s">
        <v>663</v>
      </c>
      <c r="G469" s="237"/>
      <c r="H469" s="238" t="s">
        <v>82</v>
      </c>
      <c r="I469" s="240"/>
      <c r="J469" s="237"/>
      <c r="K469" s="237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150</v>
      </c>
      <c r="AU469" s="245" t="s">
        <v>21</v>
      </c>
      <c r="AV469" s="14" t="s">
        <v>92</v>
      </c>
      <c r="AW469" s="14" t="s">
        <v>42</v>
      </c>
      <c r="AX469" s="14" t="s">
        <v>84</v>
      </c>
      <c r="AY469" s="245" t="s">
        <v>139</v>
      </c>
    </row>
    <row r="470" s="15" customFormat="1">
      <c r="A470" s="15"/>
      <c r="B470" s="246"/>
      <c r="C470" s="247"/>
      <c r="D470" s="226" t="s">
        <v>150</v>
      </c>
      <c r="E470" s="248" t="s">
        <v>82</v>
      </c>
      <c r="F470" s="249" t="s">
        <v>153</v>
      </c>
      <c r="G470" s="247"/>
      <c r="H470" s="250">
        <v>6.9960000000000004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150</v>
      </c>
      <c r="AU470" s="256" t="s">
        <v>21</v>
      </c>
      <c r="AV470" s="15" t="s">
        <v>146</v>
      </c>
      <c r="AW470" s="15" t="s">
        <v>42</v>
      </c>
      <c r="AX470" s="15" t="s">
        <v>92</v>
      </c>
      <c r="AY470" s="256" t="s">
        <v>139</v>
      </c>
    </row>
    <row r="471" s="2" customFormat="1" ht="16.5" customHeight="1">
      <c r="A471" s="40"/>
      <c r="B471" s="41"/>
      <c r="C471" s="206" t="s">
        <v>664</v>
      </c>
      <c r="D471" s="206" t="s">
        <v>141</v>
      </c>
      <c r="E471" s="207" t="s">
        <v>665</v>
      </c>
      <c r="F471" s="208" t="s">
        <v>666</v>
      </c>
      <c r="G471" s="209" t="s">
        <v>336</v>
      </c>
      <c r="H471" s="210">
        <v>1.8999999999999999</v>
      </c>
      <c r="I471" s="211"/>
      <c r="J471" s="212">
        <f>ROUND(I471*H471,2)</f>
        <v>0</v>
      </c>
      <c r="K471" s="208" t="s">
        <v>145</v>
      </c>
      <c r="L471" s="46"/>
      <c r="M471" s="213" t="s">
        <v>82</v>
      </c>
      <c r="N471" s="214" t="s">
        <v>54</v>
      </c>
      <c r="O471" s="86"/>
      <c r="P471" s="215">
        <f>O471*H471</f>
        <v>0</v>
      </c>
      <c r="Q471" s="215">
        <v>1.0492699999999999</v>
      </c>
      <c r="R471" s="215">
        <f>Q471*H471</f>
        <v>1.9936129999999999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146</v>
      </c>
      <c r="AT471" s="217" t="s">
        <v>141</v>
      </c>
      <c r="AU471" s="217" t="s">
        <v>21</v>
      </c>
      <c r="AY471" s="18" t="s">
        <v>139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92</v>
      </c>
      <c r="BK471" s="218">
        <f>ROUND(I471*H471,2)</f>
        <v>0</v>
      </c>
      <c r="BL471" s="18" t="s">
        <v>146</v>
      </c>
      <c r="BM471" s="217" t="s">
        <v>667</v>
      </c>
    </row>
    <row r="472" s="2" customFormat="1">
      <c r="A472" s="40"/>
      <c r="B472" s="41"/>
      <c r="C472" s="42"/>
      <c r="D472" s="219" t="s">
        <v>148</v>
      </c>
      <c r="E472" s="42"/>
      <c r="F472" s="220" t="s">
        <v>668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148</v>
      </c>
      <c r="AU472" s="18" t="s">
        <v>21</v>
      </c>
    </row>
    <row r="473" s="13" customFormat="1">
      <c r="A473" s="13"/>
      <c r="B473" s="224"/>
      <c r="C473" s="225"/>
      <c r="D473" s="226" t="s">
        <v>150</v>
      </c>
      <c r="E473" s="227" t="s">
        <v>82</v>
      </c>
      <c r="F473" s="228" t="s">
        <v>669</v>
      </c>
      <c r="G473" s="225"/>
      <c r="H473" s="229">
        <v>1.8999999999999999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150</v>
      </c>
      <c r="AU473" s="235" t="s">
        <v>21</v>
      </c>
      <c r="AV473" s="13" t="s">
        <v>21</v>
      </c>
      <c r="AW473" s="13" t="s">
        <v>42</v>
      </c>
      <c r="AX473" s="13" t="s">
        <v>84</v>
      </c>
      <c r="AY473" s="235" t="s">
        <v>139</v>
      </c>
    </row>
    <row r="474" s="14" customFormat="1">
      <c r="A474" s="14"/>
      <c r="B474" s="236"/>
      <c r="C474" s="237"/>
      <c r="D474" s="226" t="s">
        <v>150</v>
      </c>
      <c r="E474" s="238" t="s">
        <v>82</v>
      </c>
      <c r="F474" s="239" t="s">
        <v>152</v>
      </c>
      <c r="G474" s="237"/>
      <c r="H474" s="238" t="s">
        <v>82</v>
      </c>
      <c r="I474" s="240"/>
      <c r="J474" s="237"/>
      <c r="K474" s="237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150</v>
      </c>
      <c r="AU474" s="245" t="s">
        <v>21</v>
      </c>
      <c r="AV474" s="14" t="s">
        <v>92</v>
      </c>
      <c r="AW474" s="14" t="s">
        <v>42</v>
      </c>
      <c r="AX474" s="14" t="s">
        <v>84</v>
      </c>
      <c r="AY474" s="245" t="s">
        <v>139</v>
      </c>
    </row>
    <row r="475" s="15" customFormat="1">
      <c r="A475" s="15"/>
      <c r="B475" s="246"/>
      <c r="C475" s="247"/>
      <c r="D475" s="226" t="s">
        <v>150</v>
      </c>
      <c r="E475" s="248" t="s">
        <v>82</v>
      </c>
      <c r="F475" s="249" t="s">
        <v>153</v>
      </c>
      <c r="G475" s="247"/>
      <c r="H475" s="250">
        <v>1.8999999999999999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150</v>
      </c>
      <c r="AU475" s="256" t="s">
        <v>21</v>
      </c>
      <c r="AV475" s="15" t="s">
        <v>146</v>
      </c>
      <c r="AW475" s="15" t="s">
        <v>42</v>
      </c>
      <c r="AX475" s="15" t="s">
        <v>92</v>
      </c>
      <c r="AY475" s="256" t="s">
        <v>139</v>
      </c>
    </row>
    <row r="476" s="2" customFormat="1" ht="21.75" customHeight="1">
      <c r="A476" s="40"/>
      <c r="B476" s="41"/>
      <c r="C476" s="206" t="s">
        <v>670</v>
      </c>
      <c r="D476" s="206" t="s">
        <v>141</v>
      </c>
      <c r="E476" s="207" t="s">
        <v>671</v>
      </c>
      <c r="F476" s="208" t="s">
        <v>672</v>
      </c>
      <c r="G476" s="209" t="s">
        <v>144</v>
      </c>
      <c r="H476" s="210">
        <v>207.03</v>
      </c>
      <c r="I476" s="211"/>
      <c r="J476" s="212">
        <f>ROUND(I476*H476,2)</f>
        <v>0</v>
      </c>
      <c r="K476" s="208" t="s">
        <v>145</v>
      </c>
      <c r="L476" s="46"/>
      <c r="M476" s="213" t="s">
        <v>82</v>
      </c>
      <c r="N476" s="214" t="s">
        <v>54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146</v>
      </c>
      <c r="AT476" s="217" t="s">
        <v>141</v>
      </c>
      <c r="AU476" s="217" t="s">
        <v>21</v>
      </c>
      <c r="AY476" s="18" t="s">
        <v>139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92</v>
      </c>
      <c r="BK476" s="218">
        <f>ROUND(I476*H476,2)</f>
        <v>0</v>
      </c>
      <c r="BL476" s="18" t="s">
        <v>146</v>
      </c>
      <c r="BM476" s="217" t="s">
        <v>673</v>
      </c>
    </row>
    <row r="477" s="2" customFormat="1">
      <c r="A477" s="40"/>
      <c r="B477" s="41"/>
      <c r="C477" s="42"/>
      <c r="D477" s="219" t="s">
        <v>148</v>
      </c>
      <c r="E477" s="42"/>
      <c r="F477" s="220" t="s">
        <v>674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148</v>
      </c>
      <c r="AU477" s="18" t="s">
        <v>21</v>
      </c>
    </row>
    <row r="478" s="13" customFormat="1">
      <c r="A478" s="13"/>
      <c r="B478" s="224"/>
      <c r="C478" s="225"/>
      <c r="D478" s="226" t="s">
        <v>150</v>
      </c>
      <c r="E478" s="227" t="s">
        <v>82</v>
      </c>
      <c r="F478" s="228" t="s">
        <v>675</v>
      </c>
      <c r="G478" s="225"/>
      <c r="H478" s="229">
        <v>207.03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150</v>
      </c>
      <c r="AU478" s="235" t="s">
        <v>21</v>
      </c>
      <c r="AV478" s="13" t="s">
        <v>21</v>
      </c>
      <c r="AW478" s="13" t="s">
        <v>42</v>
      </c>
      <c r="AX478" s="13" t="s">
        <v>84</v>
      </c>
      <c r="AY478" s="235" t="s">
        <v>139</v>
      </c>
    </row>
    <row r="479" s="14" customFormat="1">
      <c r="A479" s="14"/>
      <c r="B479" s="236"/>
      <c r="C479" s="237"/>
      <c r="D479" s="226" t="s">
        <v>150</v>
      </c>
      <c r="E479" s="238" t="s">
        <v>82</v>
      </c>
      <c r="F479" s="239" t="s">
        <v>152</v>
      </c>
      <c r="G479" s="237"/>
      <c r="H479" s="238" t="s">
        <v>82</v>
      </c>
      <c r="I479" s="240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150</v>
      </c>
      <c r="AU479" s="245" t="s">
        <v>21</v>
      </c>
      <c r="AV479" s="14" t="s">
        <v>92</v>
      </c>
      <c r="AW479" s="14" t="s">
        <v>42</v>
      </c>
      <c r="AX479" s="14" t="s">
        <v>84</v>
      </c>
      <c r="AY479" s="245" t="s">
        <v>139</v>
      </c>
    </row>
    <row r="480" s="15" customFormat="1">
      <c r="A480" s="15"/>
      <c r="B480" s="246"/>
      <c r="C480" s="247"/>
      <c r="D480" s="226" t="s">
        <v>150</v>
      </c>
      <c r="E480" s="248" t="s">
        <v>82</v>
      </c>
      <c r="F480" s="249" t="s">
        <v>153</v>
      </c>
      <c r="G480" s="247"/>
      <c r="H480" s="250">
        <v>207.03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150</v>
      </c>
      <c r="AU480" s="256" t="s">
        <v>21</v>
      </c>
      <c r="AV480" s="15" t="s">
        <v>146</v>
      </c>
      <c r="AW480" s="15" t="s">
        <v>42</v>
      </c>
      <c r="AX480" s="15" t="s">
        <v>92</v>
      </c>
      <c r="AY480" s="256" t="s">
        <v>139</v>
      </c>
    </row>
    <row r="481" s="2" customFormat="1" ht="21.75" customHeight="1">
      <c r="A481" s="40"/>
      <c r="B481" s="41"/>
      <c r="C481" s="206" t="s">
        <v>676</v>
      </c>
      <c r="D481" s="206" t="s">
        <v>141</v>
      </c>
      <c r="E481" s="207" t="s">
        <v>677</v>
      </c>
      <c r="F481" s="208" t="s">
        <v>678</v>
      </c>
      <c r="G481" s="209" t="s">
        <v>144</v>
      </c>
      <c r="H481" s="210">
        <v>9</v>
      </c>
      <c r="I481" s="211"/>
      <c r="J481" s="212">
        <f>ROUND(I481*H481,2)</f>
        <v>0</v>
      </c>
      <c r="K481" s="208" t="s">
        <v>145</v>
      </c>
      <c r="L481" s="46"/>
      <c r="M481" s="213" t="s">
        <v>82</v>
      </c>
      <c r="N481" s="214" t="s">
        <v>54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146</v>
      </c>
      <c r="AT481" s="217" t="s">
        <v>141</v>
      </c>
      <c r="AU481" s="217" t="s">
        <v>21</v>
      </c>
      <c r="AY481" s="18" t="s">
        <v>139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8" t="s">
        <v>92</v>
      </c>
      <c r="BK481" s="218">
        <f>ROUND(I481*H481,2)</f>
        <v>0</v>
      </c>
      <c r="BL481" s="18" t="s">
        <v>146</v>
      </c>
      <c r="BM481" s="217" t="s">
        <v>679</v>
      </c>
    </row>
    <row r="482" s="2" customFormat="1">
      <c r="A482" s="40"/>
      <c r="B482" s="41"/>
      <c r="C482" s="42"/>
      <c r="D482" s="219" t="s">
        <v>148</v>
      </c>
      <c r="E482" s="42"/>
      <c r="F482" s="220" t="s">
        <v>680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148</v>
      </c>
      <c r="AU482" s="18" t="s">
        <v>21</v>
      </c>
    </row>
    <row r="483" s="13" customFormat="1">
      <c r="A483" s="13"/>
      <c r="B483" s="224"/>
      <c r="C483" s="225"/>
      <c r="D483" s="226" t="s">
        <v>150</v>
      </c>
      <c r="E483" s="227" t="s">
        <v>82</v>
      </c>
      <c r="F483" s="228" t="s">
        <v>195</v>
      </c>
      <c r="G483" s="225"/>
      <c r="H483" s="229">
        <v>9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150</v>
      </c>
      <c r="AU483" s="235" t="s">
        <v>21</v>
      </c>
      <c r="AV483" s="13" t="s">
        <v>21</v>
      </c>
      <c r="AW483" s="13" t="s">
        <v>42</v>
      </c>
      <c r="AX483" s="13" t="s">
        <v>84</v>
      </c>
      <c r="AY483" s="235" t="s">
        <v>139</v>
      </c>
    </row>
    <row r="484" s="14" customFormat="1">
      <c r="A484" s="14"/>
      <c r="B484" s="236"/>
      <c r="C484" s="237"/>
      <c r="D484" s="226" t="s">
        <v>150</v>
      </c>
      <c r="E484" s="238" t="s">
        <v>82</v>
      </c>
      <c r="F484" s="239" t="s">
        <v>681</v>
      </c>
      <c r="G484" s="237"/>
      <c r="H484" s="238" t="s">
        <v>82</v>
      </c>
      <c r="I484" s="240"/>
      <c r="J484" s="237"/>
      <c r="K484" s="237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150</v>
      </c>
      <c r="AU484" s="245" t="s">
        <v>21</v>
      </c>
      <c r="AV484" s="14" t="s">
        <v>92</v>
      </c>
      <c r="AW484" s="14" t="s">
        <v>42</v>
      </c>
      <c r="AX484" s="14" t="s">
        <v>84</v>
      </c>
      <c r="AY484" s="245" t="s">
        <v>139</v>
      </c>
    </row>
    <row r="485" s="15" customFormat="1">
      <c r="A485" s="15"/>
      <c r="B485" s="246"/>
      <c r="C485" s="247"/>
      <c r="D485" s="226" t="s">
        <v>150</v>
      </c>
      <c r="E485" s="248" t="s">
        <v>82</v>
      </c>
      <c r="F485" s="249" t="s">
        <v>153</v>
      </c>
      <c r="G485" s="247"/>
      <c r="H485" s="250">
        <v>9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150</v>
      </c>
      <c r="AU485" s="256" t="s">
        <v>21</v>
      </c>
      <c r="AV485" s="15" t="s">
        <v>146</v>
      </c>
      <c r="AW485" s="15" t="s">
        <v>42</v>
      </c>
      <c r="AX485" s="15" t="s">
        <v>92</v>
      </c>
      <c r="AY485" s="256" t="s">
        <v>139</v>
      </c>
    </row>
    <row r="486" s="2" customFormat="1" ht="16.5" customHeight="1">
      <c r="A486" s="40"/>
      <c r="B486" s="41"/>
      <c r="C486" s="206" t="s">
        <v>682</v>
      </c>
      <c r="D486" s="206" t="s">
        <v>141</v>
      </c>
      <c r="E486" s="207" t="s">
        <v>683</v>
      </c>
      <c r="F486" s="208" t="s">
        <v>684</v>
      </c>
      <c r="G486" s="209" t="s">
        <v>144</v>
      </c>
      <c r="H486" s="210">
        <v>7.5</v>
      </c>
      <c r="I486" s="211"/>
      <c r="J486" s="212">
        <f>ROUND(I486*H486,2)</f>
        <v>0</v>
      </c>
      <c r="K486" s="208" t="s">
        <v>145</v>
      </c>
      <c r="L486" s="46"/>
      <c r="M486" s="213" t="s">
        <v>82</v>
      </c>
      <c r="N486" s="214" t="s">
        <v>54</v>
      </c>
      <c r="O486" s="86"/>
      <c r="P486" s="215">
        <f>O486*H486</f>
        <v>0</v>
      </c>
      <c r="Q486" s="215">
        <v>0.02102</v>
      </c>
      <c r="R486" s="215">
        <f>Q486*H486</f>
        <v>0.15765000000000001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146</v>
      </c>
      <c r="AT486" s="217" t="s">
        <v>141</v>
      </c>
      <c r="AU486" s="217" t="s">
        <v>21</v>
      </c>
      <c r="AY486" s="18" t="s">
        <v>139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92</v>
      </c>
      <c r="BK486" s="218">
        <f>ROUND(I486*H486,2)</f>
        <v>0</v>
      </c>
      <c r="BL486" s="18" t="s">
        <v>146</v>
      </c>
      <c r="BM486" s="217" t="s">
        <v>685</v>
      </c>
    </row>
    <row r="487" s="2" customFormat="1">
      <c r="A487" s="40"/>
      <c r="B487" s="41"/>
      <c r="C487" s="42"/>
      <c r="D487" s="219" t="s">
        <v>148</v>
      </c>
      <c r="E487" s="42"/>
      <c r="F487" s="220" t="s">
        <v>686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148</v>
      </c>
      <c r="AU487" s="18" t="s">
        <v>21</v>
      </c>
    </row>
    <row r="488" s="13" customFormat="1">
      <c r="A488" s="13"/>
      <c r="B488" s="224"/>
      <c r="C488" s="225"/>
      <c r="D488" s="226" t="s">
        <v>150</v>
      </c>
      <c r="E488" s="227" t="s">
        <v>82</v>
      </c>
      <c r="F488" s="228" t="s">
        <v>687</v>
      </c>
      <c r="G488" s="225"/>
      <c r="H488" s="229">
        <v>7.5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150</v>
      </c>
      <c r="AU488" s="235" t="s">
        <v>21</v>
      </c>
      <c r="AV488" s="13" t="s">
        <v>21</v>
      </c>
      <c r="AW488" s="13" t="s">
        <v>42</v>
      </c>
      <c r="AX488" s="13" t="s">
        <v>84</v>
      </c>
      <c r="AY488" s="235" t="s">
        <v>139</v>
      </c>
    </row>
    <row r="489" s="14" customFormat="1">
      <c r="A489" s="14"/>
      <c r="B489" s="236"/>
      <c r="C489" s="237"/>
      <c r="D489" s="226" t="s">
        <v>150</v>
      </c>
      <c r="E489" s="238" t="s">
        <v>82</v>
      </c>
      <c r="F489" s="239" t="s">
        <v>152</v>
      </c>
      <c r="G489" s="237"/>
      <c r="H489" s="238" t="s">
        <v>82</v>
      </c>
      <c r="I489" s="240"/>
      <c r="J489" s="237"/>
      <c r="K489" s="237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150</v>
      </c>
      <c r="AU489" s="245" t="s">
        <v>21</v>
      </c>
      <c r="AV489" s="14" t="s">
        <v>92</v>
      </c>
      <c r="AW489" s="14" t="s">
        <v>42</v>
      </c>
      <c r="AX489" s="14" t="s">
        <v>84</v>
      </c>
      <c r="AY489" s="245" t="s">
        <v>139</v>
      </c>
    </row>
    <row r="490" s="15" customFormat="1">
      <c r="A490" s="15"/>
      <c r="B490" s="246"/>
      <c r="C490" s="247"/>
      <c r="D490" s="226" t="s">
        <v>150</v>
      </c>
      <c r="E490" s="248" t="s">
        <v>82</v>
      </c>
      <c r="F490" s="249" t="s">
        <v>153</v>
      </c>
      <c r="G490" s="247"/>
      <c r="H490" s="250">
        <v>7.5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150</v>
      </c>
      <c r="AU490" s="256" t="s">
        <v>21</v>
      </c>
      <c r="AV490" s="15" t="s">
        <v>146</v>
      </c>
      <c r="AW490" s="15" t="s">
        <v>42</v>
      </c>
      <c r="AX490" s="15" t="s">
        <v>92</v>
      </c>
      <c r="AY490" s="256" t="s">
        <v>139</v>
      </c>
    </row>
    <row r="491" s="2" customFormat="1" ht="16.5" customHeight="1">
      <c r="A491" s="40"/>
      <c r="B491" s="41"/>
      <c r="C491" s="206" t="s">
        <v>688</v>
      </c>
      <c r="D491" s="206" t="s">
        <v>141</v>
      </c>
      <c r="E491" s="207" t="s">
        <v>689</v>
      </c>
      <c r="F491" s="208" t="s">
        <v>690</v>
      </c>
      <c r="G491" s="209" t="s">
        <v>144</v>
      </c>
      <c r="H491" s="210">
        <v>52.5</v>
      </c>
      <c r="I491" s="211"/>
      <c r="J491" s="212">
        <f>ROUND(I491*H491,2)</f>
        <v>0</v>
      </c>
      <c r="K491" s="208" t="s">
        <v>145</v>
      </c>
      <c r="L491" s="46"/>
      <c r="M491" s="213" t="s">
        <v>82</v>
      </c>
      <c r="N491" s="214" t="s">
        <v>54</v>
      </c>
      <c r="O491" s="86"/>
      <c r="P491" s="215">
        <f>O491*H491</f>
        <v>0</v>
      </c>
      <c r="Q491" s="215">
        <v>0.02102</v>
      </c>
      <c r="R491" s="215">
        <f>Q491*H491</f>
        <v>1.10355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146</v>
      </c>
      <c r="AT491" s="217" t="s">
        <v>141</v>
      </c>
      <c r="AU491" s="217" t="s">
        <v>21</v>
      </c>
      <c r="AY491" s="18" t="s">
        <v>139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92</v>
      </c>
      <c r="BK491" s="218">
        <f>ROUND(I491*H491,2)</f>
        <v>0</v>
      </c>
      <c r="BL491" s="18" t="s">
        <v>146</v>
      </c>
      <c r="BM491" s="217" t="s">
        <v>691</v>
      </c>
    </row>
    <row r="492" s="2" customFormat="1">
      <c r="A492" s="40"/>
      <c r="B492" s="41"/>
      <c r="C492" s="42"/>
      <c r="D492" s="219" t="s">
        <v>148</v>
      </c>
      <c r="E492" s="42"/>
      <c r="F492" s="220" t="s">
        <v>692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148</v>
      </c>
      <c r="AU492" s="18" t="s">
        <v>21</v>
      </c>
    </row>
    <row r="493" s="13" customFormat="1">
      <c r="A493" s="13"/>
      <c r="B493" s="224"/>
      <c r="C493" s="225"/>
      <c r="D493" s="226" t="s">
        <v>150</v>
      </c>
      <c r="E493" s="227" t="s">
        <v>82</v>
      </c>
      <c r="F493" s="228" t="s">
        <v>693</v>
      </c>
      <c r="G493" s="225"/>
      <c r="H493" s="229">
        <v>52.5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150</v>
      </c>
      <c r="AU493" s="235" t="s">
        <v>21</v>
      </c>
      <c r="AV493" s="13" t="s">
        <v>21</v>
      </c>
      <c r="AW493" s="13" t="s">
        <v>42</v>
      </c>
      <c r="AX493" s="13" t="s">
        <v>84</v>
      </c>
      <c r="AY493" s="235" t="s">
        <v>139</v>
      </c>
    </row>
    <row r="494" s="14" customFormat="1">
      <c r="A494" s="14"/>
      <c r="B494" s="236"/>
      <c r="C494" s="237"/>
      <c r="D494" s="226" t="s">
        <v>150</v>
      </c>
      <c r="E494" s="238" t="s">
        <v>82</v>
      </c>
      <c r="F494" s="239" t="s">
        <v>694</v>
      </c>
      <c r="G494" s="237"/>
      <c r="H494" s="238" t="s">
        <v>82</v>
      </c>
      <c r="I494" s="240"/>
      <c r="J494" s="237"/>
      <c r="K494" s="237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150</v>
      </c>
      <c r="AU494" s="245" t="s">
        <v>21</v>
      </c>
      <c r="AV494" s="14" t="s">
        <v>92</v>
      </c>
      <c r="AW494" s="14" t="s">
        <v>42</v>
      </c>
      <c r="AX494" s="14" t="s">
        <v>84</v>
      </c>
      <c r="AY494" s="245" t="s">
        <v>139</v>
      </c>
    </row>
    <row r="495" s="15" customFormat="1">
      <c r="A495" s="15"/>
      <c r="B495" s="246"/>
      <c r="C495" s="247"/>
      <c r="D495" s="226" t="s">
        <v>150</v>
      </c>
      <c r="E495" s="248" t="s">
        <v>82</v>
      </c>
      <c r="F495" s="249" t="s">
        <v>153</v>
      </c>
      <c r="G495" s="247"/>
      <c r="H495" s="250">
        <v>52.5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150</v>
      </c>
      <c r="AU495" s="256" t="s">
        <v>21</v>
      </c>
      <c r="AV495" s="15" t="s">
        <v>146</v>
      </c>
      <c r="AW495" s="15" t="s">
        <v>42</v>
      </c>
      <c r="AX495" s="15" t="s">
        <v>92</v>
      </c>
      <c r="AY495" s="256" t="s">
        <v>139</v>
      </c>
    </row>
    <row r="496" s="2" customFormat="1" ht="16.5" customHeight="1">
      <c r="A496" s="40"/>
      <c r="B496" s="41"/>
      <c r="C496" s="206" t="s">
        <v>695</v>
      </c>
      <c r="D496" s="206" t="s">
        <v>141</v>
      </c>
      <c r="E496" s="207" t="s">
        <v>696</v>
      </c>
      <c r="F496" s="208" t="s">
        <v>697</v>
      </c>
      <c r="G496" s="209" t="s">
        <v>229</v>
      </c>
      <c r="H496" s="210">
        <v>2.5</v>
      </c>
      <c r="I496" s="211"/>
      <c r="J496" s="212">
        <f>ROUND(I496*H496,2)</f>
        <v>0</v>
      </c>
      <c r="K496" s="208" t="s">
        <v>145</v>
      </c>
      <c r="L496" s="46"/>
      <c r="M496" s="213" t="s">
        <v>82</v>
      </c>
      <c r="N496" s="214" t="s">
        <v>54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146</v>
      </c>
      <c r="AT496" s="217" t="s">
        <v>141</v>
      </c>
      <c r="AU496" s="217" t="s">
        <v>21</v>
      </c>
      <c r="AY496" s="18" t="s">
        <v>139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8" t="s">
        <v>92</v>
      </c>
      <c r="BK496" s="218">
        <f>ROUND(I496*H496,2)</f>
        <v>0</v>
      </c>
      <c r="BL496" s="18" t="s">
        <v>146</v>
      </c>
      <c r="BM496" s="217" t="s">
        <v>698</v>
      </c>
    </row>
    <row r="497" s="2" customFormat="1">
      <c r="A497" s="40"/>
      <c r="B497" s="41"/>
      <c r="C497" s="42"/>
      <c r="D497" s="219" t="s">
        <v>148</v>
      </c>
      <c r="E497" s="42"/>
      <c r="F497" s="220" t="s">
        <v>699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148</v>
      </c>
      <c r="AU497" s="18" t="s">
        <v>21</v>
      </c>
    </row>
    <row r="498" s="13" customFormat="1">
      <c r="A498" s="13"/>
      <c r="B498" s="224"/>
      <c r="C498" s="225"/>
      <c r="D498" s="226" t="s">
        <v>150</v>
      </c>
      <c r="E498" s="227" t="s">
        <v>82</v>
      </c>
      <c r="F498" s="228" t="s">
        <v>700</v>
      </c>
      <c r="G498" s="225"/>
      <c r="H498" s="229">
        <v>2.5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150</v>
      </c>
      <c r="AU498" s="235" t="s">
        <v>21</v>
      </c>
      <c r="AV498" s="13" t="s">
        <v>21</v>
      </c>
      <c r="AW498" s="13" t="s">
        <v>42</v>
      </c>
      <c r="AX498" s="13" t="s">
        <v>84</v>
      </c>
      <c r="AY498" s="235" t="s">
        <v>139</v>
      </c>
    </row>
    <row r="499" s="14" customFormat="1">
      <c r="A499" s="14"/>
      <c r="B499" s="236"/>
      <c r="C499" s="237"/>
      <c r="D499" s="226" t="s">
        <v>150</v>
      </c>
      <c r="E499" s="238" t="s">
        <v>82</v>
      </c>
      <c r="F499" s="239" t="s">
        <v>152</v>
      </c>
      <c r="G499" s="237"/>
      <c r="H499" s="238" t="s">
        <v>82</v>
      </c>
      <c r="I499" s="240"/>
      <c r="J499" s="237"/>
      <c r="K499" s="237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150</v>
      </c>
      <c r="AU499" s="245" t="s">
        <v>21</v>
      </c>
      <c r="AV499" s="14" t="s">
        <v>92</v>
      </c>
      <c r="AW499" s="14" t="s">
        <v>42</v>
      </c>
      <c r="AX499" s="14" t="s">
        <v>84</v>
      </c>
      <c r="AY499" s="245" t="s">
        <v>139</v>
      </c>
    </row>
    <row r="500" s="15" customFormat="1">
      <c r="A500" s="15"/>
      <c r="B500" s="246"/>
      <c r="C500" s="247"/>
      <c r="D500" s="226" t="s">
        <v>150</v>
      </c>
      <c r="E500" s="248" t="s">
        <v>82</v>
      </c>
      <c r="F500" s="249" t="s">
        <v>153</v>
      </c>
      <c r="G500" s="247"/>
      <c r="H500" s="250">
        <v>2.5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150</v>
      </c>
      <c r="AU500" s="256" t="s">
        <v>21</v>
      </c>
      <c r="AV500" s="15" t="s">
        <v>146</v>
      </c>
      <c r="AW500" s="15" t="s">
        <v>42</v>
      </c>
      <c r="AX500" s="15" t="s">
        <v>92</v>
      </c>
      <c r="AY500" s="256" t="s">
        <v>139</v>
      </c>
    </row>
    <row r="501" s="2" customFormat="1" ht="21.75" customHeight="1">
      <c r="A501" s="40"/>
      <c r="B501" s="41"/>
      <c r="C501" s="206" t="s">
        <v>701</v>
      </c>
      <c r="D501" s="206" t="s">
        <v>141</v>
      </c>
      <c r="E501" s="207" t="s">
        <v>702</v>
      </c>
      <c r="F501" s="208" t="s">
        <v>703</v>
      </c>
      <c r="G501" s="209" t="s">
        <v>229</v>
      </c>
      <c r="H501" s="210">
        <v>48.149999999999999</v>
      </c>
      <c r="I501" s="211"/>
      <c r="J501" s="212">
        <f>ROUND(I501*H501,2)</f>
        <v>0</v>
      </c>
      <c r="K501" s="208" t="s">
        <v>145</v>
      </c>
      <c r="L501" s="46"/>
      <c r="M501" s="213" t="s">
        <v>82</v>
      </c>
      <c r="N501" s="214" t="s">
        <v>54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146</v>
      </c>
      <c r="AT501" s="217" t="s">
        <v>141</v>
      </c>
      <c r="AU501" s="217" t="s">
        <v>21</v>
      </c>
      <c r="AY501" s="18" t="s">
        <v>139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8" t="s">
        <v>92</v>
      </c>
      <c r="BK501" s="218">
        <f>ROUND(I501*H501,2)</f>
        <v>0</v>
      </c>
      <c r="BL501" s="18" t="s">
        <v>146</v>
      </c>
      <c r="BM501" s="217" t="s">
        <v>704</v>
      </c>
    </row>
    <row r="502" s="2" customFormat="1">
      <c r="A502" s="40"/>
      <c r="B502" s="41"/>
      <c r="C502" s="42"/>
      <c r="D502" s="219" t="s">
        <v>148</v>
      </c>
      <c r="E502" s="42"/>
      <c r="F502" s="220" t="s">
        <v>705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148</v>
      </c>
      <c r="AU502" s="18" t="s">
        <v>21</v>
      </c>
    </row>
    <row r="503" s="13" customFormat="1">
      <c r="A503" s="13"/>
      <c r="B503" s="224"/>
      <c r="C503" s="225"/>
      <c r="D503" s="226" t="s">
        <v>150</v>
      </c>
      <c r="E503" s="227" t="s">
        <v>82</v>
      </c>
      <c r="F503" s="228" t="s">
        <v>706</v>
      </c>
      <c r="G503" s="225"/>
      <c r="H503" s="229">
        <v>48.149999999999999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150</v>
      </c>
      <c r="AU503" s="235" t="s">
        <v>21</v>
      </c>
      <c r="AV503" s="13" t="s">
        <v>21</v>
      </c>
      <c r="AW503" s="13" t="s">
        <v>42</v>
      </c>
      <c r="AX503" s="13" t="s">
        <v>84</v>
      </c>
      <c r="AY503" s="235" t="s">
        <v>139</v>
      </c>
    </row>
    <row r="504" s="14" customFormat="1">
      <c r="A504" s="14"/>
      <c r="B504" s="236"/>
      <c r="C504" s="237"/>
      <c r="D504" s="226" t="s">
        <v>150</v>
      </c>
      <c r="E504" s="238" t="s">
        <v>82</v>
      </c>
      <c r="F504" s="239" t="s">
        <v>707</v>
      </c>
      <c r="G504" s="237"/>
      <c r="H504" s="238" t="s">
        <v>82</v>
      </c>
      <c r="I504" s="240"/>
      <c r="J504" s="237"/>
      <c r="K504" s="237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150</v>
      </c>
      <c r="AU504" s="245" t="s">
        <v>21</v>
      </c>
      <c r="AV504" s="14" t="s">
        <v>92</v>
      </c>
      <c r="AW504" s="14" t="s">
        <v>42</v>
      </c>
      <c r="AX504" s="14" t="s">
        <v>84</v>
      </c>
      <c r="AY504" s="245" t="s">
        <v>139</v>
      </c>
    </row>
    <row r="505" s="15" customFormat="1">
      <c r="A505" s="15"/>
      <c r="B505" s="246"/>
      <c r="C505" s="247"/>
      <c r="D505" s="226" t="s">
        <v>150</v>
      </c>
      <c r="E505" s="248" t="s">
        <v>82</v>
      </c>
      <c r="F505" s="249" t="s">
        <v>153</v>
      </c>
      <c r="G505" s="247"/>
      <c r="H505" s="250">
        <v>48.149999999999999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150</v>
      </c>
      <c r="AU505" s="256" t="s">
        <v>21</v>
      </c>
      <c r="AV505" s="15" t="s">
        <v>146</v>
      </c>
      <c r="AW505" s="15" t="s">
        <v>42</v>
      </c>
      <c r="AX505" s="15" t="s">
        <v>92</v>
      </c>
      <c r="AY505" s="256" t="s">
        <v>139</v>
      </c>
    </row>
    <row r="506" s="2" customFormat="1" ht="21.75" customHeight="1">
      <c r="A506" s="40"/>
      <c r="B506" s="41"/>
      <c r="C506" s="206" t="s">
        <v>164</v>
      </c>
      <c r="D506" s="206" t="s">
        <v>141</v>
      </c>
      <c r="E506" s="207" t="s">
        <v>708</v>
      </c>
      <c r="F506" s="208" t="s">
        <v>709</v>
      </c>
      <c r="G506" s="209" t="s">
        <v>229</v>
      </c>
      <c r="H506" s="210">
        <v>188</v>
      </c>
      <c r="I506" s="211"/>
      <c r="J506" s="212">
        <f>ROUND(I506*H506,2)</f>
        <v>0</v>
      </c>
      <c r="K506" s="208" t="s">
        <v>145</v>
      </c>
      <c r="L506" s="46"/>
      <c r="M506" s="213" t="s">
        <v>82</v>
      </c>
      <c r="N506" s="214" t="s">
        <v>54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146</v>
      </c>
      <c r="AT506" s="217" t="s">
        <v>141</v>
      </c>
      <c r="AU506" s="217" t="s">
        <v>21</v>
      </c>
      <c r="AY506" s="18" t="s">
        <v>139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92</v>
      </c>
      <c r="BK506" s="218">
        <f>ROUND(I506*H506,2)</f>
        <v>0</v>
      </c>
      <c r="BL506" s="18" t="s">
        <v>146</v>
      </c>
      <c r="BM506" s="217" t="s">
        <v>710</v>
      </c>
    </row>
    <row r="507" s="2" customFormat="1">
      <c r="A507" s="40"/>
      <c r="B507" s="41"/>
      <c r="C507" s="42"/>
      <c r="D507" s="219" t="s">
        <v>148</v>
      </c>
      <c r="E507" s="42"/>
      <c r="F507" s="220" t="s">
        <v>711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148</v>
      </c>
      <c r="AU507" s="18" t="s">
        <v>21</v>
      </c>
    </row>
    <row r="508" s="13" customFormat="1">
      <c r="A508" s="13"/>
      <c r="B508" s="224"/>
      <c r="C508" s="225"/>
      <c r="D508" s="226" t="s">
        <v>150</v>
      </c>
      <c r="E508" s="227" t="s">
        <v>82</v>
      </c>
      <c r="F508" s="228" t="s">
        <v>712</v>
      </c>
      <c r="G508" s="225"/>
      <c r="H508" s="229">
        <v>188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150</v>
      </c>
      <c r="AU508" s="235" t="s">
        <v>21</v>
      </c>
      <c r="AV508" s="13" t="s">
        <v>21</v>
      </c>
      <c r="AW508" s="13" t="s">
        <v>42</v>
      </c>
      <c r="AX508" s="13" t="s">
        <v>84</v>
      </c>
      <c r="AY508" s="235" t="s">
        <v>139</v>
      </c>
    </row>
    <row r="509" s="14" customFormat="1">
      <c r="A509" s="14"/>
      <c r="B509" s="236"/>
      <c r="C509" s="237"/>
      <c r="D509" s="226" t="s">
        <v>150</v>
      </c>
      <c r="E509" s="238" t="s">
        <v>82</v>
      </c>
      <c r="F509" s="239" t="s">
        <v>713</v>
      </c>
      <c r="G509" s="237"/>
      <c r="H509" s="238" t="s">
        <v>82</v>
      </c>
      <c r="I509" s="240"/>
      <c r="J509" s="237"/>
      <c r="K509" s="237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150</v>
      </c>
      <c r="AU509" s="245" t="s">
        <v>21</v>
      </c>
      <c r="AV509" s="14" t="s">
        <v>92</v>
      </c>
      <c r="AW509" s="14" t="s">
        <v>42</v>
      </c>
      <c r="AX509" s="14" t="s">
        <v>84</v>
      </c>
      <c r="AY509" s="245" t="s">
        <v>139</v>
      </c>
    </row>
    <row r="510" s="15" customFormat="1">
      <c r="A510" s="15"/>
      <c r="B510" s="246"/>
      <c r="C510" s="247"/>
      <c r="D510" s="226" t="s">
        <v>150</v>
      </c>
      <c r="E510" s="248" t="s">
        <v>82</v>
      </c>
      <c r="F510" s="249" t="s">
        <v>153</v>
      </c>
      <c r="G510" s="247"/>
      <c r="H510" s="250">
        <v>188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150</v>
      </c>
      <c r="AU510" s="256" t="s">
        <v>21</v>
      </c>
      <c r="AV510" s="15" t="s">
        <v>146</v>
      </c>
      <c r="AW510" s="15" t="s">
        <v>42</v>
      </c>
      <c r="AX510" s="15" t="s">
        <v>92</v>
      </c>
      <c r="AY510" s="256" t="s">
        <v>139</v>
      </c>
    </row>
    <row r="511" s="2" customFormat="1" ht="16.5" customHeight="1">
      <c r="A511" s="40"/>
      <c r="B511" s="41"/>
      <c r="C511" s="206" t="s">
        <v>714</v>
      </c>
      <c r="D511" s="206" t="s">
        <v>141</v>
      </c>
      <c r="E511" s="207" t="s">
        <v>715</v>
      </c>
      <c r="F511" s="208" t="s">
        <v>716</v>
      </c>
      <c r="G511" s="209" t="s">
        <v>229</v>
      </c>
      <c r="H511" s="210">
        <v>101.5</v>
      </c>
      <c r="I511" s="211"/>
      <c r="J511" s="212">
        <f>ROUND(I511*H511,2)</f>
        <v>0</v>
      </c>
      <c r="K511" s="208" t="s">
        <v>145</v>
      </c>
      <c r="L511" s="46"/>
      <c r="M511" s="213" t="s">
        <v>82</v>
      </c>
      <c r="N511" s="214" t="s">
        <v>54</v>
      </c>
      <c r="O511" s="86"/>
      <c r="P511" s="215">
        <f>O511*H511</f>
        <v>0</v>
      </c>
      <c r="Q511" s="215">
        <v>2.0899999999999999</v>
      </c>
      <c r="R511" s="215">
        <f>Q511*H511</f>
        <v>212.13499999999999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146</v>
      </c>
      <c r="AT511" s="217" t="s">
        <v>141</v>
      </c>
      <c r="AU511" s="217" t="s">
        <v>21</v>
      </c>
      <c r="AY511" s="18" t="s">
        <v>139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8" t="s">
        <v>92</v>
      </c>
      <c r="BK511" s="218">
        <f>ROUND(I511*H511,2)</f>
        <v>0</v>
      </c>
      <c r="BL511" s="18" t="s">
        <v>146</v>
      </c>
      <c r="BM511" s="217" t="s">
        <v>717</v>
      </c>
    </row>
    <row r="512" s="2" customFormat="1">
      <c r="A512" s="40"/>
      <c r="B512" s="41"/>
      <c r="C512" s="42"/>
      <c r="D512" s="219" t="s">
        <v>148</v>
      </c>
      <c r="E512" s="42"/>
      <c r="F512" s="220" t="s">
        <v>718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8" t="s">
        <v>148</v>
      </c>
      <c r="AU512" s="18" t="s">
        <v>21</v>
      </c>
    </row>
    <row r="513" s="13" customFormat="1">
      <c r="A513" s="13"/>
      <c r="B513" s="224"/>
      <c r="C513" s="225"/>
      <c r="D513" s="226" t="s">
        <v>150</v>
      </c>
      <c r="E513" s="227" t="s">
        <v>82</v>
      </c>
      <c r="F513" s="228" t="s">
        <v>719</v>
      </c>
      <c r="G513" s="225"/>
      <c r="H513" s="229">
        <v>101.5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150</v>
      </c>
      <c r="AU513" s="235" t="s">
        <v>21</v>
      </c>
      <c r="AV513" s="13" t="s">
        <v>21</v>
      </c>
      <c r="AW513" s="13" t="s">
        <v>42</v>
      </c>
      <c r="AX513" s="13" t="s">
        <v>84</v>
      </c>
      <c r="AY513" s="235" t="s">
        <v>139</v>
      </c>
    </row>
    <row r="514" s="14" customFormat="1">
      <c r="A514" s="14"/>
      <c r="B514" s="236"/>
      <c r="C514" s="237"/>
      <c r="D514" s="226" t="s">
        <v>150</v>
      </c>
      <c r="E514" s="238" t="s">
        <v>82</v>
      </c>
      <c r="F514" s="239" t="s">
        <v>720</v>
      </c>
      <c r="G514" s="237"/>
      <c r="H514" s="238" t="s">
        <v>82</v>
      </c>
      <c r="I514" s="240"/>
      <c r="J514" s="237"/>
      <c r="K514" s="237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150</v>
      </c>
      <c r="AU514" s="245" t="s">
        <v>21</v>
      </c>
      <c r="AV514" s="14" t="s">
        <v>92</v>
      </c>
      <c r="AW514" s="14" t="s">
        <v>42</v>
      </c>
      <c r="AX514" s="14" t="s">
        <v>84</v>
      </c>
      <c r="AY514" s="245" t="s">
        <v>139</v>
      </c>
    </row>
    <row r="515" s="15" customFormat="1">
      <c r="A515" s="15"/>
      <c r="B515" s="246"/>
      <c r="C515" s="247"/>
      <c r="D515" s="226" t="s">
        <v>150</v>
      </c>
      <c r="E515" s="248" t="s">
        <v>82</v>
      </c>
      <c r="F515" s="249" t="s">
        <v>153</v>
      </c>
      <c r="G515" s="247"/>
      <c r="H515" s="250">
        <v>101.5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150</v>
      </c>
      <c r="AU515" s="256" t="s">
        <v>21</v>
      </c>
      <c r="AV515" s="15" t="s">
        <v>146</v>
      </c>
      <c r="AW515" s="15" t="s">
        <v>42</v>
      </c>
      <c r="AX515" s="15" t="s">
        <v>92</v>
      </c>
      <c r="AY515" s="256" t="s">
        <v>139</v>
      </c>
    </row>
    <row r="516" s="2" customFormat="1" ht="24.15" customHeight="1">
      <c r="A516" s="40"/>
      <c r="B516" s="41"/>
      <c r="C516" s="206" t="s">
        <v>721</v>
      </c>
      <c r="D516" s="206" t="s">
        <v>141</v>
      </c>
      <c r="E516" s="207" t="s">
        <v>722</v>
      </c>
      <c r="F516" s="208" t="s">
        <v>723</v>
      </c>
      <c r="G516" s="209" t="s">
        <v>144</v>
      </c>
      <c r="H516" s="210">
        <v>207.03</v>
      </c>
      <c r="I516" s="211"/>
      <c r="J516" s="212">
        <f>ROUND(I516*H516,2)</f>
        <v>0</v>
      </c>
      <c r="K516" s="208" t="s">
        <v>145</v>
      </c>
      <c r="L516" s="46"/>
      <c r="M516" s="213" t="s">
        <v>82</v>
      </c>
      <c r="N516" s="214" t="s">
        <v>54</v>
      </c>
      <c r="O516" s="86"/>
      <c r="P516" s="215">
        <f>O516*H516</f>
        <v>0</v>
      </c>
      <c r="Q516" s="215">
        <v>0.82326999999999995</v>
      </c>
      <c r="R516" s="215">
        <f>Q516*H516</f>
        <v>170.44158809999999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146</v>
      </c>
      <c r="AT516" s="217" t="s">
        <v>141</v>
      </c>
      <c r="AU516" s="217" t="s">
        <v>21</v>
      </c>
      <c r="AY516" s="18" t="s">
        <v>139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8" t="s">
        <v>92</v>
      </c>
      <c r="BK516" s="218">
        <f>ROUND(I516*H516,2)</f>
        <v>0</v>
      </c>
      <c r="BL516" s="18" t="s">
        <v>146</v>
      </c>
      <c r="BM516" s="217" t="s">
        <v>724</v>
      </c>
    </row>
    <row r="517" s="2" customFormat="1">
      <c r="A517" s="40"/>
      <c r="B517" s="41"/>
      <c r="C517" s="42"/>
      <c r="D517" s="219" t="s">
        <v>148</v>
      </c>
      <c r="E517" s="42"/>
      <c r="F517" s="220" t="s">
        <v>725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8" t="s">
        <v>148</v>
      </c>
      <c r="AU517" s="18" t="s">
        <v>21</v>
      </c>
    </row>
    <row r="518" s="13" customFormat="1">
      <c r="A518" s="13"/>
      <c r="B518" s="224"/>
      <c r="C518" s="225"/>
      <c r="D518" s="226" t="s">
        <v>150</v>
      </c>
      <c r="E518" s="227" t="s">
        <v>82</v>
      </c>
      <c r="F518" s="228" t="s">
        <v>675</v>
      </c>
      <c r="G518" s="225"/>
      <c r="H518" s="229">
        <v>207.03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150</v>
      </c>
      <c r="AU518" s="235" t="s">
        <v>21</v>
      </c>
      <c r="AV518" s="13" t="s">
        <v>21</v>
      </c>
      <c r="AW518" s="13" t="s">
        <v>42</v>
      </c>
      <c r="AX518" s="13" t="s">
        <v>84</v>
      </c>
      <c r="AY518" s="235" t="s">
        <v>139</v>
      </c>
    </row>
    <row r="519" s="14" customFormat="1">
      <c r="A519" s="14"/>
      <c r="B519" s="236"/>
      <c r="C519" s="237"/>
      <c r="D519" s="226" t="s">
        <v>150</v>
      </c>
      <c r="E519" s="238" t="s">
        <v>82</v>
      </c>
      <c r="F519" s="239" t="s">
        <v>152</v>
      </c>
      <c r="G519" s="237"/>
      <c r="H519" s="238" t="s">
        <v>82</v>
      </c>
      <c r="I519" s="240"/>
      <c r="J519" s="237"/>
      <c r="K519" s="237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150</v>
      </c>
      <c r="AU519" s="245" t="s">
        <v>21</v>
      </c>
      <c r="AV519" s="14" t="s">
        <v>92</v>
      </c>
      <c r="AW519" s="14" t="s">
        <v>42</v>
      </c>
      <c r="AX519" s="14" t="s">
        <v>84</v>
      </c>
      <c r="AY519" s="245" t="s">
        <v>139</v>
      </c>
    </row>
    <row r="520" s="15" customFormat="1">
      <c r="A520" s="15"/>
      <c r="B520" s="246"/>
      <c r="C520" s="247"/>
      <c r="D520" s="226" t="s">
        <v>150</v>
      </c>
      <c r="E520" s="248" t="s">
        <v>82</v>
      </c>
      <c r="F520" s="249" t="s">
        <v>153</v>
      </c>
      <c r="G520" s="247"/>
      <c r="H520" s="250">
        <v>207.03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150</v>
      </c>
      <c r="AU520" s="256" t="s">
        <v>21</v>
      </c>
      <c r="AV520" s="15" t="s">
        <v>146</v>
      </c>
      <c r="AW520" s="15" t="s">
        <v>42</v>
      </c>
      <c r="AX520" s="15" t="s">
        <v>92</v>
      </c>
      <c r="AY520" s="256" t="s">
        <v>139</v>
      </c>
    </row>
    <row r="521" s="2" customFormat="1" ht="24.15" customHeight="1">
      <c r="A521" s="40"/>
      <c r="B521" s="41"/>
      <c r="C521" s="206" t="s">
        <v>726</v>
      </c>
      <c r="D521" s="206" t="s">
        <v>141</v>
      </c>
      <c r="E521" s="207" t="s">
        <v>727</v>
      </c>
      <c r="F521" s="208" t="s">
        <v>723</v>
      </c>
      <c r="G521" s="209" t="s">
        <v>144</v>
      </c>
      <c r="H521" s="210">
        <v>9</v>
      </c>
      <c r="I521" s="211"/>
      <c r="J521" s="212">
        <f>ROUND(I521*H521,2)</f>
        <v>0</v>
      </c>
      <c r="K521" s="208" t="s">
        <v>82</v>
      </c>
      <c r="L521" s="46"/>
      <c r="M521" s="213" t="s">
        <v>82</v>
      </c>
      <c r="N521" s="214" t="s">
        <v>54</v>
      </c>
      <c r="O521" s="86"/>
      <c r="P521" s="215">
        <f>O521*H521</f>
        <v>0</v>
      </c>
      <c r="Q521" s="215">
        <v>0.82326999999999995</v>
      </c>
      <c r="R521" s="215">
        <f>Q521*H521</f>
        <v>7.4094299999999995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146</v>
      </c>
      <c r="AT521" s="217" t="s">
        <v>141</v>
      </c>
      <c r="AU521" s="217" t="s">
        <v>21</v>
      </c>
      <c r="AY521" s="18" t="s">
        <v>139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8" t="s">
        <v>92</v>
      </c>
      <c r="BK521" s="218">
        <f>ROUND(I521*H521,2)</f>
        <v>0</v>
      </c>
      <c r="BL521" s="18" t="s">
        <v>146</v>
      </c>
      <c r="BM521" s="217" t="s">
        <v>728</v>
      </c>
    </row>
    <row r="522" s="13" customFormat="1">
      <c r="A522" s="13"/>
      <c r="B522" s="224"/>
      <c r="C522" s="225"/>
      <c r="D522" s="226" t="s">
        <v>150</v>
      </c>
      <c r="E522" s="227" t="s">
        <v>82</v>
      </c>
      <c r="F522" s="228" t="s">
        <v>195</v>
      </c>
      <c r="G522" s="225"/>
      <c r="H522" s="229">
        <v>9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150</v>
      </c>
      <c r="AU522" s="235" t="s">
        <v>21</v>
      </c>
      <c r="AV522" s="13" t="s">
        <v>21</v>
      </c>
      <c r="AW522" s="13" t="s">
        <v>42</v>
      </c>
      <c r="AX522" s="13" t="s">
        <v>84</v>
      </c>
      <c r="AY522" s="235" t="s">
        <v>139</v>
      </c>
    </row>
    <row r="523" s="14" customFormat="1">
      <c r="A523" s="14"/>
      <c r="B523" s="236"/>
      <c r="C523" s="237"/>
      <c r="D523" s="226" t="s">
        <v>150</v>
      </c>
      <c r="E523" s="238" t="s">
        <v>82</v>
      </c>
      <c r="F523" s="239" t="s">
        <v>729</v>
      </c>
      <c r="G523" s="237"/>
      <c r="H523" s="238" t="s">
        <v>82</v>
      </c>
      <c r="I523" s="240"/>
      <c r="J523" s="237"/>
      <c r="K523" s="237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150</v>
      </c>
      <c r="AU523" s="245" t="s">
        <v>21</v>
      </c>
      <c r="AV523" s="14" t="s">
        <v>92</v>
      </c>
      <c r="AW523" s="14" t="s">
        <v>42</v>
      </c>
      <c r="AX523" s="14" t="s">
        <v>84</v>
      </c>
      <c r="AY523" s="245" t="s">
        <v>139</v>
      </c>
    </row>
    <row r="524" s="15" customFormat="1">
      <c r="A524" s="15"/>
      <c r="B524" s="246"/>
      <c r="C524" s="247"/>
      <c r="D524" s="226" t="s">
        <v>150</v>
      </c>
      <c r="E524" s="248" t="s">
        <v>82</v>
      </c>
      <c r="F524" s="249" t="s">
        <v>153</v>
      </c>
      <c r="G524" s="247"/>
      <c r="H524" s="250">
        <v>9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150</v>
      </c>
      <c r="AU524" s="256" t="s">
        <v>21</v>
      </c>
      <c r="AV524" s="15" t="s">
        <v>146</v>
      </c>
      <c r="AW524" s="15" t="s">
        <v>42</v>
      </c>
      <c r="AX524" s="15" t="s">
        <v>92</v>
      </c>
      <c r="AY524" s="256" t="s">
        <v>139</v>
      </c>
    </row>
    <row r="525" s="2" customFormat="1" ht="24.15" customHeight="1">
      <c r="A525" s="40"/>
      <c r="B525" s="41"/>
      <c r="C525" s="206" t="s">
        <v>730</v>
      </c>
      <c r="D525" s="206" t="s">
        <v>141</v>
      </c>
      <c r="E525" s="207" t="s">
        <v>731</v>
      </c>
      <c r="F525" s="208" t="s">
        <v>732</v>
      </c>
      <c r="G525" s="209" t="s">
        <v>144</v>
      </c>
      <c r="H525" s="210">
        <v>9</v>
      </c>
      <c r="I525" s="211"/>
      <c r="J525" s="212">
        <f>ROUND(I525*H525,2)</f>
        <v>0</v>
      </c>
      <c r="K525" s="208" t="s">
        <v>145</v>
      </c>
      <c r="L525" s="46"/>
      <c r="M525" s="213" t="s">
        <v>82</v>
      </c>
      <c r="N525" s="214" t="s">
        <v>54</v>
      </c>
      <c r="O525" s="86"/>
      <c r="P525" s="215">
        <f>O525*H525</f>
        <v>0</v>
      </c>
      <c r="Q525" s="215">
        <v>0.071999999999999995</v>
      </c>
      <c r="R525" s="215">
        <f>Q525*H525</f>
        <v>0.64799999999999991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146</v>
      </c>
      <c r="AT525" s="217" t="s">
        <v>141</v>
      </c>
      <c r="AU525" s="217" t="s">
        <v>21</v>
      </c>
      <c r="AY525" s="18" t="s">
        <v>139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8" t="s">
        <v>92</v>
      </c>
      <c r="BK525" s="218">
        <f>ROUND(I525*H525,2)</f>
        <v>0</v>
      </c>
      <c r="BL525" s="18" t="s">
        <v>146</v>
      </c>
      <c r="BM525" s="217" t="s">
        <v>733</v>
      </c>
    </row>
    <row r="526" s="2" customFormat="1">
      <c r="A526" s="40"/>
      <c r="B526" s="41"/>
      <c r="C526" s="42"/>
      <c r="D526" s="219" t="s">
        <v>148</v>
      </c>
      <c r="E526" s="42"/>
      <c r="F526" s="220" t="s">
        <v>734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148</v>
      </c>
      <c r="AU526" s="18" t="s">
        <v>21</v>
      </c>
    </row>
    <row r="527" s="13" customFormat="1">
      <c r="A527" s="13"/>
      <c r="B527" s="224"/>
      <c r="C527" s="225"/>
      <c r="D527" s="226" t="s">
        <v>150</v>
      </c>
      <c r="E527" s="227" t="s">
        <v>82</v>
      </c>
      <c r="F527" s="228" t="s">
        <v>195</v>
      </c>
      <c r="G527" s="225"/>
      <c r="H527" s="229">
        <v>9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150</v>
      </c>
      <c r="AU527" s="235" t="s">
        <v>21</v>
      </c>
      <c r="AV527" s="13" t="s">
        <v>21</v>
      </c>
      <c r="AW527" s="13" t="s">
        <v>42</v>
      </c>
      <c r="AX527" s="13" t="s">
        <v>84</v>
      </c>
      <c r="AY527" s="235" t="s">
        <v>139</v>
      </c>
    </row>
    <row r="528" s="14" customFormat="1">
      <c r="A528" s="14"/>
      <c r="B528" s="236"/>
      <c r="C528" s="237"/>
      <c r="D528" s="226" t="s">
        <v>150</v>
      </c>
      <c r="E528" s="238" t="s">
        <v>82</v>
      </c>
      <c r="F528" s="239" t="s">
        <v>735</v>
      </c>
      <c r="G528" s="237"/>
      <c r="H528" s="238" t="s">
        <v>82</v>
      </c>
      <c r="I528" s="240"/>
      <c r="J528" s="237"/>
      <c r="K528" s="237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150</v>
      </c>
      <c r="AU528" s="245" t="s">
        <v>21</v>
      </c>
      <c r="AV528" s="14" t="s">
        <v>92</v>
      </c>
      <c r="AW528" s="14" t="s">
        <v>42</v>
      </c>
      <c r="AX528" s="14" t="s">
        <v>84</v>
      </c>
      <c r="AY528" s="245" t="s">
        <v>139</v>
      </c>
    </row>
    <row r="529" s="15" customFormat="1">
      <c r="A529" s="15"/>
      <c r="B529" s="246"/>
      <c r="C529" s="247"/>
      <c r="D529" s="226" t="s">
        <v>150</v>
      </c>
      <c r="E529" s="248" t="s">
        <v>82</v>
      </c>
      <c r="F529" s="249" t="s">
        <v>153</v>
      </c>
      <c r="G529" s="247"/>
      <c r="H529" s="250">
        <v>9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150</v>
      </c>
      <c r="AU529" s="256" t="s">
        <v>21</v>
      </c>
      <c r="AV529" s="15" t="s">
        <v>146</v>
      </c>
      <c r="AW529" s="15" t="s">
        <v>42</v>
      </c>
      <c r="AX529" s="15" t="s">
        <v>92</v>
      </c>
      <c r="AY529" s="256" t="s">
        <v>139</v>
      </c>
    </row>
    <row r="530" s="12" customFormat="1" ht="22.8" customHeight="1">
      <c r="A530" s="12"/>
      <c r="B530" s="190"/>
      <c r="C530" s="191"/>
      <c r="D530" s="192" t="s">
        <v>83</v>
      </c>
      <c r="E530" s="204" t="s">
        <v>170</v>
      </c>
      <c r="F530" s="204" t="s">
        <v>736</v>
      </c>
      <c r="G530" s="191"/>
      <c r="H530" s="191"/>
      <c r="I530" s="194"/>
      <c r="J530" s="205">
        <f>BK530</f>
        <v>0</v>
      </c>
      <c r="K530" s="191"/>
      <c r="L530" s="196"/>
      <c r="M530" s="197"/>
      <c r="N530" s="198"/>
      <c r="O530" s="198"/>
      <c r="P530" s="199">
        <f>SUM(P531:P625)</f>
        <v>0</v>
      </c>
      <c r="Q530" s="198"/>
      <c r="R530" s="199">
        <f>SUM(R531:R625)</f>
        <v>31.970252199999997</v>
      </c>
      <c r="S530" s="198"/>
      <c r="T530" s="200">
        <f>SUM(T531:T625)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1" t="s">
        <v>92</v>
      </c>
      <c r="AT530" s="202" t="s">
        <v>83</v>
      </c>
      <c r="AU530" s="202" t="s">
        <v>92</v>
      </c>
      <c r="AY530" s="201" t="s">
        <v>139</v>
      </c>
      <c r="BK530" s="203">
        <f>SUM(BK531:BK625)</f>
        <v>0</v>
      </c>
    </row>
    <row r="531" s="2" customFormat="1" ht="24.15" customHeight="1">
      <c r="A531" s="40"/>
      <c r="B531" s="41"/>
      <c r="C531" s="206" t="s">
        <v>737</v>
      </c>
      <c r="D531" s="206" t="s">
        <v>141</v>
      </c>
      <c r="E531" s="207" t="s">
        <v>738</v>
      </c>
      <c r="F531" s="208" t="s">
        <v>739</v>
      </c>
      <c r="G531" s="209" t="s">
        <v>144</v>
      </c>
      <c r="H531" s="210">
        <v>644.27999999999997</v>
      </c>
      <c r="I531" s="211"/>
      <c r="J531" s="212">
        <f>ROUND(I531*H531,2)</f>
        <v>0</v>
      </c>
      <c r="K531" s="208" t="s">
        <v>145</v>
      </c>
      <c r="L531" s="46"/>
      <c r="M531" s="213" t="s">
        <v>82</v>
      </c>
      <c r="N531" s="214" t="s">
        <v>54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146</v>
      </c>
      <c r="AT531" s="217" t="s">
        <v>141</v>
      </c>
      <c r="AU531" s="217" t="s">
        <v>21</v>
      </c>
      <c r="AY531" s="18" t="s">
        <v>139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92</v>
      </c>
      <c r="BK531" s="218">
        <f>ROUND(I531*H531,2)</f>
        <v>0</v>
      </c>
      <c r="BL531" s="18" t="s">
        <v>146</v>
      </c>
      <c r="BM531" s="217" t="s">
        <v>740</v>
      </c>
    </row>
    <row r="532" s="2" customFormat="1">
      <c r="A532" s="40"/>
      <c r="B532" s="41"/>
      <c r="C532" s="42"/>
      <c r="D532" s="219" t="s">
        <v>148</v>
      </c>
      <c r="E532" s="42"/>
      <c r="F532" s="220" t="s">
        <v>741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148</v>
      </c>
      <c r="AU532" s="18" t="s">
        <v>21</v>
      </c>
    </row>
    <row r="533" s="13" customFormat="1">
      <c r="A533" s="13"/>
      <c r="B533" s="224"/>
      <c r="C533" s="225"/>
      <c r="D533" s="226" t="s">
        <v>150</v>
      </c>
      <c r="E533" s="227" t="s">
        <v>82</v>
      </c>
      <c r="F533" s="228" t="s">
        <v>742</v>
      </c>
      <c r="G533" s="225"/>
      <c r="H533" s="229">
        <v>644.27999999999997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150</v>
      </c>
      <c r="AU533" s="235" t="s">
        <v>21</v>
      </c>
      <c r="AV533" s="13" t="s">
        <v>21</v>
      </c>
      <c r="AW533" s="13" t="s">
        <v>42</v>
      </c>
      <c r="AX533" s="13" t="s">
        <v>84</v>
      </c>
      <c r="AY533" s="235" t="s">
        <v>139</v>
      </c>
    </row>
    <row r="534" s="14" customFormat="1">
      <c r="A534" s="14"/>
      <c r="B534" s="236"/>
      <c r="C534" s="237"/>
      <c r="D534" s="226" t="s">
        <v>150</v>
      </c>
      <c r="E534" s="238" t="s">
        <v>82</v>
      </c>
      <c r="F534" s="239" t="s">
        <v>743</v>
      </c>
      <c r="G534" s="237"/>
      <c r="H534" s="238" t="s">
        <v>82</v>
      </c>
      <c r="I534" s="240"/>
      <c r="J534" s="237"/>
      <c r="K534" s="237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150</v>
      </c>
      <c r="AU534" s="245" t="s">
        <v>21</v>
      </c>
      <c r="AV534" s="14" t="s">
        <v>92</v>
      </c>
      <c r="AW534" s="14" t="s">
        <v>42</v>
      </c>
      <c r="AX534" s="14" t="s">
        <v>84</v>
      </c>
      <c r="AY534" s="245" t="s">
        <v>139</v>
      </c>
    </row>
    <row r="535" s="15" customFormat="1">
      <c r="A535" s="15"/>
      <c r="B535" s="246"/>
      <c r="C535" s="247"/>
      <c r="D535" s="226" t="s">
        <v>150</v>
      </c>
      <c r="E535" s="248" t="s">
        <v>82</v>
      </c>
      <c r="F535" s="249" t="s">
        <v>153</v>
      </c>
      <c r="G535" s="247"/>
      <c r="H535" s="250">
        <v>644.27999999999997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150</v>
      </c>
      <c r="AU535" s="256" t="s">
        <v>21</v>
      </c>
      <c r="AV535" s="15" t="s">
        <v>146</v>
      </c>
      <c r="AW535" s="15" t="s">
        <v>42</v>
      </c>
      <c r="AX535" s="15" t="s">
        <v>92</v>
      </c>
      <c r="AY535" s="256" t="s">
        <v>139</v>
      </c>
    </row>
    <row r="536" s="2" customFormat="1" ht="21.75" customHeight="1">
      <c r="A536" s="40"/>
      <c r="B536" s="41"/>
      <c r="C536" s="206" t="s">
        <v>744</v>
      </c>
      <c r="D536" s="206" t="s">
        <v>141</v>
      </c>
      <c r="E536" s="207" t="s">
        <v>745</v>
      </c>
      <c r="F536" s="208" t="s">
        <v>746</v>
      </c>
      <c r="G536" s="209" t="s">
        <v>144</v>
      </c>
      <c r="H536" s="210">
        <v>105</v>
      </c>
      <c r="I536" s="211"/>
      <c r="J536" s="212">
        <f>ROUND(I536*H536,2)</f>
        <v>0</v>
      </c>
      <c r="K536" s="208" t="s">
        <v>145</v>
      </c>
      <c r="L536" s="46"/>
      <c r="M536" s="213" t="s">
        <v>82</v>
      </c>
      <c r="N536" s="214" t="s">
        <v>54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146</v>
      </c>
      <c r="AT536" s="217" t="s">
        <v>141</v>
      </c>
      <c r="AU536" s="217" t="s">
        <v>21</v>
      </c>
      <c r="AY536" s="18" t="s">
        <v>139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92</v>
      </c>
      <c r="BK536" s="218">
        <f>ROUND(I536*H536,2)</f>
        <v>0</v>
      </c>
      <c r="BL536" s="18" t="s">
        <v>146</v>
      </c>
      <c r="BM536" s="217" t="s">
        <v>747</v>
      </c>
    </row>
    <row r="537" s="2" customFormat="1">
      <c r="A537" s="40"/>
      <c r="B537" s="41"/>
      <c r="C537" s="42"/>
      <c r="D537" s="219" t="s">
        <v>148</v>
      </c>
      <c r="E537" s="42"/>
      <c r="F537" s="220" t="s">
        <v>748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148</v>
      </c>
      <c r="AU537" s="18" t="s">
        <v>21</v>
      </c>
    </row>
    <row r="538" s="13" customFormat="1">
      <c r="A538" s="13"/>
      <c r="B538" s="224"/>
      <c r="C538" s="225"/>
      <c r="D538" s="226" t="s">
        <v>150</v>
      </c>
      <c r="E538" s="227" t="s">
        <v>82</v>
      </c>
      <c r="F538" s="228" t="s">
        <v>749</v>
      </c>
      <c r="G538" s="225"/>
      <c r="H538" s="229">
        <v>105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150</v>
      </c>
      <c r="AU538" s="235" t="s">
        <v>21</v>
      </c>
      <c r="AV538" s="13" t="s">
        <v>21</v>
      </c>
      <c r="AW538" s="13" t="s">
        <v>42</v>
      </c>
      <c r="AX538" s="13" t="s">
        <v>84</v>
      </c>
      <c r="AY538" s="235" t="s">
        <v>139</v>
      </c>
    </row>
    <row r="539" s="14" customFormat="1">
      <c r="A539" s="14"/>
      <c r="B539" s="236"/>
      <c r="C539" s="237"/>
      <c r="D539" s="226" t="s">
        <v>150</v>
      </c>
      <c r="E539" s="238" t="s">
        <v>82</v>
      </c>
      <c r="F539" s="239" t="s">
        <v>750</v>
      </c>
      <c r="G539" s="237"/>
      <c r="H539" s="238" t="s">
        <v>82</v>
      </c>
      <c r="I539" s="240"/>
      <c r="J539" s="237"/>
      <c r="K539" s="237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150</v>
      </c>
      <c r="AU539" s="245" t="s">
        <v>21</v>
      </c>
      <c r="AV539" s="14" t="s">
        <v>92</v>
      </c>
      <c r="AW539" s="14" t="s">
        <v>42</v>
      </c>
      <c r="AX539" s="14" t="s">
        <v>84</v>
      </c>
      <c r="AY539" s="245" t="s">
        <v>139</v>
      </c>
    </row>
    <row r="540" s="15" customFormat="1">
      <c r="A540" s="15"/>
      <c r="B540" s="246"/>
      <c r="C540" s="247"/>
      <c r="D540" s="226" t="s">
        <v>150</v>
      </c>
      <c r="E540" s="248" t="s">
        <v>82</v>
      </c>
      <c r="F540" s="249" t="s">
        <v>153</v>
      </c>
      <c r="G540" s="247"/>
      <c r="H540" s="250">
        <v>105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150</v>
      </c>
      <c r="AU540" s="256" t="s">
        <v>21</v>
      </c>
      <c r="AV540" s="15" t="s">
        <v>146</v>
      </c>
      <c r="AW540" s="15" t="s">
        <v>42</v>
      </c>
      <c r="AX540" s="15" t="s">
        <v>92</v>
      </c>
      <c r="AY540" s="256" t="s">
        <v>139</v>
      </c>
    </row>
    <row r="541" s="2" customFormat="1" ht="21.75" customHeight="1">
      <c r="A541" s="40"/>
      <c r="B541" s="41"/>
      <c r="C541" s="206" t="s">
        <v>749</v>
      </c>
      <c r="D541" s="206" t="s">
        <v>141</v>
      </c>
      <c r="E541" s="207" t="s">
        <v>751</v>
      </c>
      <c r="F541" s="208" t="s">
        <v>752</v>
      </c>
      <c r="G541" s="209" t="s">
        <v>144</v>
      </c>
      <c r="H541" s="210">
        <v>563.82000000000005</v>
      </c>
      <c r="I541" s="211"/>
      <c r="J541" s="212">
        <f>ROUND(I541*H541,2)</f>
        <v>0</v>
      </c>
      <c r="K541" s="208" t="s">
        <v>145</v>
      </c>
      <c r="L541" s="46"/>
      <c r="M541" s="213" t="s">
        <v>82</v>
      </c>
      <c r="N541" s="214" t="s">
        <v>54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146</v>
      </c>
      <c r="AT541" s="217" t="s">
        <v>141</v>
      </c>
      <c r="AU541" s="217" t="s">
        <v>21</v>
      </c>
      <c r="AY541" s="18" t="s">
        <v>139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92</v>
      </c>
      <c r="BK541" s="218">
        <f>ROUND(I541*H541,2)</f>
        <v>0</v>
      </c>
      <c r="BL541" s="18" t="s">
        <v>146</v>
      </c>
      <c r="BM541" s="217" t="s">
        <v>753</v>
      </c>
    </row>
    <row r="542" s="2" customFormat="1">
      <c r="A542" s="40"/>
      <c r="B542" s="41"/>
      <c r="C542" s="42"/>
      <c r="D542" s="219" t="s">
        <v>148</v>
      </c>
      <c r="E542" s="42"/>
      <c r="F542" s="220" t="s">
        <v>754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8" t="s">
        <v>148</v>
      </c>
      <c r="AU542" s="18" t="s">
        <v>21</v>
      </c>
    </row>
    <row r="543" s="13" customFormat="1">
      <c r="A543" s="13"/>
      <c r="B543" s="224"/>
      <c r="C543" s="225"/>
      <c r="D543" s="226" t="s">
        <v>150</v>
      </c>
      <c r="E543" s="227" t="s">
        <v>82</v>
      </c>
      <c r="F543" s="228" t="s">
        <v>755</v>
      </c>
      <c r="G543" s="225"/>
      <c r="H543" s="229">
        <v>551.47500000000002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150</v>
      </c>
      <c r="AU543" s="235" t="s">
        <v>21</v>
      </c>
      <c r="AV543" s="13" t="s">
        <v>21</v>
      </c>
      <c r="AW543" s="13" t="s">
        <v>42</v>
      </c>
      <c r="AX543" s="13" t="s">
        <v>84</v>
      </c>
      <c r="AY543" s="235" t="s">
        <v>139</v>
      </c>
    </row>
    <row r="544" s="13" customFormat="1">
      <c r="A544" s="13"/>
      <c r="B544" s="224"/>
      <c r="C544" s="225"/>
      <c r="D544" s="226" t="s">
        <v>150</v>
      </c>
      <c r="E544" s="227" t="s">
        <v>82</v>
      </c>
      <c r="F544" s="228" t="s">
        <v>756</v>
      </c>
      <c r="G544" s="225"/>
      <c r="H544" s="229">
        <v>12.345000000000001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150</v>
      </c>
      <c r="AU544" s="235" t="s">
        <v>21</v>
      </c>
      <c r="AV544" s="13" t="s">
        <v>21</v>
      </c>
      <c r="AW544" s="13" t="s">
        <v>42</v>
      </c>
      <c r="AX544" s="13" t="s">
        <v>84</v>
      </c>
      <c r="AY544" s="235" t="s">
        <v>139</v>
      </c>
    </row>
    <row r="545" s="14" customFormat="1">
      <c r="A545" s="14"/>
      <c r="B545" s="236"/>
      <c r="C545" s="237"/>
      <c r="D545" s="226" t="s">
        <v>150</v>
      </c>
      <c r="E545" s="238" t="s">
        <v>82</v>
      </c>
      <c r="F545" s="239" t="s">
        <v>757</v>
      </c>
      <c r="G545" s="237"/>
      <c r="H545" s="238" t="s">
        <v>82</v>
      </c>
      <c r="I545" s="240"/>
      <c r="J545" s="237"/>
      <c r="K545" s="237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150</v>
      </c>
      <c r="AU545" s="245" t="s">
        <v>21</v>
      </c>
      <c r="AV545" s="14" t="s">
        <v>92</v>
      </c>
      <c r="AW545" s="14" t="s">
        <v>42</v>
      </c>
      <c r="AX545" s="14" t="s">
        <v>84</v>
      </c>
      <c r="AY545" s="245" t="s">
        <v>139</v>
      </c>
    </row>
    <row r="546" s="14" customFormat="1">
      <c r="A546" s="14"/>
      <c r="B546" s="236"/>
      <c r="C546" s="237"/>
      <c r="D546" s="226" t="s">
        <v>150</v>
      </c>
      <c r="E546" s="238" t="s">
        <v>82</v>
      </c>
      <c r="F546" s="239" t="s">
        <v>152</v>
      </c>
      <c r="G546" s="237"/>
      <c r="H546" s="238" t="s">
        <v>82</v>
      </c>
      <c r="I546" s="240"/>
      <c r="J546" s="237"/>
      <c r="K546" s="237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150</v>
      </c>
      <c r="AU546" s="245" t="s">
        <v>21</v>
      </c>
      <c r="AV546" s="14" t="s">
        <v>92</v>
      </c>
      <c r="AW546" s="14" t="s">
        <v>42</v>
      </c>
      <c r="AX546" s="14" t="s">
        <v>84</v>
      </c>
      <c r="AY546" s="245" t="s">
        <v>139</v>
      </c>
    </row>
    <row r="547" s="15" customFormat="1">
      <c r="A547" s="15"/>
      <c r="B547" s="246"/>
      <c r="C547" s="247"/>
      <c r="D547" s="226" t="s">
        <v>150</v>
      </c>
      <c r="E547" s="248" t="s">
        <v>82</v>
      </c>
      <c r="F547" s="249" t="s">
        <v>153</v>
      </c>
      <c r="G547" s="247"/>
      <c r="H547" s="250">
        <v>563.82000000000005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150</v>
      </c>
      <c r="AU547" s="256" t="s">
        <v>21</v>
      </c>
      <c r="AV547" s="15" t="s">
        <v>146</v>
      </c>
      <c r="AW547" s="15" t="s">
        <v>42</v>
      </c>
      <c r="AX547" s="15" t="s">
        <v>92</v>
      </c>
      <c r="AY547" s="256" t="s">
        <v>139</v>
      </c>
    </row>
    <row r="548" s="2" customFormat="1" ht="21.75" customHeight="1">
      <c r="A548" s="40"/>
      <c r="B548" s="41"/>
      <c r="C548" s="206" t="s">
        <v>758</v>
      </c>
      <c r="D548" s="206" t="s">
        <v>141</v>
      </c>
      <c r="E548" s="207" t="s">
        <v>759</v>
      </c>
      <c r="F548" s="208" t="s">
        <v>760</v>
      </c>
      <c r="G548" s="209" t="s">
        <v>144</v>
      </c>
      <c r="H548" s="210">
        <v>644.27999999999997</v>
      </c>
      <c r="I548" s="211"/>
      <c r="J548" s="212">
        <f>ROUND(I548*H548,2)</f>
        <v>0</v>
      </c>
      <c r="K548" s="208" t="s">
        <v>82</v>
      </c>
      <c r="L548" s="46"/>
      <c r="M548" s="213" t="s">
        <v>82</v>
      </c>
      <c r="N548" s="214" t="s">
        <v>54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146</v>
      </c>
      <c r="AT548" s="217" t="s">
        <v>141</v>
      </c>
      <c r="AU548" s="217" t="s">
        <v>21</v>
      </c>
      <c r="AY548" s="18" t="s">
        <v>139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8" t="s">
        <v>92</v>
      </c>
      <c r="BK548" s="218">
        <f>ROUND(I548*H548,2)</f>
        <v>0</v>
      </c>
      <c r="BL548" s="18" t="s">
        <v>146</v>
      </c>
      <c r="BM548" s="217" t="s">
        <v>761</v>
      </c>
    </row>
    <row r="549" s="13" customFormat="1">
      <c r="A549" s="13"/>
      <c r="B549" s="224"/>
      <c r="C549" s="225"/>
      <c r="D549" s="226" t="s">
        <v>150</v>
      </c>
      <c r="E549" s="227" t="s">
        <v>82</v>
      </c>
      <c r="F549" s="228" t="s">
        <v>762</v>
      </c>
      <c r="G549" s="225"/>
      <c r="H549" s="229">
        <v>644.27999999999997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150</v>
      </c>
      <c r="AU549" s="235" t="s">
        <v>21</v>
      </c>
      <c r="AV549" s="13" t="s">
        <v>21</v>
      </c>
      <c r="AW549" s="13" t="s">
        <v>42</v>
      </c>
      <c r="AX549" s="13" t="s">
        <v>84</v>
      </c>
      <c r="AY549" s="235" t="s">
        <v>139</v>
      </c>
    </row>
    <row r="550" s="14" customFormat="1">
      <c r="A550" s="14"/>
      <c r="B550" s="236"/>
      <c r="C550" s="237"/>
      <c r="D550" s="226" t="s">
        <v>150</v>
      </c>
      <c r="E550" s="238" t="s">
        <v>82</v>
      </c>
      <c r="F550" s="239" t="s">
        <v>763</v>
      </c>
      <c r="G550" s="237"/>
      <c r="H550" s="238" t="s">
        <v>82</v>
      </c>
      <c r="I550" s="240"/>
      <c r="J550" s="237"/>
      <c r="K550" s="237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150</v>
      </c>
      <c r="AU550" s="245" t="s">
        <v>21</v>
      </c>
      <c r="AV550" s="14" t="s">
        <v>92</v>
      </c>
      <c r="AW550" s="14" t="s">
        <v>42</v>
      </c>
      <c r="AX550" s="14" t="s">
        <v>84</v>
      </c>
      <c r="AY550" s="245" t="s">
        <v>139</v>
      </c>
    </row>
    <row r="551" s="15" customFormat="1">
      <c r="A551" s="15"/>
      <c r="B551" s="246"/>
      <c r="C551" s="247"/>
      <c r="D551" s="226" t="s">
        <v>150</v>
      </c>
      <c r="E551" s="248" t="s">
        <v>82</v>
      </c>
      <c r="F551" s="249" t="s">
        <v>153</v>
      </c>
      <c r="G551" s="247"/>
      <c r="H551" s="250">
        <v>644.27999999999997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150</v>
      </c>
      <c r="AU551" s="256" t="s">
        <v>21</v>
      </c>
      <c r="AV551" s="15" t="s">
        <v>146</v>
      </c>
      <c r="AW551" s="15" t="s">
        <v>42</v>
      </c>
      <c r="AX551" s="15" t="s">
        <v>92</v>
      </c>
      <c r="AY551" s="256" t="s">
        <v>139</v>
      </c>
    </row>
    <row r="552" s="2" customFormat="1" ht="21.75" customHeight="1">
      <c r="A552" s="40"/>
      <c r="B552" s="41"/>
      <c r="C552" s="206" t="s">
        <v>764</v>
      </c>
      <c r="D552" s="206" t="s">
        <v>141</v>
      </c>
      <c r="E552" s="207" t="s">
        <v>765</v>
      </c>
      <c r="F552" s="208" t="s">
        <v>766</v>
      </c>
      <c r="G552" s="209" t="s">
        <v>144</v>
      </c>
      <c r="H552" s="210">
        <v>80.459999999999994</v>
      </c>
      <c r="I552" s="211"/>
      <c r="J552" s="212">
        <f>ROUND(I552*H552,2)</f>
        <v>0</v>
      </c>
      <c r="K552" s="208" t="s">
        <v>145</v>
      </c>
      <c r="L552" s="46"/>
      <c r="M552" s="213" t="s">
        <v>82</v>
      </c>
      <c r="N552" s="214" t="s">
        <v>54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146</v>
      </c>
      <c r="AT552" s="217" t="s">
        <v>141</v>
      </c>
      <c r="AU552" s="217" t="s">
        <v>21</v>
      </c>
      <c r="AY552" s="18" t="s">
        <v>139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8" t="s">
        <v>92</v>
      </c>
      <c r="BK552" s="218">
        <f>ROUND(I552*H552,2)</f>
        <v>0</v>
      </c>
      <c r="BL552" s="18" t="s">
        <v>146</v>
      </c>
      <c r="BM552" s="217" t="s">
        <v>767</v>
      </c>
    </row>
    <row r="553" s="2" customFormat="1">
      <c r="A553" s="40"/>
      <c r="B553" s="41"/>
      <c r="C553" s="42"/>
      <c r="D553" s="219" t="s">
        <v>148</v>
      </c>
      <c r="E553" s="42"/>
      <c r="F553" s="220" t="s">
        <v>768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8" t="s">
        <v>148</v>
      </c>
      <c r="AU553" s="18" t="s">
        <v>21</v>
      </c>
    </row>
    <row r="554" s="13" customFormat="1">
      <c r="A554" s="13"/>
      <c r="B554" s="224"/>
      <c r="C554" s="225"/>
      <c r="D554" s="226" t="s">
        <v>150</v>
      </c>
      <c r="E554" s="227" t="s">
        <v>82</v>
      </c>
      <c r="F554" s="228" t="s">
        <v>769</v>
      </c>
      <c r="G554" s="225"/>
      <c r="H554" s="229">
        <v>80.459999999999994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150</v>
      </c>
      <c r="AU554" s="235" t="s">
        <v>21</v>
      </c>
      <c r="AV554" s="13" t="s">
        <v>21</v>
      </c>
      <c r="AW554" s="13" t="s">
        <v>42</v>
      </c>
      <c r="AX554" s="13" t="s">
        <v>84</v>
      </c>
      <c r="AY554" s="235" t="s">
        <v>139</v>
      </c>
    </row>
    <row r="555" s="14" customFormat="1">
      <c r="A555" s="14"/>
      <c r="B555" s="236"/>
      <c r="C555" s="237"/>
      <c r="D555" s="226" t="s">
        <v>150</v>
      </c>
      <c r="E555" s="238" t="s">
        <v>82</v>
      </c>
      <c r="F555" s="239" t="s">
        <v>770</v>
      </c>
      <c r="G555" s="237"/>
      <c r="H555" s="238" t="s">
        <v>82</v>
      </c>
      <c r="I555" s="240"/>
      <c r="J555" s="237"/>
      <c r="K555" s="237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150</v>
      </c>
      <c r="AU555" s="245" t="s">
        <v>21</v>
      </c>
      <c r="AV555" s="14" t="s">
        <v>92</v>
      </c>
      <c r="AW555" s="14" t="s">
        <v>42</v>
      </c>
      <c r="AX555" s="14" t="s">
        <v>84</v>
      </c>
      <c r="AY555" s="245" t="s">
        <v>139</v>
      </c>
    </row>
    <row r="556" s="15" customFormat="1">
      <c r="A556" s="15"/>
      <c r="B556" s="246"/>
      <c r="C556" s="247"/>
      <c r="D556" s="226" t="s">
        <v>150</v>
      </c>
      <c r="E556" s="248" t="s">
        <v>82</v>
      </c>
      <c r="F556" s="249" t="s">
        <v>153</v>
      </c>
      <c r="G556" s="247"/>
      <c r="H556" s="250">
        <v>80.459999999999994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150</v>
      </c>
      <c r="AU556" s="256" t="s">
        <v>21</v>
      </c>
      <c r="AV556" s="15" t="s">
        <v>146</v>
      </c>
      <c r="AW556" s="15" t="s">
        <v>42</v>
      </c>
      <c r="AX556" s="15" t="s">
        <v>92</v>
      </c>
      <c r="AY556" s="256" t="s">
        <v>139</v>
      </c>
    </row>
    <row r="557" s="2" customFormat="1" ht="24.15" customHeight="1">
      <c r="A557" s="40"/>
      <c r="B557" s="41"/>
      <c r="C557" s="206" t="s">
        <v>771</v>
      </c>
      <c r="D557" s="206" t="s">
        <v>141</v>
      </c>
      <c r="E557" s="207" t="s">
        <v>772</v>
      </c>
      <c r="F557" s="208" t="s">
        <v>773</v>
      </c>
      <c r="G557" s="209" t="s">
        <v>144</v>
      </c>
      <c r="H557" s="210">
        <v>563.82000000000005</v>
      </c>
      <c r="I557" s="211"/>
      <c r="J557" s="212">
        <f>ROUND(I557*H557,2)</f>
        <v>0</v>
      </c>
      <c r="K557" s="208" t="s">
        <v>145</v>
      </c>
      <c r="L557" s="46"/>
      <c r="M557" s="213" t="s">
        <v>82</v>
      </c>
      <c r="N557" s="214" t="s">
        <v>54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146</v>
      </c>
      <c r="AT557" s="217" t="s">
        <v>141</v>
      </c>
      <c r="AU557" s="217" t="s">
        <v>21</v>
      </c>
      <c r="AY557" s="18" t="s">
        <v>139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92</v>
      </c>
      <c r="BK557" s="218">
        <f>ROUND(I557*H557,2)</f>
        <v>0</v>
      </c>
      <c r="BL557" s="18" t="s">
        <v>146</v>
      </c>
      <c r="BM557" s="217" t="s">
        <v>774</v>
      </c>
    </row>
    <row r="558" s="2" customFormat="1">
      <c r="A558" s="40"/>
      <c r="B558" s="41"/>
      <c r="C558" s="42"/>
      <c r="D558" s="219" t="s">
        <v>148</v>
      </c>
      <c r="E558" s="42"/>
      <c r="F558" s="220" t="s">
        <v>775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8" t="s">
        <v>148</v>
      </c>
      <c r="AU558" s="18" t="s">
        <v>21</v>
      </c>
    </row>
    <row r="559" s="13" customFormat="1">
      <c r="A559" s="13"/>
      <c r="B559" s="224"/>
      <c r="C559" s="225"/>
      <c r="D559" s="226" t="s">
        <v>150</v>
      </c>
      <c r="E559" s="227" t="s">
        <v>82</v>
      </c>
      <c r="F559" s="228" t="s">
        <v>776</v>
      </c>
      <c r="G559" s="225"/>
      <c r="H559" s="229">
        <v>563.82000000000005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150</v>
      </c>
      <c r="AU559" s="235" t="s">
        <v>21</v>
      </c>
      <c r="AV559" s="13" t="s">
        <v>21</v>
      </c>
      <c r="AW559" s="13" t="s">
        <v>42</v>
      </c>
      <c r="AX559" s="13" t="s">
        <v>84</v>
      </c>
      <c r="AY559" s="235" t="s">
        <v>139</v>
      </c>
    </row>
    <row r="560" s="14" customFormat="1">
      <c r="A560" s="14"/>
      <c r="B560" s="236"/>
      <c r="C560" s="237"/>
      <c r="D560" s="226" t="s">
        <v>150</v>
      </c>
      <c r="E560" s="238" t="s">
        <v>82</v>
      </c>
      <c r="F560" s="239" t="s">
        <v>777</v>
      </c>
      <c r="G560" s="237"/>
      <c r="H560" s="238" t="s">
        <v>82</v>
      </c>
      <c r="I560" s="240"/>
      <c r="J560" s="237"/>
      <c r="K560" s="237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150</v>
      </c>
      <c r="AU560" s="245" t="s">
        <v>21</v>
      </c>
      <c r="AV560" s="14" t="s">
        <v>92</v>
      </c>
      <c r="AW560" s="14" t="s">
        <v>42</v>
      </c>
      <c r="AX560" s="14" t="s">
        <v>84</v>
      </c>
      <c r="AY560" s="245" t="s">
        <v>139</v>
      </c>
    </row>
    <row r="561" s="15" customFormat="1">
      <c r="A561" s="15"/>
      <c r="B561" s="246"/>
      <c r="C561" s="247"/>
      <c r="D561" s="226" t="s">
        <v>150</v>
      </c>
      <c r="E561" s="248" t="s">
        <v>82</v>
      </c>
      <c r="F561" s="249" t="s">
        <v>153</v>
      </c>
      <c r="G561" s="247"/>
      <c r="H561" s="250">
        <v>563.82000000000005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150</v>
      </c>
      <c r="AU561" s="256" t="s">
        <v>21</v>
      </c>
      <c r="AV561" s="15" t="s">
        <v>146</v>
      </c>
      <c r="AW561" s="15" t="s">
        <v>42</v>
      </c>
      <c r="AX561" s="15" t="s">
        <v>92</v>
      </c>
      <c r="AY561" s="256" t="s">
        <v>139</v>
      </c>
    </row>
    <row r="562" s="2" customFormat="1" ht="24.15" customHeight="1">
      <c r="A562" s="40"/>
      <c r="B562" s="41"/>
      <c r="C562" s="206" t="s">
        <v>778</v>
      </c>
      <c r="D562" s="206" t="s">
        <v>141</v>
      </c>
      <c r="E562" s="207" t="s">
        <v>772</v>
      </c>
      <c r="F562" s="208" t="s">
        <v>773</v>
      </c>
      <c r="G562" s="209" t="s">
        <v>144</v>
      </c>
      <c r="H562" s="210">
        <v>80.459999999999994</v>
      </c>
      <c r="I562" s="211"/>
      <c r="J562" s="212">
        <f>ROUND(I562*H562,2)</f>
        <v>0</v>
      </c>
      <c r="K562" s="208" t="s">
        <v>145</v>
      </c>
      <c r="L562" s="46"/>
      <c r="M562" s="213" t="s">
        <v>82</v>
      </c>
      <c r="N562" s="214" t="s">
        <v>54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146</v>
      </c>
      <c r="AT562" s="217" t="s">
        <v>141</v>
      </c>
      <c r="AU562" s="217" t="s">
        <v>21</v>
      </c>
      <c r="AY562" s="18" t="s">
        <v>139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8" t="s">
        <v>92</v>
      </c>
      <c r="BK562" s="218">
        <f>ROUND(I562*H562,2)</f>
        <v>0</v>
      </c>
      <c r="BL562" s="18" t="s">
        <v>146</v>
      </c>
      <c r="BM562" s="217" t="s">
        <v>779</v>
      </c>
    </row>
    <row r="563" s="2" customFormat="1">
      <c r="A563" s="40"/>
      <c r="B563" s="41"/>
      <c r="C563" s="42"/>
      <c r="D563" s="219" t="s">
        <v>148</v>
      </c>
      <c r="E563" s="42"/>
      <c r="F563" s="220" t="s">
        <v>775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148</v>
      </c>
      <c r="AU563" s="18" t="s">
        <v>21</v>
      </c>
    </row>
    <row r="564" s="13" customFormat="1">
      <c r="A564" s="13"/>
      <c r="B564" s="224"/>
      <c r="C564" s="225"/>
      <c r="D564" s="226" t="s">
        <v>150</v>
      </c>
      <c r="E564" s="227" t="s">
        <v>82</v>
      </c>
      <c r="F564" s="228" t="s">
        <v>769</v>
      </c>
      <c r="G564" s="225"/>
      <c r="H564" s="229">
        <v>80.459999999999994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150</v>
      </c>
      <c r="AU564" s="235" t="s">
        <v>21</v>
      </c>
      <c r="AV564" s="13" t="s">
        <v>21</v>
      </c>
      <c r="AW564" s="13" t="s">
        <v>42</v>
      </c>
      <c r="AX564" s="13" t="s">
        <v>84</v>
      </c>
      <c r="AY564" s="235" t="s">
        <v>139</v>
      </c>
    </row>
    <row r="565" s="14" customFormat="1">
      <c r="A565" s="14"/>
      <c r="B565" s="236"/>
      <c r="C565" s="237"/>
      <c r="D565" s="226" t="s">
        <v>150</v>
      </c>
      <c r="E565" s="238" t="s">
        <v>82</v>
      </c>
      <c r="F565" s="239" t="s">
        <v>780</v>
      </c>
      <c r="G565" s="237"/>
      <c r="H565" s="238" t="s">
        <v>82</v>
      </c>
      <c r="I565" s="240"/>
      <c r="J565" s="237"/>
      <c r="K565" s="237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150</v>
      </c>
      <c r="AU565" s="245" t="s">
        <v>21</v>
      </c>
      <c r="AV565" s="14" t="s">
        <v>92</v>
      </c>
      <c r="AW565" s="14" t="s">
        <v>42</v>
      </c>
      <c r="AX565" s="14" t="s">
        <v>84</v>
      </c>
      <c r="AY565" s="245" t="s">
        <v>139</v>
      </c>
    </row>
    <row r="566" s="15" customFormat="1">
      <c r="A566" s="15"/>
      <c r="B566" s="246"/>
      <c r="C566" s="247"/>
      <c r="D566" s="226" t="s">
        <v>150</v>
      </c>
      <c r="E566" s="248" t="s">
        <v>82</v>
      </c>
      <c r="F566" s="249" t="s">
        <v>153</v>
      </c>
      <c r="G566" s="247"/>
      <c r="H566" s="250">
        <v>80.459999999999994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150</v>
      </c>
      <c r="AU566" s="256" t="s">
        <v>21</v>
      </c>
      <c r="AV566" s="15" t="s">
        <v>146</v>
      </c>
      <c r="AW566" s="15" t="s">
        <v>42</v>
      </c>
      <c r="AX566" s="15" t="s">
        <v>92</v>
      </c>
      <c r="AY566" s="256" t="s">
        <v>139</v>
      </c>
    </row>
    <row r="567" s="2" customFormat="1" ht="24.15" customHeight="1">
      <c r="A567" s="40"/>
      <c r="B567" s="41"/>
      <c r="C567" s="206" t="s">
        <v>781</v>
      </c>
      <c r="D567" s="206" t="s">
        <v>141</v>
      </c>
      <c r="E567" s="207" t="s">
        <v>782</v>
      </c>
      <c r="F567" s="208" t="s">
        <v>783</v>
      </c>
      <c r="G567" s="209" t="s">
        <v>144</v>
      </c>
      <c r="H567" s="210">
        <v>41.75</v>
      </c>
      <c r="I567" s="211"/>
      <c r="J567" s="212">
        <f>ROUND(I567*H567,2)</f>
        <v>0</v>
      </c>
      <c r="K567" s="208" t="s">
        <v>145</v>
      </c>
      <c r="L567" s="46"/>
      <c r="M567" s="213" t="s">
        <v>82</v>
      </c>
      <c r="N567" s="214" t="s">
        <v>54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146</v>
      </c>
      <c r="AT567" s="217" t="s">
        <v>141</v>
      </c>
      <c r="AU567" s="217" t="s">
        <v>21</v>
      </c>
      <c r="AY567" s="18" t="s">
        <v>139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8" t="s">
        <v>92</v>
      </c>
      <c r="BK567" s="218">
        <f>ROUND(I567*H567,2)</f>
        <v>0</v>
      </c>
      <c r="BL567" s="18" t="s">
        <v>146</v>
      </c>
      <c r="BM567" s="217" t="s">
        <v>784</v>
      </c>
    </row>
    <row r="568" s="2" customFormat="1">
      <c r="A568" s="40"/>
      <c r="B568" s="41"/>
      <c r="C568" s="42"/>
      <c r="D568" s="219" t="s">
        <v>148</v>
      </c>
      <c r="E568" s="42"/>
      <c r="F568" s="220" t="s">
        <v>785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8" t="s">
        <v>148</v>
      </c>
      <c r="AU568" s="18" t="s">
        <v>21</v>
      </c>
    </row>
    <row r="569" s="13" customFormat="1">
      <c r="A569" s="13"/>
      <c r="B569" s="224"/>
      <c r="C569" s="225"/>
      <c r="D569" s="226" t="s">
        <v>150</v>
      </c>
      <c r="E569" s="227" t="s">
        <v>82</v>
      </c>
      <c r="F569" s="228" t="s">
        <v>786</v>
      </c>
      <c r="G569" s="225"/>
      <c r="H569" s="229">
        <v>41.75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150</v>
      </c>
      <c r="AU569" s="235" t="s">
        <v>21</v>
      </c>
      <c r="AV569" s="13" t="s">
        <v>21</v>
      </c>
      <c r="AW569" s="13" t="s">
        <v>42</v>
      </c>
      <c r="AX569" s="13" t="s">
        <v>84</v>
      </c>
      <c r="AY569" s="235" t="s">
        <v>139</v>
      </c>
    </row>
    <row r="570" s="14" customFormat="1">
      <c r="A570" s="14"/>
      <c r="B570" s="236"/>
      <c r="C570" s="237"/>
      <c r="D570" s="226" t="s">
        <v>150</v>
      </c>
      <c r="E570" s="238" t="s">
        <v>82</v>
      </c>
      <c r="F570" s="239" t="s">
        <v>787</v>
      </c>
      <c r="G570" s="237"/>
      <c r="H570" s="238" t="s">
        <v>82</v>
      </c>
      <c r="I570" s="240"/>
      <c r="J570" s="237"/>
      <c r="K570" s="237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150</v>
      </c>
      <c r="AU570" s="245" t="s">
        <v>21</v>
      </c>
      <c r="AV570" s="14" t="s">
        <v>92</v>
      </c>
      <c r="AW570" s="14" t="s">
        <v>42</v>
      </c>
      <c r="AX570" s="14" t="s">
        <v>84</v>
      </c>
      <c r="AY570" s="245" t="s">
        <v>139</v>
      </c>
    </row>
    <row r="571" s="15" customFormat="1">
      <c r="A571" s="15"/>
      <c r="B571" s="246"/>
      <c r="C571" s="247"/>
      <c r="D571" s="226" t="s">
        <v>150</v>
      </c>
      <c r="E571" s="248" t="s">
        <v>82</v>
      </c>
      <c r="F571" s="249" t="s">
        <v>153</v>
      </c>
      <c r="G571" s="247"/>
      <c r="H571" s="250">
        <v>41.75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150</v>
      </c>
      <c r="AU571" s="256" t="s">
        <v>21</v>
      </c>
      <c r="AV571" s="15" t="s">
        <v>146</v>
      </c>
      <c r="AW571" s="15" t="s">
        <v>42</v>
      </c>
      <c r="AX571" s="15" t="s">
        <v>92</v>
      </c>
      <c r="AY571" s="256" t="s">
        <v>139</v>
      </c>
    </row>
    <row r="572" s="2" customFormat="1" ht="24.15" customHeight="1">
      <c r="A572" s="40"/>
      <c r="B572" s="41"/>
      <c r="C572" s="206" t="s">
        <v>788</v>
      </c>
      <c r="D572" s="206" t="s">
        <v>141</v>
      </c>
      <c r="E572" s="207" t="s">
        <v>789</v>
      </c>
      <c r="F572" s="208" t="s">
        <v>790</v>
      </c>
      <c r="G572" s="209" t="s">
        <v>144</v>
      </c>
      <c r="H572" s="210">
        <v>672.82000000000005</v>
      </c>
      <c r="I572" s="211"/>
      <c r="J572" s="212">
        <f>ROUND(I572*H572,2)</f>
        <v>0</v>
      </c>
      <c r="K572" s="208" t="s">
        <v>145</v>
      </c>
      <c r="L572" s="46"/>
      <c r="M572" s="213" t="s">
        <v>82</v>
      </c>
      <c r="N572" s="214" t="s">
        <v>54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146</v>
      </c>
      <c r="AT572" s="217" t="s">
        <v>141</v>
      </c>
      <c r="AU572" s="217" t="s">
        <v>21</v>
      </c>
      <c r="AY572" s="18" t="s">
        <v>139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8" t="s">
        <v>92</v>
      </c>
      <c r="BK572" s="218">
        <f>ROUND(I572*H572,2)</f>
        <v>0</v>
      </c>
      <c r="BL572" s="18" t="s">
        <v>146</v>
      </c>
      <c r="BM572" s="217" t="s">
        <v>791</v>
      </c>
    </row>
    <row r="573" s="2" customFormat="1">
      <c r="A573" s="40"/>
      <c r="B573" s="41"/>
      <c r="C573" s="42"/>
      <c r="D573" s="219" t="s">
        <v>148</v>
      </c>
      <c r="E573" s="42"/>
      <c r="F573" s="220" t="s">
        <v>792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8" t="s">
        <v>148</v>
      </c>
      <c r="AU573" s="18" t="s">
        <v>21</v>
      </c>
    </row>
    <row r="574" s="13" customFormat="1">
      <c r="A574" s="13"/>
      <c r="B574" s="224"/>
      <c r="C574" s="225"/>
      <c r="D574" s="226" t="s">
        <v>150</v>
      </c>
      <c r="E574" s="227" t="s">
        <v>82</v>
      </c>
      <c r="F574" s="228" t="s">
        <v>793</v>
      </c>
      <c r="G574" s="225"/>
      <c r="H574" s="229">
        <v>672.82000000000005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150</v>
      </c>
      <c r="AU574" s="235" t="s">
        <v>21</v>
      </c>
      <c r="AV574" s="13" t="s">
        <v>21</v>
      </c>
      <c r="AW574" s="13" t="s">
        <v>42</v>
      </c>
      <c r="AX574" s="13" t="s">
        <v>84</v>
      </c>
      <c r="AY574" s="235" t="s">
        <v>139</v>
      </c>
    </row>
    <row r="575" s="14" customFormat="1">
      <c r="A575" s="14"/>
      <c r="B575" s="236"/>
      <c r="C575" s="237"/>
      <c r="D575" s="226" t="s">
        <v>150</v>
      </c>
      <c r="E575" s="238" t="s">
        <v>82</v>
      </c>
      <c r="F575" s="239" t="s">
        <v>152</v>
      </c>
      <c r="G575" s="237"/>
      <c r="H575" s="238" t="s">
        <v>82</v>
      </c>
      <c r="I575" s="240"/>
      <c r="J575" s="237"/>
      <c r="K575" s="237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150</v>
      </c>
      <c r="AU575" s="245" t="s">
        <v>21</v>
      </c>
      <c r="AV575" s="14" t="s">
        <v>92</v>
      </c>
      <c r="AW575" s="14" t="s">
        <v>42</v>
      </c>
      <c r="AX575" s="14" t="s">
        <v>84</v>
      </c>
      <c r="AY575" s="245" t="s">
        <v>139</v>
      </c>
    </row>
    <row r="576" s="15" customFormat="1">
      <c r="A576" s="15"/>
      <c r="B576" s="246"/>
      <c r="C576" s="247"/>
      <c r="D576" s="226" t="s">
        <v>150</v>
      </c>
      <c r="E576" s="248" t="s">
        <v>82</v>
      </c>
      <c r="F576" s="249" t="s">
        <v>153</v>
      </c>
      <c r="G576" s="247"/>
      <c r="H576" s="250">
        <v>672.82000000000005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150</v>
      </c>
      <c r="AU576" s="256" t="s">
        <v>21</v>
      </c>
      <c r="AV576" s="15" t="s">
        <v>146</v>
      </c>
      <c r="AW576" s="15" t="s">
        <v>42</v>
      </c>
      <c r="AX576" s="15" t="s">
        <v>92</v>
      </c>
      <c r="AY576" s="256" t="s">
        <v>139</v>
      </c>
    </row>
    <row r="577" s="2" customFormat="1" ht="16.5" customHeight="1">
      <c r="A577" s="40"/>
      <c r="B577" s="41"/>
      <c r="C577" s="206" t="s">
        <v>794</v>
      </c>
      <c r="D577" s="206" t="s">
        <v>141</v>
      </c>
      <c r="E577" s="207" t="s">
        <v>795</v>
      </c>
      <c r="F577" s="208" t="s">
        <v>796</v>
      </c>
      <c r="G577" s="209" t="s">
        <v>144</v>
      </c>
      <c r="H577" s="210">
        <v>672.82000000000005</v>
      </c>
      <c r="I577" s="211"/>
      <c r="J577" s="212">
        <f>ROUND(I577*H577,2)</f>
        <v>0</v>
      </c>
      <c r="K577" s="208" t="s">
        <v>145</v>
      </c>
      <c r="L577" s="46"/>
      <c r="M577" s="213" t="s">
        <v>82</v>
      </c>
      <c r="N577" s="214" t="s">
        <v>54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146</v>
      </c>
      <c r="AT577" s="217" t="s">
        <v>141</v>
      </c>
      <c r="AU577" s="217" t="s">
        <v>21</v>
      </c>
      <c r="AY577" s="18" t="s">
        <v>139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8" t="s">
        <v>92</v>
      </c>
      <c r="BK577" s="218">
        <f>ROUND(I577*H577,2)</f>
        <v>0</v>
      </c>
      <c r="BL577" s="18" t="s">
        <v>146</v>
      </c>
      <c r="BM577" s="217" t="s">
        <v>797</v>
      </c>
    </row>
    <row r="578" s="2" customFormat="1">
      <c r="A578" s="40"/>
      <c r="B578" s="41"/>
      <c r="C578" s="42"/>
      <c r="D578" s="219" t="s">
        <v>148</v>
      </c>
      <c r="E578" s="42"/>
      <c r="F578" s="220" t="s">
        <v>798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8" t="s">
        <v>148</v>
      </c>
      <c r="AU578" s="18" t="s">
        <v>21</v>
      </c>
    </row>
    <row r="579" s="13" customFormat="1">
      <c r="A579" s="13"/>
      <c r="B579" s="224"/>
      <c r="C579" s="225"/>
      <c r="D579" s="226" t="s">
        <v>150</v>
      </c>
      <c r="E579" s="227" t="s">
        <v>82</v>
      </c>
      <c r="F579" s="228" t="s">
        <v>799</v>
      </c>
      <c r="G579" s="225"/>
      <c r="H579" s="229">
        <v>672.82000000000005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150</v>
      </c>
      <c r="AU579" s="235" t="s">
        <v>21</v>
      </c>
      <c r="AV579" s="13" t="s">
        <v>21</v>
      </c>
      <c r="AW579" s="13" t="s">
        <v>42</v>
      </c>
      <c r="AX579" s="13" t="s">
        <v>84</v>
      </c>
      <c r="AY579" s="235" t="s">
        <v>139</v>
      </c>
    </row>
    <row r="580" s="14" customFormat="1">
      <c r="A580" s="14"/>
      <c r="B580" s="236"/>
      <c r="C580" s="237"/>
      <c r="D580" s="226" t="s">
        <v>150</v>
      </c>
      <c r="E580" s="238" t="s">
        <v>82</v>
      </c>
      <c r="F580" s="239" t="s">
        <v>152</v>
      </c>
      <c r="G580" s="237"/>
      <c r="H580" s="238" t="s">
        <v>82</v>
      </c>
      <c r="I580" s="240"/>
      <c r="J580" s="237"/>
      <c r="K580" s="237"/>
      <c r="L580" s="241"/>
      <c r="M580" s="242"/>
      <c r="N580" s="243"/>
      <c r="O580" s="243"/>
      <c r="P580" s="243"/>
      <c r="Q580" s="243"/>
      <c r="R580" s="243"/>
      <c r="S580" s="243"/>
      <c r="T580" s="24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5" t="s">
        <v>150</v>
      </c>
      <c r="AU580" s="245" t="s">
        <v>21</v>
      </c>
      <c r="AV580" s="14" t="s">
        <v>92</v>
      </c>
      <c r="AW580" s="14" t="s">
        <v>42</v>
      </c>
      <c r="AX580" s="14" t="s">
        <v>84</v>
      </c>
      <c r="AY580" s="245" t="s">
        <v>139</v>
      </c>
    </row>
    <row r="581" s="15" customFormat="1">
      <c r="A581" s="15"/>
      <c r="B581" s="246"/>
      <c r="C581" s="247"/>
      <c r="D581" s="226" t="s">
        <v>150</v>
      </c>
      <c r="E581" s="248" t="s">
        <v>82</v>
      </c>
      <c r="F581" s="249" t="s">
        <v>153</v>
      </c>
      <c r="G581" s="247"/>
      <c r="H581" s="250">
        <v>672.82000000000005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150</v>
      </c>
      <c r="AU581" s="256" t="s">
        <v>21</v>
      </c>
      <c r="AV581" s="15" t="s">
        <v>146</v>
      </c>
      <c r="AW581" s="15" t="s">
        <v>42</v>
      </c>
      <c r="AX581" s="15" t="s">
        <v>92</v>
      </c>
      <c r="AY581" s="256" t="s">
        <v>139</v>
      </c>
    </row>
    <row r="582" s="2" customFormat="1" ht="16.5" customHeight="1">
      <c r="A582" s="40"/>
      <c r="B582" s="41"/>
      <c r="C582" s="206" t="s">
        <v>800</v>
      </c>
      <c r="D582" s="206" t="s">
        <v>141</v>
      </c>
      <c r="E582" s="207" t="s">
        <v>801</v>
      </c>
      <c r="F582" s="208" t="s">
        <v>802</v>
      </c>
      <c r="G582" s="209" t="s">
        <v>144</v>
      </c>
      <c r="H582" s="210">
        <v>714.57000000000005</v>
      </c>
      <c r="I582" s="211"/>
      <c r="J582" s="212">
        <f>ROUND(I582*H582,2)</f>
        <v>0</v>
      </c>
      <c r="K582" s="208" t="s">
        <v>145</v>
      </c>
      <c r="L582" s="46"/>
      <c r="M582" s="213" t="s">
        <v>82</v>
      </c>
      <c r="N582" s="214" t="s">
        <v>54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146</v>
      </c>
      <c r="AT582" s="217" t="s">
        <v>141</v>
      </c>
      <c r="AU582" s="217" t="s">
        <v>21</v>
      </c>
      <c r="AY582" s="18" t="s">
        <v>139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8" t="s">
        <v>92</v>
      </c>
      <c r="BK582" s="218">
        <f>ROUND(I582*H582,2)</f>
        <v>0</v>
      </c>
      <c r="BL582" s="18" t="s">
        <v>146</v>
      </c>
      <c r="BM582" s="217" t="s">
        <v>803</v>
      </c>
    </row>
    <row r="583" s="2" customFormat="1">
      <c r="A583" s="40"/>
      <c r="B583" s="41"/>
      <c r="C583" s="42"/>
      <c r="D583" s="219" t="s">
        <v>148</v>
      </c>
      <c r="E583" s="42"/>
      <c r="F583" s="220" t="s">
        <v>804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8" t="s">
        <v>148</v>
      </c>
      <c r="AU583" s="18" t="s">
        <v>21</v>
      </c>
    </row>
    <row r="584" s="13" customFormat="1">
      <c r="A584" s="13"/>
      <c r="B584" s="224"/>
      <c r="C584" s="225"/>
      <c r="D584" s="226" t="s">
        <v>150</v>
      </c>
      <c r="E584" s="227" t="s">
        <v>82</v>
      </c>
      <c r="F584" s="228" t="s">
        <v>805</v>
      </c>
      <c r="G584" s="225"/>
      <c r="H584" s="229">
        <v>714.57000000000005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150</v>
      </c>
      <c r="AU584" s="235" t="s">
        <v>21</v>
      </c>
      <c r="AV584" s="13" t="s">
        <v>21</v>
      </c>
      <c r="AW584" s="13" t="s">
        <v>42</v>
      </c>
      <c r="AX584" s="13" t="s">
        <v>84</v>
      </c>
      <c r="AY584" s="235" t="s">
        <v>139</v>
      </c>
    </row>
    <row r="585" s="14" customFormat="1">
      <c r="A585" s="14"/>
      <c r="B585" s="236"/>
      <c r="C585" s="237"/>
      <c r="D585" s="226" t="s">
        <v>150</v>
      </c>
      <c r="E585" s="238" t="s">
        <v>82</v>
      </c>
      <c r="F585" s="239" t="s">
        <v>806</v>
      </c>
      <c r="G585" s="237"/>
      <c r="H585" s="238" t="s">
        <v>82</v>
      </c>
      <c r="I585" s="240"/>
      <c r="J585" s="237"/>
      <c r="K585" s="237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150</v>
      </c>
      <c r="AU585" s="245" t="s">
        <v>21</v>
      </c>
      <c r="AV585" s="14" t="s">
        <v>92</v>
      </c>
      <c r="AW585" s="14" t="s">
        <v>42</v>
      </c>
      <c r="AX585" s="14" t="s">
        <v>84</v>
      </c>
      <c r="AY585" s="245" t="s">
        <v>139</v>
      </c>
    </row>
    <row r="586" s="15" customFormat="1">
      <c r="A586" s="15"/>
      <c r="B586" s="246"/>
      <c r="C586" s="247"/>
      <c r="D586" s="226" t="s">
        <v>150</v>
      </c>
      <c r="E586" s="248" t="s">
        <v>82</v>
      </c>
      <c r="F586" s="249" t="s">
        <v>153</v>
      </c>
      <c r="G586" s="247"/>
      <c r="H586" s="250">
        <v>714.57000000000005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150</v>
      </c>
      <c r="AU586" s="256" t="s">
        <v>21</v>
      </c>
      <c r="AV586" s="15" t="s">
        <v>146</v>
      </c>
      <c r="AW586" s="15" t="s">
        <v>42</v>
      </c>
      <c r="AX586" s="15" t="s">
        <v>92</v>
      </c>
      <c r="AY586" s="256" t="s">
        <v>139</v>
      </c>
    </row>
    <row r="587" s="2" customFormat="1" ht="24.15" customHeight="1">
      <c r="A587" s="40"/>
      <c r="B587" s="41"/>
      <c r="C587" s="206" t="s">
        <v>807</v>
      </c>
      <c r="D587" s="206" t="s">
        <v>141</v>
      </c>
      <c r="E587" s="207" t="s">
        <v>808</v>
      </c>
      <c r="F587" s="208" t="s">
        <v>809</v>
      </c>
      <c r="G587" s="209" t="s">
        <v>144</v>
      </c>
      <c r="H587" s="210">
        <v>41.75</v>
      </c>
      <c r="I587" s="211"/>
      <c r="J587" s="212">
        <f>ROUND(I587*H587,2)</f>
        <v>0</v>
      </c>
      <c r="K587" s="208" t="s">
        <v>145</v>
      </c>
      <c r="L587" s="46"/>
      <c r="M587" s="213" t="s">
        <v>82</v>
      </c>
      <c r="N587" s="214" t="s">
        <v>54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146</v>
      </c>
      <c r="AT587" s="217" t="s">
        <v>141</v>
      </c>
      <c r="AU587" s="217" t="s">
        <v>21</v>
      </c>
      <c r="AY587" s="18" t="s">
        <v>139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8" t="s">
        <v>92</v>
      </c>
      <c r="BK587" s="218">
        <f>ROUND(I587*H587,2)</f>
        <v>0</v>
      </c>
      <c r="BL587" s="18" t="s">
        <v>146</v>
      </c>
      <c r="BM587" s="217" t="s">
        <v>810</v>
      </c>
    </row>
    <row r="588" s="2" customFormat="1">
      <c r="A588" s="40"/>
      <c r="B588" s="41"/>
      <c r="C588" s="42"/>
      <c r="D588" s="219" t="s">
        <v>148</v>
      </c>
      <c r="E588" s="42"/>
      <c r="F588" s="220" t="s">
        <v>811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8" t="s">
        <v>148</v>
      </c>
      <c r="AU588" s="18" t="s">
        <v>21</v>
      </c>
    </row>
    <row r="589" s="13" customFormat="1">
      <c r="A589" s="13"/>
      <c r="B589" s="224"/>
      <c r="C589" s="225"/>
      <c r="D589" s="226" t="s">
        <v>150</v>
      </c>
      <c r="E589" s="227" t="s">
        <v>82</v>
      </c>
      <c r="F589" s="228" t="s">
        <v>786</v>
      </c>
      <c r="G589" s="225"/>
      <c r="H589" s="229">
        <v>41.75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150</v>
      </c>
      <c r="AU589" s="235" t="s">
        <v>21</v>
      </c>
      <c r="AV589" s="13" t="s">
        <v>21</v>
      </c>
      <c r="AW589" s="13" t="s">
        <v>42</v>
      </c>
      <c r="AX589" s="13" t="s">
        <v>84</v>
      </c>
      <c r="AY589" s="235" t="s">
        <v>139</v>
      </c>
    </row>
    <row r="590" s="14" customFormat="1">
      <c r="A590" s="14"/>
      <c r="B590" s="236"/>
      <c r="C590" s="237"/>
      <c r="D590" s="226" t="s">
        <v>150</v>
      </c>
      <c r="E590" s="238" t="s">
        <v>82</v>
      </c>
      <c r="F590" s="239" t="s">
        <v>812</v>
      </c>
      <c r="G590" s="237"/>
      <c r="H590" s="238" t="s">
        <v>82</v>
      </c>
      <c r="I590" s="240"/>
      <c r="J590" s="237"/>
      <c r="K590" s="237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150</v>
      </c>
      <c r="AU590" s="245" t="s">
        <v>21</v>
      </c>
      <c r="AV590" s="14" t="s">
        <v>92</v>
      </c>
      <c r="AW590" s="14" t="s">
        <v>42</v>
      </c>
      <c r="AX590" s="14" t="s">
        <v>84</v>
      </c>
      <c r="AY590" s="245" t="s">
        <v>139</v>
      </c>
    </row>
    <row r="591" s="15" customFormat="1">
      <c r="A591" s="15"/>
      <c r="B591" s="246"/>
      <c r="C591" s="247"/>
      <c r="D591" s="226" t="s">
        <v>150</v>
      </c>
      <c r="E591" s="248" t="s">
        <v>82</v>
      </c>
      <c r="F591" s="249" t="s">
        <v>153</v>
      </c>
      <c r="G591" s="247"/>
      <c r="H591" s="250">
        <v>41.75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150</v>
      </c>
      <c r="AU591" s="256" t="s">
        <v>21</v>
      </c>
      <c r="AV591" s="15" t="s">
        <v>146</v>
      </c>
      <c r="AW591" s="15" t="s">
        <v>42</v>
      </c>
      <c r="AX591" s="15" t="s">
        <v>92</v>
      </c>
      <c r="AY591" s="256" t="s">
        <v>139</v>
      </c>
    </row>
    <row r="592" s="2" customFormat="1" ht="24.15" customHeight="1">
      <c r="A592" s="40"/>
      <c r="B592" s="41"/>
      <c r="C592" s="206" t="s">
        <v>813</v>
      </c>
      <c r="D592" s="206" t="s">
        <v>141</v>
      </c>
      <c r="E592" s="207" t="s">
        <v>814</v>
      </c>
      <c r="F592" s="208" t="s">
        <v>815</v>
      </c>
      <c r="G592" s="209" t="s">
        <v>144</v>
      </c>
      <c r="H592" s="210">
        <v>51.799999999999997</v>
      </c>
      <c r="I592" s="211"/>
      <c r="J592" s="212">
        <f>ROUND(I592*H592,2)</f>
        <v>0</v>
      </c>
      <c r="K592" s="208" t="s">
        <v>145</v>
      </c>
      <c r="L592" s="46"/>
      <c r="M592" s="213" t="s">
        <v>82</v>
      </c>
      <c r="N592" s="214" t="s">
        <v>54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146</v>
      </c>
      <c r="AT592" s="217" t="s">
        <v>141</v>
      </c>
      <c r="AU592" s="217" t="s">
        <v>21</v>
      </c>
      <c r="AY592" s="18" t="s">
        <v>139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8" t="s">
        <v>92</v>
      </c>
      <c r="BK592" s="218">
        <f>ROUND(I592*H592,2)</f>
        <v>0</v>
      </c>
      <c r="BL592" s="18" t="s">
        <v>146</v>
      </c>
      <c r="BM592" s="217" t="s">
        <v>816</v>
      </c>
    </row>
    <row r="593" s="2" customFormat="1">
      <c r="A593" s="40"/>
      <c r="B593" s="41"/>
      <c r="C593" s="42"/>
      <c r="D593" s="219" t="s">
        <v>148</v>
      </c>
      <c r="E593" s="42"/>
      <c r="F593" s="220" t="s">
        <v>817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148</v>
      </c>
      <c r="AU593" s="18" t="s">
        <v>21</v>
      </c>
    </row>
    <row r="594" s="13" customFormat="1">
      <c r="A594" s="13"/>
      <c r="B594" s="224"/>
      <c r="C594" s="225"/>
      <c r="D594" s="226" t="s">
        <v>150</v>
      </c>
      <c r="E594" s="227" t="s">
        <v>82</v>
      </c>
      <c r="F594" s="228" t="s">
        <v>818</v>
      </c>
      <c r="G594" s="225"/>
      <c r="H594" s="229">
        <v>51.799999999999997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150</v>
      </c>
      <c r="AU594" s="235" t="s">
        <v>21</v>
      </c>
      <c r="AV594" s="13" t="s">
        <v>21</v>
      </c>
      <c r="AW594" s="13" t="s">
        <v>42</v>
      </c>
      <c r="AX594" s="13" t="s">
        <v>84</v>
      </c>
      <c r="AY594" s="235" t="s">
        <v>139</v>
      </c>
    </row>
    <row r="595" s="14" customFormat="1">
      <c r="A595" s="14"/>
      <c r="B595" s="236"/>
      <c r="C595" s="237"/>
      <c r="D595" s="226" t="s">
        <v>150</v>
      </c>
      <c r="E595" s="238" t="s">
        <v>82</v>
      </c>
      <c r="F595" s="239" t="s">
        <v>819</v>
      </c>
      <c r="G595" s="237"/>
      <c r="H595" s="238" t="s">
        <v>82</v>
      </c>
      <c r="I595" s="240"/>
      <c r="J595" s="237"/>
      <c r="K595" s="237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150</v>
      </c>
      <c r="AU595" s="245" t="s">
        <v>21</v>
      </c>
      <c r="AV595" s="14" t="s">
        <v>92</v>
      </c>
      <c r="AW595" s="14" t="s">
        <v>42</v>
      </c>
      <c r="AX595" s="14" t="s">
        <v>84</v>
      </c>
      <c r="AY595" s="245" t="s">
        <v>139</v>
      </c>
    </row>
    <row r="596" s="15" customFormat="1">
      <c r="A596" s="15"/>
      <c r="B596" s="246"/>
      <c r="C596" s="247"/>
      <c r="D596" s="226" t="s">
        <v>150</v>
      </c>
      <c r="E596" s="248" t="s">
        <v>82</v>
      </c>
      <c r="F596" s="249" t="s">
        <v>153</v>
      </c>
      <c r="G596" s="247"/>
      <c r="H596" s="250">
        <v>51.799999999999997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6" t="s">
        <v>150</v>
      </c>
      <c r="AU596" s="256" t="s">
        <v>21</v>
      </c>
      <c r="AV596" s="15" t="s">
        <v>146</v>
      </c>
      <c r="AW596" s="15" t="s">
        <v>42</v>
      </c>
      <c r="AX596" s="15" t="s">
        <v>92</v>
      </c>
      <c r="AY596" s="256" t="s">
        <v>139</v>
      </c>
    </row>
    <row r="597" s="2" customFormat="1" ht="24.15" customHeight="1">
      <c r="A597" s="40"/>
      <c r="B597" s="41"/>
      <c r="C597" s="206" t="s">
        <v>820</v>
      </c>
      <c r="D597" s="206" t="s">
        <v>141</v>
      </c>
      <c r="E597" s="207" t="s">
        <v>814</v>
      </c>
      <c r="F597" s="208" t="s">
        <v>815</v>
      </c>
      <c r="G597" s="209" t="s">
        <v>144</v>
      </c>
      <c r="H597" s="210">
        <v>660.48000000000002</v>
      </c>
      <c r="I597" s="211"/>
      <c r="J597" s="212">
        <f>ROUND(I597*H597,2)</f>
        <v>0</v>
      </c>
      <c r="K597" s="208" t="s">
        <v>145</v>
      </c>
      <c r="L597" s="46"/>
      <c r="M597" s="213" t="s">
        <v>82</v>
      </c>
      <c r="N597" s="214" t="s">
        <v>54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146</v>
      </c>
      <c r="AT597" s="217" t="s">
        <v>141</v>
      </c>
      <c r="AU597" s="217" t="s">
        <v>21</v>
      </c>
      <c r="AY597" s="18" t="s">
        <v>139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92</v>
      </c>
      <c r="BK597" s="218">
        <f>ROUND(I597*H597,2)</f>
        <v>0</v>
      </c>
      <c r="BL597" s="18" t="s">
        <v>146</v>
      </c>
      <c r="BM597" s="217" t="s">
        <v>821</v>
      </c>
    </row>
    <row r="598" s="2" customFormat="1">
      <c r="A598" s="40"/>
      <c r="B598" s="41"/>
      <c r="C598" s="42"/>
      <c r="D598" s="219" t="s">
        <v>148</v>
      </c>
      <c r="E598" s="42"/>
      <c r="F598" s="220" t="s">
        <v>817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148</v>
      </c>
      <c r="AU598" s="18" t="s">
        <v>21</v>
      </c>
    </row>
    <row r="599" s="13" customFormat="1">
      <c r="A599" s="13"/>
      <c r="B599" s="224"/>
      <c r="C599" s="225"/>
      <c r="D599" s="226" t="s">
        <v>150</v>
      </c>
      <c r="E599" s="227" t="s">
        <v>82</v>
      </c>
      <c r="F599" s="228" t="s">
        <v>822</v>
      </c>
      <c r="G599" s="225"/>
      <c r="H599" s="229">
        <v>660.48000000000002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150</v>
      </c>
      <c r="AU599" s="235" t="s">
        <v>21</v>
      </c>
      <c r="AV599" s="13" t="s">
        <v>21</v>
      </c>
      <c r="AW599" s="13" t="s">
        <v>42</v>
      </c>
      <c r="AX599" s="13" t="s">
        <v>84</v>
      </c>
      <c r="AY599" s="235" t="s">
        <v>139</v>
      </c>
    </row>
    <row r="600" s="14" customFormat="1">
      <c r="A600" s="14"/>
      <c r="B600" s="236"/>
      <c r="C600" s="237"/>
      <c r="D600" s="226" t="s">
        <v>150</v>
      </c>
      <c r="E600" s="238" t="s">
        <v>82</v>
      </c>
      <c r="F600" s="239" t="s">
        <v>152</v>
      </c>
      <c r="G600" s="237"/>
      <c r="H600" s="238" t="s">
        <v>82</v>
      </c>
      <c r="I600" s="240"/>
      <c r="J600" s="237"/>
      <c r="K600" s="237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150</v>
      </c>
      <c r="AU600" s="245" t="s">
        <v>21</v>
      </c>
      <c r="AV600" s="14" t="s">
        <v>92</v>
      </c>
      <c r="AW600" s="14" t="s">
        <v>42</v>
      </c>
      <c r="AX600" s="14" t="s">
        <v>84</v>
      </c>
      <c r="AY600" s="245" t="s">
        <v>139</v>
      </c>
    </row>
    <row r="601" s="15" customFormat="1">
      <c r="A601" s="15"/>
      <c r="B601" s="246"/>
      <c r="C601" s="247"/>
      <c r="D601" s="226" t="s">
        <v>150</v>
      </c>
      <c r="E601" s="248" t="s">
        <v>82</v>
      </c>
      <c r="F601" s="249" t="s">
        <v>153</v>
      </c>
      <c r="G601" s="247"/>
      <c r="H601" s="250">
        <v>660.48000000000002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6" t="s">
        <v>150</v>
      </c>
      <c r="AU601" s="256" t="s">
        <v>21</v>
      </c>
      <c r="AV601" s="15" t="s">
        <v>146</v>
      </c>
      <c r="AW601" s="15" t="s">
        <v>42</v>
      </c>
      <c r="AX601" s="15" t="s">
        <v>92</v>
      </c>
      <c r="AY601" s="256" t="s">
        <v>139</v>
      </c>
    </row>
    <row r="602" s="2" customFormat="1" ht="21.75" customHeight="1">
      <c r="A602" s="40"/>
      <c r="B602" s="41"/>
      <c r="C602" s="206" t="s">
        <v>823</v>
      </c>
      <c r="D602" s="206" t="s">
        <v>141</v>
      </c>
      <c r="E602" s="207" t="s">
        <v>824</v>
      </c>
      <c r="F602" s="208" t="s">
        <v>825</v>
      </c>
      <c r="G602" s="209" t="s">
        <v>144</v>
      </c>
      <c r="H602" s="210">
        <v>51.799999999999997</v>
      </c>
      <c r="I602" s="211"/>
      <c r="J602" s="212">
        <f>ROUND(I602*H602,2)</f>
        <v>0</v>
      </c>
      <c r="K602" s="208" t="s">
        <v>145</v>
      </c>
      <c r="L602" s="46"/>
      <c r="M602" s="213" t="s">
        <v>82</v>
      </c>
      <c r="N602" s="214" t="s">
        <v>54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146</v>
      </c>
      <c r="AT602" s="217" t="s">
        <v>141</v>
      </c>
      <c r="AU602" s="217" t="s">
        <v>21</v>
      </c>
      <c r="AY602" s="18" t="s">
        <v>139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8" t="s">
        <v>92</v>
      </c>
      <c r="BK602" s="218">
        <f>ROUND(I602*H602,2)</f>
        <v>0</v>
      </c>
      <c r="BL602" s="18" t="s">
        <v>146</v>
      </c>
      <c r="BM602" s="217" t="s">
        <v>826</v>
      </c>
    </row>
    <row r="603" s="2" customFormat="1">
      <c r="A603" s="40"/>
      <c r="B603" s="41"/>
      <c r="C603" s="42"/>
      <c r="D603" s="219" t="s">
        <v>148</v>
      </c>
      <c r="E603" s="42"/>
      <c r="F603" s="220" t="s">
        <v>827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8" t="s">
        <v>148</v>
      </c>
      <c r="AU603" s="18" t="s">
        <v>21</v>
      </c>
    </row>
    <row r="604" s="13" customFormat="1">
      <c r="A604" s="13"/>
      <c r="B604" s="224"/>
      <c r="C604" s="225"/>
      <c r="D604" s="226" t="s">
        <v>150</v>
      </c>
      <c r="E604" s="227" t="s">
        <v>82</v>
      </c>
      <c r="F604" s="228" t="s">
        <v>818</v>
      </c>
      <c r="G604" s="225"/>
      <c r="H604" s="229">
        <v>51.799999999999997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150</v>
      </c>
      <c r="AU604" s="235" t="s">
        <v>21</v>
      </c>
      <c r="AV604" s="13" t="s">
        <v>21</v>
      </c>
      <c r="AW604" s="13" t="s">
        <v>42</v>
      </c>
      <c r="AX604" s="13" t="s">
        <v>84</v>
      </c>
      <c r="AY604" s="235" t="s">
        <v>139</v>
      </c>
    </row>
    <row r="605" s="14" customFormat="1">
      <c r="A605" s="14"/>
      <c r="B605" s="236"/>
      <c r="C605" s="237"/>
      <c r="D605" s="226" t="s">
        <v>150</v>
      </c>
      <c r="E605" s="238" t="s">
        <v>82</v>
      </c>
      <c r="F605" s="239" t="s">
        <v>828</v>
      </c>
      <c r="G605" s="237"/>
      <c r="H605" s="238" t="s">
        <v>82</v>
      </c>
      <c r="I605" s="240"/>
      <c r="J605" s="237"/>
      <c r="K605" s="237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150</v>
      </c>
      <c r="AU605" s="245" t="s">
        <v>21</v>
      </c>
      <c r="AV605" s="14" t="s">
        <v>92</v>
      </c>
      <c r="AW605" s="14" t="s">
        <v>42</v>
      </c>
      <c r="AX605" s="14" t="s">
        <v>84</v>
      </c>
      <c r="AY605" s="245" t="s">
        <v>139</v>
      </c>
    </row>
    <row r="606" s="15" customFormat="1">
      <c r="A606" s="15"/>
      <c r="B606" s="246"/>
      <c r="C606" s="247"/>
      <c r="D606" s="226" t="s">
        <v>150</v>
      </c>
      <c r="E606" s="248" t="s">
        <v>82</v>
      </c>
      <c r="F606" s="249" t="s">
        <v>153</v>
      </c>
      <c r="G606" s="247"/>
      <c r="H606" s="250">
        <v>51.799999999999997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6" t="s">
        <v>150</v>
      </c>
      <c r="AU606" s="256" t="s">
        <v>21</v>
      </c>
      <c r="AV606" s="15" t="s">
        <v>146</v>
      </c>
      <c r="AW606" s="15" t="s">
        <v>42</v>
      </c>
      <c r="AX606" s="15" t="s">
        <v>92</v>
      </c>
      <c r="AY606" s="256" t="s">
        <v>139</v>
      </c>
    </row>
    <row r="607" s="2" customFormat="1" ht="21.75" customHeight="1">
      <c r="A607" s="40"/>
      <c r="B607" s="41"/>
      <c r="C607" s="206" t="s">
        <v>829</v>
      </c>
      <c r="D607" s="206" t="s">
        <v>141</v>
      </c>
      <c r="E607" s="207" t="s">
        <v>830</v>
      </c>
      <c r="F607" s="208" t="s">
        <v>831</v>
      </c>
      <c r="G607" s="209" t="s">
        <v>144</v>
      </c>
      <c r="H607" s="210">
        <v>51.799999999999997</v>
      </c>
      <c r="I607" s="211"/>
      <c r="J607" s="212">
        <f>ROUND(I607*H607,2)</f>
        <v>0</v>
      </c>
      <c r="K607" s="208" t="s">
        <v>145</v>
      </c>
      <c r="L607" s="46"/>
      <c r="M607" s="213" t="s">
        <v>82</v>
      </c>
      <c r="N607" s="214" t="s">
        <v>54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146</v>
      </c>
      <c r="AT607" s="217" t="s">
        <v>141</v>
      </c>
      <c r="AU607" s="217" t="s">
        <v>21</v>
      </c>
      <c r="AY607" s="18" t="s">
        <v>139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8" t="s">
        <v>92</v>
      </c>
      <c r="BK607" s="218">
        <f>ROUND(I607*H607,2)</f>
        <v>0</v>
      </c>
      <c r="BL607" s="18" t="s">
        <v>146</v>
      </c>
      <c r="BM607" s="217" t="s">
        <v>832</v>
      </c>
    </row>
    <row r="608" s="2" customFormat="1">
      <c r="A608" s="40"/>
      <c r="B608" s="41"/>
      <c r="C608" s="42"/>
      <c r="D608" s="219" t="s">
        <v>148</v>
      </c>
      <c r="E608" s="42"/>
      <c r="F608" s="220" t="s">
        <v>833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148</v>
      </c>
      <c r="AU608" s="18" t="s">
        <v>21</v>
      </c>
    </row>
    <row r="609" s="13" customFormat="1">
      <c r="A609" s="13"/>
      <c r="B609" s="224"/>
      <c r="C609" s="225"/>
      <c r="D609" s="226" t="s">
        <v>150</v>
      </c>
      <c r="E609" s="227" t="s">
        <v>82</v>
      </c>
      <c r="F609" s="228" t="s">
        <v>818</v>
      </c>
      <c r="G609" s="225"/>
      <c r="H609" s="229">
        <v>51.799999999999997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150</v>
      </c>
      <c r="AU609" s="235" t="s">
        <v>21</v>
      </c>
      <c r="AV609" s="13" t="s">
        <v>21</v>
      </c>
      <c r="AW609" s="13" t="s">
        <v>42</v>
      </c>
      <c r="AX609" s="13" t="s">
        <v>84</v>
      </c>
      <c r="AY609" s="235" t="s">
        <v>139</v>
      </c>
    </row>
    <row r="610" s="14" customFormat="1">
      <c r="A610" s="14"/>
      <c r="B610" s="236"/>
      <c r="C610" s="237"/>
      <c r="D610" s="226" t="s">
        <v>150</v>
      </c>
      <c r="E610" s="238" t="s">
        <v>82</v>
      </c>
      <c r="F610" s="239" t="s">
        <v>819</v>
      </c>
      <c r="G610" s="237"/>
      <c r="H610" s="238" t="s">
        <v>82</v>
      </c>
      <c r="I610" s="240"/>
      <c r="J610" s="237"/>
      <c r="K610" s="237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150</v>
      </c>
      <c r="AU610" s="245" t="s">
        <v>21</v>
      </c>
      <c r="AV610" s="14" t="s">
        <v>92</v>
      </c>
      <c r="AW610" s="14" t="s">
        <v>42</v>
      </c>
      <c r="AX610" s="14" t="s">
        <v>84</v>
      </c>
      <c r="AY610" s="245" t="s">
        <v>139</v>
      </c>
    </row>
    <row r="611" s="15" customFormat="1">
      <c r="A611" s="15"/>
      <c r="B611" s="246"/>
      <c r="C611" s="247"/>
      <c r="D611" s="226" t="s">
        <v>150</v>
      </c>
      <c r="E611" s="248" t="s">
        <v>82</v>
      </c>
      <c r="F611" s="249" t="s">
        <v>153</v>
      </c>
      <c r="G611" s="247"/>
      <c r="H611" s="250">
        <v>51.799999999999997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150</v>
      </c>
      <c r="AU611" s="256" t="s">
        <v>21</v>
      </c>
      <c r="AV611" s="15" t="s">
        <v>146</v>
      </c>
      <c r="AW611" s="15" t="s">
        <v>42</v>
      </c>
      <c r="AX611" s="15" t="s">
        <v>92</v>
      </c>
      <c r="AY611" s="256" t="s">
        <v>139</v>
      </c>
    </row>
    <row r="612" s="2" customFormat="1" ht="44.25" customHeight="1">
      <c r="A612" s="40"/>
      <c r="B612" s="41"/>
      <c r="C612" s="206" t="s">
        <v>834</v>
      </c>
      <c r="D612" s="206" t="s">
        <v>141</v>
      </c>
      <c r="E612" s="207" t="s">
        <v>835</v>
      </c>
      <c r="F612" s="208" t="s">
        <v>836</v>
      </c>
      <c r="G612" s="209" t="s">
        <v>144</v>
      </c>
      <c r="H612" s="210">
        <v>105</v>
      </c>
      <c r="I612" s="211"/>
      <c r="J612" s="212">
        <f>ROUND(I612*H612,2)</f>
        <v>0</v>
      </c>
      <c r="K612" s="208" t="s">
        <v>145</v>
      </c>
      <c r="L612" s="46"/>
      <c r="M612" s="213" t="s">
        <v>82</v>
      </c>
      <c r="N612" s="214" t="s">
        <v>54</v>
      </c>
      <c r="O612" s="86"/>
      <c r="P612" s="215">
        <f>O612*H612</f>
        <v>0</v>
      </c>
      <c r="Q612" s="215">
        <v>0.089219999999999994</v>
      </c>
      <c r="R612" s="215">
        <f>Q612*H612</f>
        <v>9.3681000000000001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146</v>
      </c>
      <c r="AT612" s="217" t="s">
        <v>141</v>
      </c>
      <c r="AU612" s="217" t="s">
        <v>21</v>
      </c>
      <c r="AY612" s="18" t="s">
        <v>139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8" t="s">
        <v>92</v>
      </c>
      <c r="BK612" s="218">
        <f>ROUND(I612*H612,2)</f>
        <v>0</v>
      </c>
      <c r="BL612" s="18" t="s">
        <v>146</v>
      </c>
      <c r="BM612" s="217" t="s">
        <v>837</v>
      </c>
    </row>
    <row r="613" s="2" customFormat="1">
      <c r="A613" s="40"/>
      <c r="B613" s="41"/>
      <c r="C613" s="42"/>
      <c r="D613" s="219" t="s">
        <v>148</v>
      </c>
      <c r="E613" s="42"/>
      <c r="F613" s="220" t="s">
        <v>838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8" t="s">
        <v>148</v>
      </c>
      <c r="AU613" s="18" t="s">
        <v>21</v>
      </c>
    </row>
    <row r="614" s="13" customFormat="1">
      <c r="A614" s="13"/>
      <c r="B614" s="224"/>
      <c r="C614" s="225"/>
      <c r="D614" s="226" t="s">
        <v>150</v>
      </c>
      <c r="E614" s="227" t="s">
        <v>82</v>
      </c>
      <c r="F614" s="228" t="s">
        <v>749</v>
      </c>
      <c r="G614" s="225"/>
      <c r="H614" s="229">
        <v>105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150</v>
      </c>
      <c r="AU614" s="235" t="s">
        <v>21</v>
      </c>
      <c r="AV614" s="13" t="s">
        <v>21</v>
      </c>
      <c r="AW614" s="13" t="s">
        <v>42</v>
      </c>
      <c r="AX614" s="13" t="s">
        <v>84</v>
      </c>
      <c r="AY614" s="235" t="s">
        <v>139</v>
      </c>
    </row>
    <row r="615" s="14" customFormat="1">
      <c r="A615" s="14"/>
      <c r="B615" s="236"/>
      <c r="C615" s="237"/>
      <c r="D615" s="226" t="s">
        <v>150</v>
      </c>
      <c r="E615" s="238" t="s">
        <v>82</v>
      </c>
      <c r="F615" s="239" t="s">
        <v>152</v>
      </c>
      <c r="G615" s="237"/>
      <c r="H615" s="238" t="s">
        <v>82</v>
      </c>
      <c r="I615" s="240"/>
      <c r="J615" s="237"/>
      <c r="K615" s="237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150</v>
      </c>
      <c r="AU615" s="245" t="s">
        <v>21</v>
      </c>
      <c r="AV615" s="14" t="s">
        <v>92</v>
      </c>
      <c r="AW615" s="14" t="s">
        <v>42</v>
      </c>
      <c r="AX615" s="14" t="s">
        <v>84</v>
      </c>
      <c r="AY615" s="245" t="s">
        <v>139</v>
      </c>
    </row>
    <row r="616" s="15" customFormat="1">
      <c r="A616" s="15"/>
      <c r="B616" s="246"/>
      <c r="C616" s="247"/>
      <c r="D616" s="226" t="s">
        <v>150</v>
      </c>
      <c r="E616" s="248" t="s">
        <v>82</v>
      </c>
      <c r="F616" s="249" t="s">
        <v>153</v>
      </c>
      <c r="G616" s="247"/>
      <c r="H616" s="250">
        <v>105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150</v>
      </c>
      <c r="AU616" s="256" t="s">
        <v>21</v>
      </c>
      <c r="AV616" s="15" t="s">
        <v>146</v>
      </c>
      <c r="AW616" s="15" t="s">
        <v>42</v>
      </c>
      <c r="AX616" s="15" t="s">
        <v>92</v>
      </c>
      <c r="AY616" s="256" t="s">
        <v>139</v>
      </c>
    </row>
    <row r="617" s="2" customFormat="1" ht="16.5" customHeight="1">
      <c r="A617" s="40"/>
      <c r="B617" s="41"/>
      <c r="C617" s="257" t="s">
        <v>839</v>
      </c>
      <c r="D617" s="257" t="s">
        <v>270</v>
      </c>
      <c r="E617" s="258" t="s">
        <v>840</v>
      </c>
      <c r="F617" s="259" t="s">
        <v>841</v>
      </c>
      <c r="G617" s="260" t="s">
        <v>144</v>
      </c>
      <c r="H617" s="261">
        <v>108.15000000000001</v>
      </c>
      <c r="I617" s="262"/>
      <c r="J617" s="263">
        <f>ROUND(I617*H617,2)</f>
        <v>0</v>
      </c>
      <c r="K617" s="259" t="s">
        <v>145</v>
      </c>
      <c r="L617" s="264"/>
      <c r="M617" s="265" t="s">
        <v>82</v>
      </c>
      <c r="N617" s="266" t="s">
        <v>54</v>
      </c>
      <c r="O617" s="86"/>
      <c r="P617" s="215">
        <f>O617*H617</f>
        <v>0</v>
      </c>
      <c r="Q617" s="215">
        <v>0.113</v>
      </c>
      <c r="R617" s="215">
        <f>Q617*H617</f>
        <v>12.22095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189</v>
      </c>
      <c r="AT617" s="217" t="s">
        <v>270</v>
      </c>
      <c r="AU617" s="217" t="s">
        <v>21</v>
      </c>
      <c r="AY617" s="18" t="s">
        <v>139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8" t="s">
        <v>92</v>
      </c>
      <c r="BK617" s="218">
        <f>ROUND(I617*H617,2)</f>
        <v>0</v>
      </c>
      <c r="BL617" s="18" t="s">
        <v>146</v>
      </c>
      <c r="BM617" s="217" t="s">
        <v>842</v>
      </c>
    </row>
    <row r="618" s="13" customFormat="1">
      <c r="A618" s="13"/>
      <c r="B618" s="224"/>
      <c r="C618" s="225"/>
      <c r="D618" s="226" t="s">
        <v>150</v>
      </c>
      <c r="E618" s="225"/>
      <c r="F618" s="228" t="s">
        <v>843</v>
      </c>
      <c r="G618" s="225"/>
      <c r="H618" s="229">
        <v>108.15000000000001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150</v>
      </c>
      <c r="AU618" s="235" t="s">
        <v>21</v>
      </c>
      <c r="AV618" s="13" t="s">
        <v>21</v>
      </c>
      <c r="AW618" s="13" t="s">
        <v>4</v>
      </c>
      <c r="AX618" s="13" t="s">
        <v>92</v>
      </c>
      <c r="AY618" s="235" t="s">
        <v>139</v>
      </c>
    </row>
    <row r="619" s="2" customFormat="1" ht="37.8" customHeight="1">
      <c r="A619" s="40"/>
      <c r="B619" s="41"/>
      <c r="C619" s="206" t="s">
        <v>844</v>
      </c>
      <c r="D619" s="206" t="s">
        <v>141</v>
      </c>
      <c r="E619" s="207" t="s">
        <v>845</v>
      </c>
      <c r="F619" s="208" t="s">
        <v>846</v>
      </c>
      <c r="G619" s="209" t="s">
        <v>144</v>
      </c>
      <c r="H619" s="210">
        <v>38.710000000000001</v>
      </c>
      <c r="I619" s="211"/>
      <c r="J619" s="212">
        <f>ROUND(I619*H619,2)</f>
        <v>0</v>
      </c>
      <c r="K619" s="208" t="s">
        <v>145</v>
      </c>
      <c r="L619" s="46"/>
      <c r="M619" s="213" t="s">
        <v>82</v>
      </c>
      <c r="N619" s="214" t="s">
        <v>54</v>
      </c>
      <c r="O619" s="86"/>
      <c r="P619" s="215">
        <f>O619*H619</f>
        <v>0</v>
      </c>
      <c r="Q619" s="215">
        <v>0.11162</v>
      </c>
      <c r="R619" s="215">
        <f>Q619*H619</f>
        <v>4.3208102000000004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146</v>
      </c>
      <c r="AT619" s="217" t="s">
        <v>141</v>
      </c>
      <c r="AU619" s="217" t="s">
        <v>21</v>
      </c>
      <c r="AY619" s="18" t="s">
        <v>139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8" t="s">
        <v>92</v>
      </c>
      <c r="BK619" s="218">
        <f>ROUND(I619*H619,2)</f>
        <v>0</v>
      </c>
      <c r="BL619" s="18" t="s">
        <v>146</v>
      </c>
      <c r="BM619" s="217" t="s">
        <v>847</v>
      </c>
    </row>
    <row r="620" s="2" customFormat="1">
      <c r="A620" s="40"/>
      <c r="B620" s="41"/>
      <c r="C620" s="42"/>
      <c r="D620" s="219" t="s">
        <v>148</v>
      </c>
      <c r="E620" s="42"/>
      <c r="F620" s="220" t="s">
        <v>848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148</v>
      </c>
      <c r="AU620" s="18" t="s">
        <v>21</v>
      </c>
    </row>
    <row r="621" s="13" customFormat="1">
      <c r="A621" s="13"/>
      <c r="B621" s="224"/>
      <c r="C621" s="225"/>
      <c r="D621" s="226" t="s">
        <v>150</v>
      </c>
      <c r="E621" s="227" t="s">
        <v>82</v>
      </c>
      <c r="F621" s="228" t="s">
        <v>169</v>
      </c>
      <c r="G621" s="225"/>
      <c r="H621" s="229">
        <v>38.710000000000001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150</v>
      </c>
      <c r="AU621" s="235" t="s">
        <v>21</v>
      </c>
      <c r="AV621" s="13" t="s">
        <v>21</v>
      </c>
      <c r="AW621" s="13" t="s">
        <v>42</v>
      </c>
      <c r="AX621" s="13" t="s">
        <v>84</v>
      </c>
      <c r="AY621" s="235" t="s">
        <v>139</v>
      </c>
    </row>
    <row r="622" s="14" customFormat="1">
      <c r="A622" s="14"/>
      <c r="B622" s="236"/>
      <c r="C622" s="237"/>
      <c r="D622" s="226" t="s">
        <v>150</v>
      </c>
      <c r="E622" s="238" t="s">
        <v>82</v>
      </c>
      <c r="F622" s="239" t="s">
        <v>787</v>
      </c>
      <c r="G622" s="237"/>
      <c r="H622" s="238" t="s">
        <v>82</v>
      </c>
      <c r="I622" s="240"/>
      <c r="J622" s="237"/>
      <c r="K622" s="237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150</v>
      </c>
      <c r="AU622" s="245" t="s">
        <v>21</v>
      </c>
      <c r="AV622" s="14" t="s">
        <v>92</v>
      </c>
      <c r="AW622" s="14" t="s">
        <v>42</v>
      </c>
      <c r="AX622" s="14" t="s">
        <v>84</v>
      </c>
      <c r="AY622" s="245" t="s">
        <v>139</v>
      </c>
    </row>
    <row r="623" s="15" customFormat="1">
      <c r="A623" s="15"/>
      <c r="B623" s="246"/>
      <c r="C623" s="247"/>
      <c r="D623" s="226" t="s">
        <v>150</v>
      </c>
      <c r="E623" s="248" t="s">
        <v>82</v>
      </c>
      <c r="F623" s="249" t="s">
        <v>153</v>
      </c>
      <c r="G623" s="247"/>
      <c r="H623" s="250">
        <v>38.710000000000001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150</v>
      </c>
      <c r="AU623" s="256" t="s">
        <v>21</v>
      </c>
      <c r="AV623" s="15" t="s">
        <v>146</v>
      </c>
      <c r="AW623" s="15" t="s">
        <v>42</v>
      </c>
      <c r="AX623" s="15" t="s">
        <v>92</v>
      </c>
      <c r="AY623" s="256" t="s">
        <v>139</v>
      </c>
    </row>
    <row r="624" s="2" customFormat="1" ht="16.5" customHeight="1">
      <c r="A624" s="40"/>
      <c r="B624" s="41"/>
      <c r="C624" s="257" t="s">
        <v>849</v>
      </c>
      <c r="D624" s="257" t="s">
        <v>270</v>
      </c>
      <c r="E624" s="258" t="s">
        <v>850</v>
      </c>
      <c r="F624" s="259" t="s">
        <v>851</v>
      </c>
      <c r="G624" s="260" t="s">
        <v>144</v>
      </c>
      <c r="H624" s="261">
        <v>39.871000000000002</v>
      </c>
      <c r="I624" s="262"/>
      <c r="J624" s="263">
        <f>ROUND(I624*H624,2)</f>
        <v>0</v>
      </c>
      <c r="K624" s="259" t="s">
        <v>145</v>
      </c>
      <c r="L624" s="264"/>
      <c r="M624" s="265" t="s">
        <v>82</v>
      </c>
      <c r="N624" s="266" t="s">
        <v>54</v>
      </c>
      <c r="O624" s="86"/>
      <c r="P624" s="215">
        <f>O624*H624</f>
        <v>0</v>
      </c>
      <c r="Q624" s="215">
        <v>0.152</v>
      </c>
      <c r="R624" s="215">
        <f>Q624*H624</f>
        <v>6.0603920000000002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189</v>
      </c>
      <c r="AT624" s="217" t="s">
        <v>270</v>
      </c>
      <c r="AU624" s="217" t="s">
        <v>21</v>
      </c>
      <c r="AY624" s="18" t="s">
        <v>139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8" t="s">
        <v>92</v>
      </c>
      <c r="BK624" s="218">
        <f>ROUND(I624*H624,2)</f>
        <v>0</v>
      </c>
      <c r="BL624" s="18" t="s">
        <v>146</v>
      </c>
      <c r="BM624" s="217" t="s">
        <v>852</v>
      </c>
    </row>
    <row r="625" s="13" customFormat="1">
      <c r="A625" s="13"/>
      <c r="B625" s="224"/>
      <c r="C625" s="225"/>
      <c r="D625" s="226" t="s">
        <v>150</v>
      </c>
      <c r="E625" s="225"/>
      <c r="F625" s="228" t="s">
        <v>853</v>
      </c>
      <c r="G625" s="225"/>
      <c r="H625" s="229">
        <v>39.871000000000002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150</v>
      </c>
      <c r="AU625" s="235" t="s">
        <v>21</v>
      </c>
      <c r="AV625" s="13" t="s">
        <v>21</v>
      </c>
      <c r="AW625" s="13" t="s">
        <v>4</v>
      </c>
      <c r="AX625" s="13" t="s">
        <v>92</v>
      </c>
      <c r="AY625" s="235" t="s">
        <v>139</v>
      </c>
    </row>
    <row r="626" s="12" customFormat="1" ht="22.8" customHeight="1">
      <c r="A626" s="12"/>
      <c r="B626" s="190"/>
      <c r="C626" s="191"/>
      <c r="D626" s="192" t="s">
        <v>83</v>
      </c>
      <c r="E626" s="204" t="s">
        <v>177</v>
      </c>
      <c r="F626" s="204" t="s">
        <v>854</v>
      </c>
      <c r="G626" s="191"/>
      <c r="H626" s="191"/>
      <c r="I626" s="194"/>
      <c r="J626" s="205">
        <f>BK626</f>
        <v>0</v>
      </c>
      <c r="K626" s="191"/>
      <c r="L626" s="196"/>
      <c r="M626" s="197"/>
      <c r="N626" s="198"/>
      <c r="O626" s="198"/>
      <c r="P626" s="199">
        <f>SUM(P627:P648)</f>
        <v>0</v>
      </c>
      <c r="Q626" s="198"/>
      <c r="R626" s="199">
        <f>SUM(R627:R648)</f>
        <v>0.21746320000000002</v>
      </c>
      <c r="S626" s="198"/>
      <c r="T626" s="200">
        <f>SUM(T627:T648)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01" t="s">
        <v>92</v>
      </c>
      <c r="AT626" s="202" t="s">
        <v>83</v>
      </c>
      <c r="AU626" s="202" t="s">
        <v>92</v>
      </c>
      <c r="AY626" s="201" t="s">
        <v>139</v>
      </c>
      <c r="BK626" s="203">
        <f>SUM(BK627:BK648)</f>
        <v>0</v>
      </c>
    </row>
    <row r="627" s="2" customFormat="1" ht="16.5" customHeight="1">
      <c r="A627" s="40"/>
      <c r="B627" s="41"/>
      <c r="C627" s="206" t="s">
        <v>855</v>
      </c>
      <c r="D627" s="206" t="s">
        <v>141</v>
      </c>
      <c r="E627" s="207" t="s">
        <v>856</v>
      </c>
      <c r="F627" s="208" t="s">
        <v>857</v>
      </c>
      <c r="G627" s="209" t="s">
        <v>144</v>
      </c>
      <c r="H627" s="210">
        <v>36</v>
      </c>
      <c r="I627" s="211"/>
      <c r="J627" s="212">
        <f>ROUND(I627*H627,2)</f>
        <v>0</v>
      </c>
      <c r="K627" s="208" t="s">
        <v>82</v>
      </c>
      <c r="L627" s="46"/>
      <c r="M627" s="213" t="s">
        <v>82</v>
      </c>
      <c r="N627" s="214" t="s">
        <v>54</v>
      </c>
      <c r="O627" s="86"/>
      <c r="P627" s="215">
        <f>O627*H627</f>
        <v>0</v>
      </c>
      <c r="Q627" s="215">
        <v>0.00051999999999999995</v>
      </c>
      <c r="R627" s="215">
        <f>Q627*H627</f>
        <v>0.018719999999999997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146</v>
      </c>
      <c r="AT627" s="217" t="s">
        <v>141</v>
      </c>
      <c r="AU627" s="217" t="s">
        <v>21</v>
      </c>
      <c r="AY627" s="18" t="s">
        <v>139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92</v>
      </c>
      <c r="BK627" s="218">
        <f>ROUND(I627*H627,2)</f>
        <v>0</v>
      </c>
      <c r="BL627" s="18" t="s">
        <v>146</v>
      </c>
      <c r="BM627" s="217" t="s">
        <v>858</v>
      </c>
    </row>
    <row r="628" s="13" customFormat="1">
      <c r="A628" s="13"/>
      <c r="B628" s="224"/>
      <c r="C628" s="225"/>
      <c r="D628" s="226" t="s">
        <v>150</v>
      </c>
      <c r="E628" s="227" t="s">
        <v>82</v>
      </c>
      <c r="F628" s="228" t="s">
        <v>859</v>
      </c>
      <c r="G628" s="225"/>
      <c r="H628" s="229">
        <v>36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150</v>
      </c>
      <c r="AU628" s="235" t="s">
        <v>21</v>
      </c>
      <c r="AV628" s="13" t="s">
        <v>21</v>
      </c>
      <c r="AW628" s="13" t="s">
        <v>42</v>
      </c>
      <c r="AX628" s="13" t="s">
        <v>84</v>
      </c>
      <c r="AY628" s="235" t="s">
        <v>139</v>
      </c>
    </row>
    <row r="629" s="14" customFormat="1">
      <c r="A629" s="14"/>
      <c r="B629" s="236"/>
      <c r="C629" s="237"/>
      <c r="D629" s="226" t="s">
        <v>150</v>
      </c>
      <c r="E629" s="238" t="s">
        <v>82</v>
      </c>
      <c r="F629" s="239" t="s">
        <v>152</v>
      </c>
      <c r="G629" s="237"/>
      <c r="H629" s="238" t="s">
        <v>82</v>
      </c>
      <c r="I629" s="240"/>
      <c r="J629" s="237"/>
      <c r="K629" s="237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150</v>
      </c>
      <c r="AU629" s="245" t="s">
        <v>21</v>
      </c>
      <c r="AV629" s="14" t="s">
        <v>92</v>
      </c>
      <c r="AW629" s="14" t="s">
        <v>42</v>
      </c>
      <c r="AX629" s="14" t="s">
        <v>84</v>
      </c>
      <c r="AY629" s="245" t="s">
        <v>139</v>
      </c>
    </row>
    <row r="630" s="15" customFormat="1">
      <c r="A630" s="15"/>
      <c r="B630" s="246"/>
      <c r="C630" s="247"/>
      <c r="D630" s="226" t="s">
        <v>150</v>
      </c>
      <c r="E630" s="248" t="s">
        <v>82</v>
      </c>
      <c r="F630" s="249" t="s">
        <v>153</v>
      </c>
      <c r="G630" s="247"/>
      <c r="H630" s="250">
        <v>36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150</v>
      </c>
      <c r="AU630" s="256" t="s">
        <v>21</v>
      </c>
      <c r="AV630" s="15" t="s">
        <v>146</v>
      </c>
      <c r="AW630" s="15" t="s">
        <v>42</v>
      </c>
      <c r="AX630" s="15" t="s">
        <v>92</v>
      </c>
      <c r="AY630" s="256" t="s">
        <v>139</v>
      </c>
    </row>
    <row r="631" s="2" customFormat="1" ht="24.15" customHeight="1">
      <c r="A631" s="40"/>
      <c r="B631" s="41"/>
      <c r="C631" s="206" t="s">
        <v>860</v>
      </c>
      <c r="D631" s="206" t="s">
        <v>141</v>
      </c>
      <c r="E631" s="207" t="s">
        <v>861</v>
      </c>
      <c r="F631" s="208" t="s">
        <v>862</v>
      </c>
      <c r="G631" s="209" t="s">
        <v>144</v>
      </c>
      <c r="H631" s="210">
        <v>192.97999999999999</v>
      </c>
      <c r="I631" s="211"/>
      <c r="J631" s="212">
        <f>ROUND(I631*H631,2)</f>
        <v>0</v>
      </c>
      <c r="K631" s="208" t="s">
        <v>145</v>
      </c>
      <c r="L631" s="46"/>
      <c r="M631" s="213" t="s">
        <v>82</v>
      </c>
      <c r="N631" s="214" t="s">
        <v>54</v>
      </c>
      <c r="O631" s="86"/>
      <c r="P631" s="215">
        <f>O631*H631</f>
        <v>0</v>
      </c>
      <c r="Q631" s="215">
        <v>0.00084000000000000003</v>
      </c>
      <c r="R631" s="215">
        <f>Q631*H631</f>
        <v>0.1621032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146</v>
      </c>
      <c r="AT631" s="217" t="s">
        <v>141</v>
      </c>
      <c r="AU631" s="217" t="s">
        <v>21</v>
      </c>
      <c r="AY631" s="18" t="s">
        <v>139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8" t="s">
        <v>92</v>
      </c>
      <c r="BK631" s="218">
        <f>ROUND(I631*H631,2)</f>
        <v>0</v>
      </c>
      <c r="BL631" s="18" t="s">
        <v>146</v>
      </c>
      <c r="BM631" s="217" t="s">
        <v>863</v>
      </c>
    </row>
    <row r="632" s="2" customFormat="1">
      <c r="A632" s="40"/>
      <c r="B632" s="41"/>
      <c r="C632" s="42"/>
      <c r="D632" s="219" t="s">
        <v>148</v>
      </c>
      <c r="E632" s="42"/>
      <c r="F632" s="220" t="s">
        <v>864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148</v>
      </c>
      <c r="AU632" s="18" t="s">
        <v>21</v>
      </c>
    </row>
    <row r="633" s="13" customFormat="1">
      <c r="A633" s="13"/>
      <c r="B633" s="224"/>
      <c r="C633" s="225"/>
      <c r="D633" s="226" t="s">
        <v>150</v>
      </c>
      <c r="E633" s="227" t="s">
        <v>82</v>
      </c>
      <c r="F633" s="228" t="s">
        <v>865</v>
      </c>
      <c r="G633" s="225"/>
      <c r="H633" s="229">
        <v>55.200000000000003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150</v>
      </c>
      <c r="AU633" s="235" t="s">
        <v>21</v>
      </c>
      <c r="AV633" s="13" t="s">
        <v>21</v>
      </c>
      <c r="AW633" s="13" t="s">
        <v>42</v>
      </c>
      <c r="AX633" s="13" t="s">
        <v>84</v>
      </c>
      <c r="AY633" s="235" t="s">
        <v>139</v>
      </c>
    </row>
    <row r="634" s="14" customFormat="1">
      <c r="A634" s="14"/>
      <c r="B634" s="236"/>
      <c r="C634" s="237"/>
      <c r="D634" s="226" t="s">
        <v>150</v>
      </c>
      <c r="E634" s="238" t="s">
        <v>82</v>
      </c>
      <c r="F634" s="239" t="s">
        <v>247</v>
      </c>
      <c r="G634" s="237"/>
      <c r="H634" s="238" t="s">
        <v>82</v>
      </c>
      <c r="I634" s="240"/>
      <c r="J634" s="237"/>
      <c r="K634" s="237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150</v>
      </c>
      <c r="AU634" s="245" t="s">
        <v>21</v>
      </c>
      <c r="AV634" s="14" t="s">
        <v>92</v>
      </c>
      <c r="AW634" s="14" t="s">
        <v>42</v>
      </c>
      <c r="AX634" s="14" t="s">
        <v>84</v>
      </c>
      <c r="AY634" s="245" t="s">
        <v>139</v>
      </c>
    </row>
    <row r="635" s="13" customFormat="1">
      <c r="A635" s="13"/>
      <c r="B635" s="224"/>
      <c r="C635" s="225"/>
      <c r="D635" s="226" t="s">
        <v>150</v>
      </c>
      <c r="E635" s="227" t="s">
        <v>82</v>
      </c>
      <c r="F635" s="228" t="s">
        <v>866</v>
      </c>
      <c r="G635" s="225"/>
      <c r="H635" s="229">
        <v>137.78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150</v>
      </c>
      <c r="AU635" s="235" t="s">
        <v>21</v>
      </c>
      <c r="AV635" s="13" t="s">
        <v>21</v>
      </c>
      <c r="AW635" s="13" t="s">
        <v>42</v>
      </c>
      <c r="AX635" s="13" t="s">
        <v>84</v>
      </c>
      <c r="AY635" s="235" t="s">
        <v>139</v>
      </c>
    </row>
    <row r="636" s="14" customFormat="1">
      <c r="A636" s="14"/>
      <c r="B636" s="236"/>
      <c r="C636" s="237"/>
      <c r="D636" s="226" t="s">
        <v>150</v>
      </c>
      <c r="E636" s="238" t="s">
        <v>82</v>
      </c>
      <c r="F636" s="239" t="s">
        <v>867</v>
      </c>
      <c r="G636" s="237"/>
      <c r="H636" s="238" t="s">
        <v>82</v>
      </c>
      <c r="I636" s="240"/>
      <c r="J636" s="237"/>
      <c r="K636" s="237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150</v>
      </c>
      <c r="AU636" s="245" t="s">
        <v>21</v>
      </c>
      <c r="AV636" s="14" t="s">
        <v>92</v>
      </c>
      <c r="AW636" s="14" t="s">
        <v>42</v>
      </c>
      <c r="AX636" s="14" t="s">
        <v>84</v>
      </c>
      <c r="AY636" s="245" t="s">
        <v>139</v>
      </c>
    </row>
    <row r="637" s="14" customFormat="1">
      <c r="A637" s="14"/>
      <c r="B637" s="236"/>
      <c r="C637" s="237"/>
      <c r="D637" s="226" t="s">
        <v>150</v>
      </c>
      <c r="E637" s="238" t="s">
        <v>82</v>
      </c>
      <c r="F637" s="239" t="s">
        <v>868</v>
      </c>
      <c r="G637" s="237"/>
      <c r="H637" s="238" t="s">
        <v>82</v>
      </c>
      <c r="I637" s="240"/>
      <c r="J637" s="237"/>
      <c r="K637" s="237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150</v>
      </c>
      <c r="AU637" s="245" t="s">
        <v>21</v>
      </c>
      <c r="AV637" s="14" t="s">
        <v>92</v>
      </c>
      <c r="AW637" s="14" t="s">
        <v>42</v>
      </c>
      <c r="AX637" s="14" t="s">
        <v>84</v>
      </c>
      <c r="AY637" s="245" t="s">
        <v>139</v>
      </c>
    </row>
    <row r="638" s="15" customFormat="1">
      <c r="A638" s="15"/>
      <c r="B638" s="246"/>
      <c r="C638" s="247"/>
      <c r="D638" s="226" t="s">
        <v>150</v>
      </c>
      <c r="E638" s="248" t="s">
        <v>82</v>
      </c>
      <c r="F638" s="249" t="s">
        <v>153</v>
      </c>
      <c r="G638" s="247"/>
      <c r="H638" s="250">
        <v>192.98000000000002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6" t="s">
        <v>150</v>
      </c>
      <c r="AU638" s="256" t="s">
        <v>21</v>
      </c>
      <c r="AV638" s="15" t="s">
        <v>146</v>
      </c>
      <c r="AW638" s="15" t="s">
        <v>42</v>
      </c>
      <c r="AX638" s="15" t="s">
        <v>92</v>
      </c>
      <c r="AY638" s="256" t="s">
        <v>139</v>
      </c>
    </row>
    <row r="639" s="2" customFormat="1" ht="16.5" customHeight="1">
      <c r="A639" s="40"/>
      <c r="B639" s="41"/>
      <c r="C639" s="206" t="s">
        <v>869</v>
      </c>
      <c r="D639" s="206" t="s">
        <v>141</v>
      </c>
      <c r="E639" s="207" t="s">
        <v>870</v>
      </c>
      <c r="F639" s="208" t="s">
        <v>871</v>
      </c>
      <c r="G639" s="209" t="s">
        <v>144</v>
      </c>
      <c r="H639" s="210">
        <v>18</v>
      </c>
      <c r="I639" s="211"/>
      <c r="J639" s="212">
        <f>ROUND(I639*H639,2)</f>
        <v>0</v>
      </c>
      <c r="K639" s="208" t="s">
        <v>145</v>
      </c>
      <c r="L639" s="46"/>
      <c r="M639" s="213" t="s">
        <v>82</v>
      </c>
      <c r="N639" s="214" t="s">
        <v>54</v>
      </c>
      <c r="O639" s="86"/>
      <c r="P639" s="215">
        <f>O639*H639</f>
        <v>0</v>
      </c>
      <c r="Q639" s="215">
        <v>0.00079000000000000001</v>
      </c>
      <c r="R639" s="215">
        <f>Q639*H639</f>
        <v>0.01422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146</v>
      </c>
      <c r="AT639" s="217" t="s">
        <v>141</v>
      </c>
      <c r="AU639" s="217" t="s">
        <v>21</v>
      </c>
      <c r="AY639" s="18" t="s">
        <v>139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8" t="s">
        <v>92</v>
      </c>
      <c r="BK639" s="218">
        <f>ROUND(I639*H639,2)</f>
        <v>0</v>
      </c>
      <c r="BL639" s="18" t="s">
        <v>146</v>
      </c>
      <c r="BM639" s="217" t="s">
        <v>872</v>
      </c>
    </row>
    <row r="640" s="2" customFormat="1">
      <c r="A640" s="40"/>
      <c r="B640" s="41"/>
      <c r="C640" s="42"/>
      <c r="D640" s="219" t="s">
        <v>148</v>
      </c>
      <c r="E640" s="42"/>
      <c r="F640" s="220" t="s">
        <v>873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148</v>
      </c>
      <c r="AU640" s="18" t="s">
        <v>21</v>
      </c>
    </row>
    <row r="641" s="13" customFormat="1">
      <c r="A641" s="13"/>
      <c r="B641" s="224"/>
      <c r="C641" s="225"/>
      <c r="D641" s="226" t="s">
        <v>150</v>
      </c>
      <c r="E641" s="227" t="s">
        <v>82</v>
      </c>
      <c r="F641" s="228" t="s">
        <v>874</v>
      </c>
      <c r="G641" s="225"/>
      <c r="H641" s="229">
        <v>18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150</v>
      </c>
      <c r="AU641" s="235" t="s">
        <v>21</v>
      </c>
      <c r="AV641" s="13" t="s">
        <v>21</v>
      </c>
      <c r="AW641" s="13" t="s">
        <v>42</v>
      </c>
      <c r="AX641" s="13" t="s">
        <v>84</v>
      </c>
      <c r="AY641" s="235" t="s">
        <v>139</v>
      </c>
    </row>
    <row r="642" s="14" customFormat="1">
      <c r="A642" s="14"/>
      <c r="B642" s="236"/>
      <c r="C642" s="237"/>
      <c r="D642" s="226" t="s">
        <v>150</v>
      </c>
      <c r="E642" s="238" t="s">
        <v>82</v>
      </c>
      <c r="F642" s="239" t="s">
        <v>152</v>
      </c>
      <c r="G642" s="237"/>
      <c r="H642" s="238" t="s">
        <v>82</v>
      </c>
      <c r="I642" s="240"/>
      <c r="J642" s="237"/>
      <c r="K642" s="237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150</v>
      </c>
      <c r="AU642" s="245" t="s">
        <v>21</v>
      </c>
      <c r="AV642" s="14" t="s">
        <v>92</v>
      </c>
      <c r="AW642" s="14" t="s">
        <v>42</v>
      </c>
      <c r="AX642" s="14" t="s">
        <v>84</v>
      </c>
      <c r="AY642" s="245" t="s">
        <v>139</v>
      </c>
    </row>
    <row r="643" s="15" customFormat="1">
      <c r="A643" s="15"/>
      <c r="B643" s="246"/>
      <c r="C643" s="247"/>
      <c r="D643" s="226" t="s">
        <v>150</v>
      </c>
      <c r="E643" s="248" t="s">
        <v>82</v>
      </c>
      <c r="F643" s="249" t="s">
        <v>153</v>
      </c>
      <c r="G643" s="247"/>
      <c r="H643" s="250">
        <v>18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6" t="s">
        <v>150</v>
      </c>
      <c r="AU643" s="256" t="s">
        <v>21</v>
      </c>
      <c r="AV643" s="15" t="s">
        <v>146</v>
      </c>
      <c r="AW643" s="15" t="s">
        <v>42</v>
      </c>
      <c r="AX643" s="15" t="s">
        <v>92</v>
      </c>
      <c r="AY643" s="256" t="s">
        <v>139</v>
      </c>
    </row>
    <row r="644" s="2" customFormat="1" ht="33" customHeight="1">
      <c r="A644" s="40"/>
      <c r="B644" s="41"/>
      <c r="C644" s="206" t="s">
        <v>875</v>
      </c>
      <c r="D644" s="206" t="s">
        <v>141</v>
      </c>
      <c r="E644" s="207" t="s">
        <v>876</v>
      </c>
      <c r="F644" s="208" t="s">
        <v>877</v>
      </c>
      <c r="G644" s="209" t="s">
        <v>198</v>
      </c>
      <c r="H644" s="210">
        <v>23.600000000000001</v>
      </c>
      <c r="I644" s="211"/>
      <c r="J644" s="212">
        <f>ROUND(I644*H644,2)</f>
        <v>0</v>
      </c>
      <c r="K644" s="208" t="s">
        <v>145</v>
      </c>
      <c r="L644" s="46"/>
      <c r="M644" s="213" t="s">
        <v>82</v>
      </c>
      <c r="N644" s="214" t="s">
        <v>54</v>
      </c>
      <c r="O644" s="86"/>
      <c r="P644" s="215">
        <f>O644*H644</f>
        <v>0</v>
      </c>
      <c r="Q644" s="215">
        <v>0.00095</v>
      </c>
      <c r="R644" s="215">
        <f>Q644*H644</f>
        <v>0.022420000000000002</v>
      </c>
      <c r="S644" s="215">
        <v>0</v>
      </c>
      <c r="T644" s="21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7" t="s">
        <v>146</v>
      </c>
      <c r="AT644" s="217" t="s">
        <v>141</v>
      </c>
      <c r="AU644" s="217" t="s">
        <v>21</v>
      </c>
      <c r="AY644" s="18" t="s">
        <v>139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8" t="s">
        <v>92</v>
      </c>
      <c r="BK644" s="218">
        <f>ROUND(I644*H644,2)</f>
        <v>0</v>
      </c>
      <c r="BL644" s="18" t="s">
        <v>146</v>
      </c>
      <c r="BM644" s="217" t="s">
        <v>878</v>
      </c>
    </row>
    <row r="645" s="2" customFormat="1">
      <c r="A645" s="40"/>
      <c r="B645" s="41"/>
      <c r="C645" s="42"/>
      <c r="D645" s="219" t="s">
        <v>148</v>
      </c>
      <c r="E645" s="42"/>
      <c r="F645" s="220" t="s">
        <v>879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8" t="s">
        <v>148</v>
      </c>
      <c r="AU645" s="18" t="s">
        <v>21</v>
      </c>
    </row>
    <row r="646" s="13" customFormat="1">
      <c r="A646" s="13"/>
      <c r="B646" s="224"/>
      <c r="C646" s="225"/>
      <c r="D646" s="226" t="s">
        <v>150</v>
      </c>
      <c r="E646" s="227" t="s">
        <v>82</v>
      </c>
      <c r="F646" s="228" t="s">
        <v>880</v>
      </c>
      <c r="G646" s="225"/>
      <c r="H646" s="229">
        <v>23.600000000000001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150</v>
      </c>
      <c r="AU646" s="235" t="s">
        <v>21</v>
      </c>
      <c r="AV646" s="13" t="s">
        <v>21</v>
      </c>
      <c r="AW646" s="13" t="s">
        <v>42</v>
      </c>
      <c r="AX646" s="13" t="s">
        <v>84</v>
      </c>
      <c r="AY646" s="235" t="s">
        <v>139</v>
      </c>
    </row>
    <row r="647" s="14" customFormat="1">
      <c r="A647" s="14"/>
      <c r="B647" s="236"/>
      <c r="C647" s="237"/>
      <c r="D647" s="226" t="s">
        <v>150</v>
      </c>
      <c r="E647" s="238" t="s">
        <v>82</v>
      </c>
      <c r="F647" s="239" t="s">
        <v>152</v>
      </c>
      <c r="G647" s="237"/>
      <c r="H647" s="238" t="s">
        <v>82</v>
      </c>
      <c r="I647" s="240"/>
      <c r="J647" s="237"/>
      <c r="K647" s="237"/>
      <c r="L647" s="241"/>
      <c r="M647" s="242"/>
      <c r="N647" s="243"/>
      <c r="O647" s="243"/>
      <c r="P647" s="243"/>
      <c r="Q647" s="243"/>
      <c r="R647" s="243"/>
      <c r="S647" s="243"/>
      <c r="T647" s="24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5" t="s">
        <v>150</v>
      </c>
      <c r="AU647" s="245" t="s">
        <v>21</v>
      </c>
      <c r="AV647" s="14" t="s">
        <v>92</v>
      </c>
      <c r="AW647" s="14" t="s">
        <v>42</v>
      </c>
      <c r="AX647" s="14" t="s">
        <v>84</v>
      </c>
      <c r="AY647" s="245" t="s">
        <v>139</v>
      </c>
    </row>
    <row r="648" s="15" customFormat="1">
      <c r="A648" s="15"/>
      <c r="B648" s="246"/>
      <c r="C648" s="247"/>
      <c r="D648" s="226" t="s">
        <v>150</v>
      </c>
      <c r="E648" s="248" t="s">
        <v>82</v>
      </c>
      <c r="F648" s="249" t="s">
        <v>153</v>
      </c>
      <c r="G648" s="247"/>
      <c r="H648" s="250">
        <v>23.600000000000001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6" t="s">
        <v>150</v>
      </c>
      <c r="AU648" s="256" t="s">
        <v>21</v>
      </c>
      <c r="AV648" s="15" t="s">
        <v>146</v>
      </c>
      <c r="AW648" s="15" t="s">
        <v>42</v>
      </c>
      <c r="AX648" s="15" t="s">
        <v>92</v>
      </c>
      <c r="AY648" s="256" t="s">
        <v>139</v>
      </c>
    </row>
    <row r="649" s="12" customFormat="1" ht="22.8" customHeight="1">
      <c r="A649" s="12"/>
      <c r="B649" s="190"/>
      <c r="C649" s="191"/>
      <c r="D649" s="192" t="s">
        <v>83</v>
      </c>
      <c r="E649" s="204" t="s">
        <v>189</v>
      </c>
      <c r="F649" s="204" t="s">
        <v>881</v>
      </c>
      <c r="G649" s="191"/>
      <c r="H649" s="191"/>
      <c r="I649" s="194"/>
      <c r="J649" s="205">
        <f>BK649</f>
        <v>0</v>
      </c>
      <c r="K649" s="191"/>
      <c r="L649" s="196"/>
      <c r="M649" s="197"/>
      <c r="N649" s="198"/>
      <c r="O649" s="198"/>
      <c r="P649" s="199">
        <f>SUM(P650:P683)</f>
        <v>0</v>
      </c>
      <c r="Q649" s="198"/>
      <c r="R649" s="199">
        <f>SUM(R650:R683)</f>
        <v>1.8306415999999999</v>
      </c>
      <c r="S649" s="198"/>
      <c r="T649" s="200">
        <f>SUM(T650:T683)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1" t="s">
        <v>92</v>
      </c>
      <c r="AT649" s="202" t="s">
        <v>83</v>
      </c>
      <c r="AU649" s="202" t="s">
        <v>92</v>
      </c>
      <c r="AY649" s="201" t="s">
        <v>139</v>
      </c>
      <c r="BK649" s="203">
        <f>SUM(BK650:BK683)</f>
        <v>0</v>
      </c>
    </row>
    <row r="650" s="2" customFormat="1" ht="16.5" customHeight="1">
      <c r="A650" s="40"/>
      <c r="B650" s="41"/>
      <c r="C650" s="206" t="s">
        <v>882</v>
      </c>
      <c r="D650" s="206" t="s">
        <v>141</v>
      </c>
      <c r="E650" s="207" t="s">
        <v>883</v>
      </c>
      <c r="F650" s="208" t="s">
        <v>884</v>
      </c>
      <c r="G650" s="209" t="s">
        <v>198</v>
      </c>
      <c r="H650" s="210">
        <v>36</v>
      </c>
      <c r="I650" s="211"/>
      <c r="J650" s="212">
        <f>ROUND(I650*H650,2)</f>
        <v>0</v>
      </c>
      <c r="K650" s="208" t="s">
        <v>145</v>
      </c>
      <c r="L650" s="46"/>
      <c r="M650" s="213" t="s">
        <v>82</v>
      </c>
      <c r="N650" s="214" t="s">
        <v>54</v>
      </c>
      <c r="O650" s="86"/>
      <c r="P650" s="215">
        <f>O650*H650</f>
        <v>0</v>
      </c>
      <c r="Q650" s="215">
        <v>1.0000000000000001E-05</v>
      </c>
      <c r="R650" s="215">
        <f>Q650*H650</f>
        <v>0.00036000000000000002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146</v>
      </c>
      <c r="AT650" s="217" t="s">
        <v>141</v>
      </c>
      <c r="AU650" s="217" t="s">
        <v>21</v>
      </c>
      <c r="AY650" s="18" t="s">
        <v>139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8" t="s">
        <v>92</v>
      </c>
      <c r="BK650" s="218">
        <f>ROUND(I650*H650,2)</f>
        <v>0</v>
      </c>
      <c r="BL650" s="18" t="s">
        <v>146</v>
      </c>
      <c r="BM650" s="217" t="s">
        <v>885</v>
      </c>
    </row>
    <row r="651" s="2" customFormat="1">
      <c r="A651" s="40"/>
      <c r="B651" s="41"/>
      <c r="C651" s="42"/>
      <c r="D651" s="219" t="s">
        <v>148</v>
      </c>
      <c r="E651" s="42"/>
      <c r="F651" s="220" t="s">
        <v>886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8" t="s">
        <v>148</v>
      </c>
      <c r="AU651" s="18" t="s">
        <v>21</v>
      </c>
    </row>
    <row r="652" s="13" customFormat="1">
      <c r="A652" s="13"/>
      <c r="B652" s="224"/>
      <c r="C652" s="225"/>
      <c r="D652" s="226" t="s">
        <v>150</v>
      </c>
      <c r="E652" s="227" t="s">
        <v>82</v>
      </c>
      <c r="F652" s="228" t="s">
        <v>887</v>
      </c>
      <c r="G652" s="225"/>
      <c r="H652" s="229">
        <v>36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150</v>
      </c>
      <c r="AU652" s="235" t="s">
        <v>21</v>
      </c>
      <c r="AV652" s="13" t="s">
        <v>21</v>
      </c>
      <c r="AW652" s="13" t="s">
        <v>42</v>
      </c>
      <c r="AX652" s="13" t="s">
        <v>84</v>
      </c>
      <c r="AY652" s="235" t="s">
        <v>139</v>
      </c>
    </row>
    <row r="653" s="14" customFormat="1">
      <c r="A653" s="14"/>
      <c r="B653" s="236"/>
      <c r="C653" s="237"/>
      <c r="D653" s="226" t="s">
        <v>150</v>
      </c>
      <c r="E653" s="238" t="s">
        <v>82</v>
      </c>
      <c r="F653" s="239" t="s">
        <v>152</v>
      </c>
      <c r="G653" s="237"/>
      <c r="H653" s="238" t="s">
        <v>82</v>
      </c>
      <c r="I653" s="240"/>
      <c r="J653" s="237"/>
      <c r="K653" s="237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150</v>
      </c>
      <c r="AU653" s="245" t="s">
        <v>21</v>
      </c>
      <c r="AV653" s="14" t="s">
        <v>92</v>
      </c>
      <c r="AW653" s="14" t="s">
        <v>42</v>
      </c>
      <c r="AX653" s="14" t="s">
        <v>84</v>
      </c>
      <c r="AY653" s="245" t="s">
        <v>139</v>
      </c>
    </row>
    <row r="654" s="15" customFormat="1">
      <c r="A654" s="15"/>
      <c r="B654" s="246"/>
      <c r="C654" s="247"/>
      <c r="D654" s="226" t="s">
        <v>150</v>
      </c>
      <c r="E654" s="248" t="s">
        <v>82</v>
      </c>
      <c r="F654" s="249" t="s">
        <v>153</v>
      </c>
      <c r="G654" s="247"/>
      <c r="H654" s="250">
        <v>36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150</v>
      </c>
      <c r="AU654" s="256" t="s">
        <v>21</v>
      </c>
      <c r="AV654" s="15" t="s">
        <v>146</v>
      </c>
      <c r="AW654" s="15" t="s">
        <v>42</v>
      </c>
      <c r="AX654" s="15" t="s">
        <v>92</v>
      </c>
      <c r="AY654" s="256" t="s">
        <v>139</v>
      </c>
    </row>
    <row r="655" s="2" customFormat="1" ht="16.5" customHeight="1">
      <c r="A655" s="40"/>
      <c r="B655" s="41"/>
      <c r="C655" s="257" t="s">
        <v>888</v>
      </c>
      <c r="D655" s="257" t="s">
        <v>270</v>
      </c>
      <c r="E655" s="258" t="s">
        <v>889</v>
      </c>
      <c r="F655" s="259" t="s">
        <v>890</v>
      </c>
      <c r="G655" s="260" t="s">
        <v>198</v>
      </c>
      <c r="H655" s="261">
        <v>36.539999999999999</v>
      </c>
      <c r="I655" s="262"/>
      <c r="J655" s="263">
        <f>ROUND(I655*H655,2)</f>
        <v>0</v>
      </c>
      <c r="K655" s="259" t="s">
        <v>145</v>
      </c>
      <c r="L655" s="264"/>
      <c r="M655" s="265" t="s">
        <v>82</v>
      </c>
      <c r="N655" s="266" t="s">
        <v>54</v>
      </c>
      <c r="O655" s="86"/>
      <c r="P655" s="215">
        <f>O655*H655</f>
        <v>0</v>
      </c>
      <c r="Q655" s="215">
        <v>0.0020400000000000001</v>
      </c>
      <c r="R655" s="215">
        <f>Q655*H655</f>
        <v>0.0745416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189</v>
      </c>
      <c r="AT655" s="217" t="s">
        <v>270</v>
      </c>
      <c r="AU655" s="217" t="s">
        <v>21</v>
      </c>
      <c r="AY655" s="18" t="s">
        <v>139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8" t="s">
        <v>92</v>
      </c>
      <c r="BK655" s="218">
        <f>ROUND(I655*H655,2)</f>
        <v>0</v>
      </c>
      <c r="BL655" s="18" t="s">
        <v>146</v>
      </c>
      <c r="BM655" s="217" t="s">
        <v>891</v>
      </c>
    </row>
    <row r="656" s="13" customFormat="1">
      <c r="A656" s="13"/>
      <c r="B656" s="224"/>
      <c r="C656" s="225"/>
      <c r="D656" s="226" t="s">
        <v>150</v>
      </c>
      <c r="E656" s="225"/>
      <c r="F656" s="228" t="s">
        <v>892</v>
      </c>
      <c r="G656" s="225"/>
      <c r="H656" s="229">
        <v>36.539999999999999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150</v>
      </c>
      <c r="AU656" s="235" t="s">
        <v>21</v>
      </c>
      <c r="AV656" s="13" t="s">
        <v>21</v>
      </c>
      <c r="AW656" s="13" t="s">
        <v>4</v>
      </c>
      <c r="AX656" s="13" t="s">
        <v>92</v>
      </c>
      <c r="AY656" s="235" t="s">
        <v>139</v>
      </c>
    </row>
    <row r="657" s="2" customFormat="1" ht="24.15" customHeight="1">
      <c r="A657" s="40"/>
      <c r="B657" s="41"/>
      <c r="C657" s="206" t="s">
        <v>893</v>
      </c>
      <c r="D657" s="206" t="s">
        <v>141</v>
      </c>
      <c r="E657" s="207" t="s">
        <v>894</v>
      </c>
      <c r="F657" s="208" t="s">
        <v>895</v>
      </c>
      <c r="G657" s="209" t="s">
        <v>198</v>
      </c>
      <c r="H657" s="210">
        <v>25</v>
      </c>
      <c r="I657" s="211"/>
      <c r="J657" s="212">
        <f>ROUND(I657*H657,2)</f>
        <v>0</v>
      </c>
      <c r="K657" s="208" t="s">
        <v>145</v>
      </c>
      <c r="L657" s="46"/>
      <c r="M657" s="213" t="s">
        <v>82</v>
      </c>
      <c r="N657" s="214" t="s">
        <v>54</v>
      </c>
      <c r="O657" s="86"/>
      <c r="P657" s="215">
        <f>O657*H657</f>
        <v>0</v>
      </c>
      <c r="Q657" s="215">
        <v>0.0042199999999999998</v>
      </c>
      <c r="R657" s="215">
        <f>Q657*H657</f>
        <v>0.1055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146</v>
      </c>
      <c r="AT657" s="217" t="s">
        <v>141</v>
      </c>
      <c r="AU657" s="217" t="s">
        <v>21</v>
      </c>
      <c r="AY657" s="18" t="s">
        <v>139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8" t="s">
        <v>92</v>
      </c>
      <c r="BK657" s="218">
        <f>ROUND(I657*H657,2)</f>
        <v>0</v>
      </c>
      <c r="BL657" s="18" t="s">
        <v>146</v>
      </c>
      <c r="BM657" s="217" t="s">
        <v>896</v>
      </c>
    </row>
    <row r="658" s="2" customFormat="1">
      <c r="A658" s="40"/>
      <c r="B658" s="41"/>
      <c r="C658" s="42"/>
      <c r="D658" s="219" t="s">
        <v>148</v>
      </c>
      <c r="E658" s="42"/>
      <c r="F658" s="220" t="s">
        <v>897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148</v>
      </c>
      <c r="AU658" s="18" t="s">
        <v>21</v>
      </c>
    </row>
    <row r="659" s="13" customFormat="1">
      <c r="A659" s="13"/>
      <c r="B659" s="224"/>
      <c r="C659" s="225"/>
      <c r="D659" s="226" t="s">
        <v>150</v>
      </c>
      <c r="E659" s="227" t="s">
        <v>82</v>
      </c>
      <c r="F659" s="228" t="s">
        <v>298</v>
      </c>
      <c r="G659" s="225"/>
      <c r="H659" s="229">
        <v>25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150</v>
      </c>
      <c r="AU659" s="235" t="s">
        <v>21</v>
      </c>
      <c r="AV659" s="13" t="s">
        <v>21</v>
      </c>
      <c r="AW659" s="13" t="s">
        <v>42</v>
      </c>
      <c r="AX659" s="13" t="s">
        <v>84</v>
      </c>
      <c r="AY659" s="235" t="s">
        <v>139</v>
      </c>
    </row>
    <row r="660" s="14" customFormat="1">
      <c r="A660" s="14"/>
      <c r="B660" s="236"/>
      <c r="C660" s="237"/>
      <c r="D660" s="226" t="s">
        <v>150</v>
      </c>
      <c r="E660" s="238" t="s">
        <v>82</v>
      </c>
      <c r="F660" s="239" t="s">
        <v>152</v>
      </c>
      <c r="G660" s="237"/>
      <c r="H660" s="238" t="s">
        <v>82</v>
      </c>
      <c r="I660" s="240"/>
      <c r="J660" s="237"/>
      <c r="K660" s="237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150</v>
      </c>
      <c r="AU660" s="245" t="s">
        <v>21</v>
      </c>
      <c r="AV660" s="14" t="s">
        <v>92</v>
      </c>
      <c r="AW660" s="14" t="s">
        <v>42</v>
      </c>
      <c r="AX660" s="14" t="s">
        <v>84</v>
      </c>
      <c r="AY660" s="245" t="s">
        <v>139</v>
      </c>
    </row>
    <row r="661" s="15" customFormat="1">
      <c r="A661" s="15"/>
      <c r="B661" s="246"/>
      <c r="C661" s="247"/>
      <c r="D661" s="226" t="s">
        <v>150</v>
      </c>
      <c r="E661" s="248" t="s">
        <v>82</v>
      </c>
      <c r="F661" s="249" t="s">
        <v>153</v>
      </c>
      <c r="G661" s="247"/>
      <c r="H661" s="250">
        <v>25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150</v>
      </c>
      <c r="AU661" s="256" t="s">
        <v>21</v>
      </c>
      <c r="AV661" s="15" t="s">
        <v>146</v>
      </c>
      <c r="AW661" s="15" t="s">
        <v>42</v>
      </c>
      <c r="AX661" s="15" t="s">
        <v>92</v>
      </c>
      <c r="AY661" s="256" t="s">
        <v>139</v>
      </c>
    </row>
    <row r="662" s="2" customFormat="1" ht="16.5" customHeight="1">
      <c r="A662" s="40"/>
      <c r="B662" s="41"/>
      <c r="C662" s="206" t="s">
        <v>898</v>
      </c>
      <c r="D662" s="206" t="s">
        <v>141</v>
      </c>
      <c r="E662" s="207" t="s">
        <v>899</v>
      </c>
      <c r="F662" s="208" t="s">
        <v>900</v>
      </c>
      <c r="G662" s="209" t="s">
        <v>520</v>
      </c>
      <c r="H662" s="210">
        <v>2</v>
      </c>
      <c r="I662" s="211"/>
      <c r="J662" s="212">
        <f>ROUND(I662*H662,2)</f>
        <v>0</v>
      </c>
      <c r="K662" s="208" t="s">
        <v>145</v>
      </c>
      <c r="L662" s="46"/>
      <c r="M662" s="213" t="s">
        <v>82</v>
      </c>
      <c r="N662" s="214" t="s">
        <v>54</v>
      </c>
      <c r="O662" s="86"/>
      <c r="P662" s="215">
        <f>O662*H662</f>
        <v>0</v>
      </c>
      <c r="Q662" s="215">
        <v>0.12526000000000001</v>
      </c>
      <c r="R662" s="215">
        <f>Q662*H662</f>
        <v>0.25052000000000002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146</v>
      </c>
      <c r="AT662" s="217" t="s">
        <v>141</v>
      </c>
      <c r="AU662" s="217" t="s">
        <v>21</v>
      </c>
      <c r="AY662" s="18" t="s">
        <v>139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8" t="s">
        <v>92</v>
      </c>
      <c r="BK662" s="218">
        <f>ROUND(I662*H662,2)</f>
        <v>0</v>
      </c>
      <c r="BL662" s="18" t="s">
        <v>146</v>
      </c>
      <c r="BM662" s="217" t="s">
        <v>901</v>
      </c>
    </row>
    <row r="663" s="2" customFormat="1">
      <c r="A663" s="40"/>
      <c r="B663" s="41"/>
      <c r="C663" s="42"/>
      <c r="D663" s="219" t="s">
        <v>148</v>
      </c>
      <c r="E663" s="42"/>
      <c r="F663" s="220" t="s">
        <v>902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148</v>
      </c>
      <c r="AU663" s="18" t="s">
        <v>21</v>
      </c>
    </row>
    <row r="664" s="13" customFormat="1">
      <c r="A664" s="13"/>
      <c r="B664" s="224"/>
      <c r="C664" s="225"/>
      <c r="D664" s="226" t="s">
        <v>150</v>
      </c>
      <c r="E664" s="227" t="s">
        <v>82</v>
      </c>
      <c r="F664" s="228" t="s">
        <v>21</v>
      </c>
      <c r="G664" s="225"/>
      <c r="H664" s="229">
        <v>2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150</v>
      </c>
      <c r="AU664" s="235" t="s">
        <v>21</v>
      </c>
      <c r="AV664" s="13" t="s">
        <v>21</v>
      </c>
      <c r="AW664" s="13" t="s">
        <v>42</v>
      </c>
      <c r="AX664" s="13" t="s">
        <v>84</v>
      </c>
      <c r="AY664" s="235" t="s">
        <v>139</v>
      </c>
    </row>
    <row r="665" s="14" customFormat="1">
      <c r="A665" s="14"/>
      <c r="B665" s="236"/>
      <c r="C665" s="237"/>
      <c r="D665" s="226" t="s">
        <v>150</v>
      </c>
      <c r="E665" s="238" t="s">
        <v>82</v>
      </c>
      <c r="F665" s="239" t="s">
        <v>152</v>
      </c>
      <c r="G665" s="237"/>
      <c r="H665" s="238" t="s">
        <v>82</v>
      </c>
      <c r="I665" s="240"/>
      <c r="J665" s="237"/>
      <c r="K665" s="237"/>
      <c r="L665" s="241"/>
      <c r="M665" s="242"/>
      <c r="N665" s="243"/>
      <c r="O665" s="243"/>
      <c r="P665" s="243"/>
      <c r="Q665" s="243"/>
      <c r="R665" s="243"/>
      <c r="S665" s="243"/>
      <c r="T665" s="24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5" t="s">
        <v>150</v>
      </c>
      <c r="AU665" s="245" t="s">
        <v>21</v>
      </c>
      <c r="AV665" s="14" t="s">
        <v>92</v>
      </c>
      <c r="AW665" s="14" t="s">
        <v>42</v>
      </c>
      <c r="AX665" s="14" t="s">
        <v>84</v>
      </c>
      <c r="AY665" s="245" t="s">
        <v>139</v>
      </c>
    </row>
    <row r="666" s="15" customFormat="1">
      <c r="A666" s="15"/>
      <c r="B666" s="246"/>
      <c r="C666" s="247"/>
      <c r="D666" s="226" t="s">
        <v>150</v>
      </c>
      <c r="E666" s="248" t="s">
        <v>82</v>
      </c>
      <c r="F666" s="249" t="s">
        <v>153</v>
      </c>
      <c r="G666" s="247"/>
      <c r="H666" s="250">
        <v>2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150</v>
      </c>
      <c r="AU666" s="256" t="s">
        <v>21</v>
      </c>
      <c r="AV666" s="15" t="s">
        <v>146</v>
      </c>
      <c r="AW666" s="15" t="s">
        <v>42</v>
      </c>
      <c r="AX666" s="15" t="s">
        <v>92</v>
      </c>
      <c r="AY666" s="256" t="s">
        <v>139</v>
      </c>
    </row>
    <row r="667" s="2" customFormat="1" ht="16.5" customHeight="1">
      <c r="A667" s="40"/>
      <c r="B667" s="41"/>
      <c r="C667" s="257" t="s">
        <v>903</v>
      </c>
      <c r="D667" s="257" t="s">
        <v>270</v>
      </c>
      <c r="E667" s="258" t="s">
        <v>904</v>
      </c>
      <c r="F667" s="259" t="s">
        <v>905</v>
      </c>
      <c r="G667" s="260" t="s">
        <v>520</v>
      </c>
      <c r="H667" s="261">
        <v>2</v>
      </c>
      <c r="I667" s="262"/>
      <c r="J667" s="263">
        <f>ROUND(I667*H667,2)</f>
        <v>0</v>
      </c>
      <c r="K667" s="259" t="s">
        <v>145</v>
      </c>
      <c r="L667" s="264"/>
      <c r="M667" s="265" t="s">
        <v>82</v>
      </c>
      <c r="N667" s="266" t="s">
        <v>54</v>
      </c>
      <c r="O667" s="86"/>
      <c r="P667" s="215">
        <f>O667*H667</f>
        <v>0</v>
      </c>
      <c r="Q667" s="215">
        <v>0.071999999999999995</v>
      </c>
      <c r="R667" s="215">
        <f>Q667*H667</f>
        <v>0.14399999999999999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189</v>
      </c>
      <c r="AT667" s="217" t="s">
        <v>270</v>
      </c>
      <c r="AU667" s="217" t="s">
        <v>21</v>
      </c>
      <c r="AY667" s="18" t="s">
        <v>139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8" t="s">
        <v>92</v>
      </c>
      <c r="BK667" s="218">
        <f>ROUND(I667*H667,2)</f>
        <v>0</v>
      </c>
      <c r="BL667" s="18" t="s">
        <v>146</v>
      </c>
      <c r="BM667" s="217" t="s">
        <v>906</v>
      </c>
    </row>
    <row r="668" s="2" customFormat="1" ht="16.5" customHeight="1">
      <c r="A668" s="40"/>
      <c r="B668" s="41"/>
      <c r="C668" s="257" t="s">
        <v>907</v>
      </c>
      <c r="D668" s="257" t="s">
        <v>270</v>
      </c>
      <c r="E668" s="258" t="s">
        <v>908</v>
      </c>
      <c r="F668" s="259" t="s">
        <v>909</v>
      </c>
      <c r="G668" s="260" t="s">
        <v>520</v>
      </c>
      <c r="H668" s="261">
        <v>2</v>
      </c>
      <c r="I668" s="262"/>
      <c r="J668" s="263">
        <f>ROUND(I668*H668,2)</f>
        <v>0</v>
      </c>
      <c r="K668" s="259" t="s">
        <v>145</v>
      </c>
      <c r="L668" s="264"/>
      <c r="M668" s="265" t="s">
        <v>82</v>
      </c>
      <c r="N668" s="266" t="s">
        <v>54</v>
      </c>
      <c r="O668" s="86"/>
      <c r="P668" s="215">
        <f>O668*H668</f>
        <v>0</v>
      </c>
      <c r="Q668" s="215">
        <v>0.080000000000000002</v>
      </c>
      <c r="R668" s="215">
        <f>Q668*H668</f>
        <v>0.16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189</v>
      </c>
      <c r="AT668" s="217" t="s">
        <v>270</v>
      </c>
      <c r="AU668" s="217" t="s">
        <v>21</v>
      </c>
      <c r="AY668" s="18" t="s">
        <v>139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8" t="s">
        <v>92</v>
      </c>
      <c r="BK668" s="218">
        <f>ROUND(I668*H668,2)</f>
        <v>0</v>
      </c>
      <c r="BL668" s="18" t="s">
        <v>146</v>
      </c>
      <c r="BM668" s="217" t="s">
        <v>910</v>
      </c>
    </row>
    <row r="669" s="2" customFormat="1" ht="16.5" customHeight="1">
      <c r="A669" s="40"/>
      <c r="B669" s="41"/>
      <c r="C669" s="257" t="s">
        <v>911</v>
      </c>
      <c r="D669" s="257" t="s">
        <v>270</v>
      </c>
      <c r="E669" s="258" t="s">
        <v>912</v>
      </c>
      <c r="F669" s="259" t="s">
        <v>913</v>
      </c>
      <c r="G669" s="260" t="s">
        <v>520</v>
      </c>
      <c r="H669" s="261">
        <v>2</v>
      </c>
      <c r="I669" s="262"/>
      <c r="J669" s="263">
        <f>ROUND(I669*H669,2)</f>
        <v>0</v>
      </c>
      <c r="K669" s="259" t="s">
        <v>145</v>
      </c>
      <c r="L669" s="264"/>
      <c r="M669" s="265" t="s">
        <v>82</v>
      </c>
      <c r="N669" s="266" t="s">
        <v>54</v>
      </c>
      <c r="O669" s="86"/>
      <c r="P669" s="215">
        <f>O669*H669</f>
        <v>0</v>
      </c>
      <c r="Q669" s="215">
        <v>0.058000000000000003</v>
      </c>
      <c r="R669" s="215">
        <f>Q669*H669</f>
        <v>0.11600000000000001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189</v>
      </c>
      <c r="AT669" s="217" t="s">
        <v>270</v>
      </c>
      <c r="AU669" s="217" t="s">
        <v>21</v>
      </c>
      <c r="AY669" s="18" t="s">
        <v>139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92</v>
      </c>
      <c r="BK669" s="218">
        <f>ROUND(I669*H669,2)</f>
        <v>0</v>
      </c>
      <c r="BL669" s="18" t="s">
        <v>146</v>
      </c>
      <c r="BM669" s="217" t="s">
        <v>914</v>
      </c>
    </row>
    <row r="670" s="2" customFormat="1" ht="16.5" customHeight="1">
      <c r="A670" s="40"/>
      <c r="B670" s="41"/>
      <c r="C670" s="257" t="s">
        <v>915</v>
      </c>
      <c r="D670" s="257" t="s">
        <v>270</v>
      </c>
      <c r="E670" s="258" t="s">
        <v>916</v>
      </c>
      <c r="F670" s="259" t="s">
        <v>917</v>
      </c>
      <c r="G670" s="260" t="s">
        <v>520</v>
      </c>
      <c r="H670" s="261">
        <v>2</v>
      </c>
      <c r="I670" s="262"/>
      <c r="J670" s="263">
        <f>ROUND(I670*H670,2)</f>
        <v>0</v>
      </c>
      <c r="K670" s="259" t="s">
        <v>145</v>
      </c>
      <c r="L670" s="264"/>
      <c r="M670" s="265" t="s">
        <v>82</v>
      </c>
      <c r="N670" s="266" t="s">
        <v>54</v>
      </c>
      <c r="O670" s="86"/>
      <c r="P670" s="215">
        <f>O670*H670</f>
        <v>0</v>
      </c>
      <c r="Q670" s="215">
        <v>0.057000000000000002</v>
      </c>
      <c r="R670" s="215">
        <f>Q670*H670</f>
        <v>0.114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189</v>
      </c>
      <c r="AT670" s="217" t="s">
        <v>270</v>
      </c>
      <c r="AU670" s="217" t="s">
        <v>21</v>
      </c>
      <c r="AY670" s="18" t="s">
        <v>139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8" t="s">
        <v>92</v>
      </c>
      <c r="BK670" s="218">
        <f>ROUND(I670*H670,2)</f>
        <v>0</v>
      </c>
      <c r="BL670" s="18" t="s">
        <v>146</v>
      </c>
      <c r="BM670" s="217" t="s">
        <v>918</v>
      </c>
    </row>
    <row r="671" s="2" customFormat="1" ht="16.5" customHeight="1">
      <c r="A671" s="40"/>
      <c r="B671" s="41"/>
      <c r="C671" s="257" t="s">
        <v>919</v>
      </c>
      <c r="D671" s="257" t="s">
        <v>270</v>
      </c>
      <c r="E671" s="258" t="s">
        <v>920</v>
      </c>
      <c r="F671" s="259" t="s">
        <v>921</v>
      </c>
      <c r="G671" s="260" t="s">
        <v>520</v>
      </c>
      <c r="H671" s="261">
        <v>2</v>
      </c>
      <c r="I671" s="262"/>
      <c r="J671" s="263">
        <f>ROUND(I671*H671,2)</f>
        <v>0</v>
      </c>
      <c r="K671" s="259" t="s">
        <v>145</v>
      </c>
      <c r="L671" s="264"/>
      <c r="M671" s="265" t="s">
        <v>82</v>
      </c>
      <c r="N671" s="266" t="s">
        <v>54</v>
      </c>
      <c r="O671" s="86"/>
      <c r="P671" s="215">
        <f>O671*H671</f>
        <v>0</v>
      </c>
      <c r="Q671" s="215">
        <v>0.027</v>
      </c>
      <c r="R671" s="215">
        <f>Q671*H671</f>
        <v>0.053999999999999999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189</v>
      </c>
      <c r="AT671" s="217" t="s">
        <v>270</v>
      </c>
      <c r="AU671" s="217" t="s">
        <v>21</v>
      </c>
      <c r="AY671" s="18" t="s">
        <v>139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8" t="s">
        <v>92</v>
      </c>
      <c r="BK671" s="218">
        <f>ROUND(I671*H671,2)</f>
        <v>0</v>
      </c>
      <c r="BL671" s="18" t="s">
        <v>146</v>
      </c>
      <c r="BM671" s="217" t="s">
        <v>922</v>
      </c>
    </row>
    <row r="672" s="2" customFormat="1" ht="16.5" customHeight="1">
      <c r="A672" s="40"/>
      <c r="B672" s="41"/>
      <c r="C672" s="257" t="s">
        <v>923</v>
      </c>
      <c r="D672" s="257" t="s">
        <v>270</v>
      </c>
      <c r="E672" s="258" t="s">
        <v>924</v>
      </c>
      <c r="F672" s="259" t="s">
        <v>925</v>
      </c>
      <c r="G672" s="260" t="s">
        <v>520</v>
      </c>
      <c r="H672" s="261">
        <v>2</v>
      </c>
      <c r="I672" s="262"/>
      <c r="J672" s="263">
        <f>ROUND(I672*H672,2)</f>
        <v>0</v>
      </c>
      <c r="K672" s="259" t="s">
        <v>145</v>
      </c>
      <c r="L672" s="264"/>
      <c r="M672" s="265" t="s">
        <v>82</v>
      </c>
      <c r="N672" s="266" t="s">
        <v>54</v>
      </c>
      <c r="O672" s="86"/>
      <c r="P672" s="215">
        <f>O672*H672</f>
        <v>0</v>
      </c>
      <c r="Q672" s="215">
        <v>0.060999999999999999</v>
      </c>
      <c r="R672" s="215">
        <f>Q672*H672</f>
        <v>0.122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189</v>
      </c>
      <c r="AT672" s="217" t="s">
        <v>270</v>
      </c>
      <c r="AU672" s="217" t="s">
        <v>21</v>
      </c>
      <c r="AY672" s="18" t="s">
        <v>139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92</v>
      </c>
      <c r="BK672" s="218">
        <f>ROUND(I672*H672,2)</f>
        <v>0</v>
      </c>
      <c r="BL672" s="18" t="s">
        <v>146</v>
      </c>
      <c r="BM672" s="217" t="s">
        <v>926</v>
      </c>
    </row>
    <row r="673" s="2" customFormat="1" ht="16.5" customHeight="1">
      <c r="A673" s="40"/>
      <c r="B673" s="41"/>
      <c r="C673" s="206" t="s">
        <v>927</v>
      </c>
      <c r="D673" s="206" t="s">
        <v>141</v>
      </c>
      <c r="E673" s="207" t="s">
        <v>928</v>
      </c>
      <c r="F673" s="208" t="s">
        <v>929</v>
      </c>
      <c r="G673" s="209" t="s">
        <v>520</v>
      </c>
      <c r="H673" s="210">
        <v>2</v>
      </c>
      <c r="I673" s="211"/>
      <c r="J673" s="212">
        <f>ROUND(I673*H673,2)</f>
        <v>0</v>
      </c>
      <c r="K673" s="208" t="s">
        <v>145</v>
      </c>
      <c r="L673" s="46"/>
      <c r="M673" s="213" t="s">
        <v>82</v>
      </c>
      <c r="N673" s="214" t="s">
        <v>54</v>
      </c>
      <c r="O673" s="86"/>
      <c r="P673" s="215">
        <f>O673*H673</f>
        <v>0</v>
      </c>
      <c r="Q673" s="215">
        <v>0.030759999999999999</v>
      </c>
      <c r="R673" s="215">
        <f>Q673*H673</f>
        <v>0.061519999999999998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146</v>
      </c>
      <c r="AT673" s="217" t="s">
        <v>141</v>
      </c>
      <c r="AU673" s="217" t="s">
        <v>21</v>
      </c>
      <c r="AY673" s="18" t="s">
        <v>139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8" t="s">
        <v>92</v>
      </c>
      <c r="BK673" s="218">
        <f>ROUND(I673*H673,2)</f>
        <v>0</v>
      </c>
      <c r="BL673" s="18" t="s">
        <v>146</v>
      </c>
      <c r="BM673" s="217" t="s">
        <v>930</v>
      </c>
    </row>
    <row r="674" s="2" customFormat="1">
      <c r="A674" s="40"/>
      <c r="B674" s="41"/>
      <c r="C674" s="42"/>
      <c r="D674" s="219" t="s">
        <v>148</v>
      </c>
      <c r="E674" s="42"/>
      <c r="F674" s="220" t="s">
        <v>931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8" t="s">
        <v>148</v>
      </c>
      <c r="AU674" s="18" t="s">
        <v>21</v>
      </c>
    </row>
    <row r="675" s="2" customFormat="1" ht="16.5" customHeight="1">
      <c r="A675" s="40"/>
      <c r="B675" s="41"/>
      <c r="C675" s="206" t="s">
        <v>932</v>
      </c>
      <c r="D675" s="206" t="s">
        <v>141</v>
      </c>
      <c r="E675" s="207" t="s">
        <v>933</v>
      </c>
      <c r="F675" s="208" t="s">
        <v>934</v>
      </c>
      <c r="G675" s="209" t="s">
        <v>520</v>
      </c>
      <c r="H675" s="210">
        <v>2</v>
      </c>
      <c r="I675" s="211"/>
      <c r="J675" s="212">
        <f>ROUND(I675*H675,2)</f>
        <v>0</v>
      </c>
      <c r="K675" s="208" t="s">
        <v>145</v>
      </c>
      <c r="L675" s="46"/>
      <c r="M675" s="213" t="s">
        <v>82</v>
      </c>
      <c r="N675" s="214" t="s">
        <v>54</v>
      </c>
      <c r="O675" s="86"/>
      <c r="P675" s="215">
        <f>O675*H675</f>
        <v>0</v>
      </c>
      <c r="Q675" s="215">
        <v>0.030759999999999999</v>
      </c>
      <c r="R675" s="215">
        <f>Q675*H675</f>
        <v>0.061519999999999998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146</v>
      </c>
      <c r="AT675" s="217" t="s">
        <v>141</v>
      </c>
      <c r="AU675" s="217" t="s">
        <v>21</v>
      </c>
      <c r="AY675" s="18" t="s">
        <v>139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8" t="s">
        <v>92</v>
      </c>
      <c r="BK675" s="218">
        <f>ROUND(I675*H675,2)</f>
        <v>0</v>
      </c>
      <c r="BL675" s="18" t="s">
        <v>146</v>
      </c>
      <c r="BM675" s="217" t="s">
        <v>935</v>
      </c>
    </row>
    <row r="676" s="2" customFormat="1">
      <c r="A676" s="40"/>
      <c r="B676" s="41"/>
      <c r="C676" s="42"/>
      <c r="D676" s="219" t="s">
        <v>148</v>
      </c>
      <c r="E676" s="42"/>
      <c r="F676" s="220" t="s">
        <v>936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8" t="s">
        <v>148</v>
      </c>
      <c r="AU676" s="18" t="s">
        <v>21</v>
      </c>
    </row>
    <row r="677" s="2" customFormat="1" ht="16.5" customHeight="1">
      <c r="A677" s="40"/>
      <c r="B677" s="41"/>
      <c r="C677" s="206" t="s">
        <v>937</v>
      </c>
      <c r="D677" s="206" t="s">
        <v>141</v>
      </c>
      <c r="E677" s="207" t="s">
        <v>938</v>
      </c>
      <c r="F677" s="208" t="s">
        <v>939</v>
      </c>
      <c r="G677" s="209" t="s">
        <v>520</v>
      </c>
      <c r="H677" s="210">
        <v>2</v>
      </c>
      <c r="I677" s="211"/>
      <c r="J677" s="212">
        <f>ROUND(I677*H677,2)</f>
        <v>0</v>
      </c>
      <c r="K677" s="208" t="s">
        <v>145</v>
      </c>
      <c r="L677" s="46"/>
      <c r="M677" s="213" t="s">
        <v>82</v>
      </c>
      <c r="N677" s="214" t="s">
        <v>54</v>
      </c>
      <c r="O677" s="86"/>
      <c r="P677" s="215">
        <f>O677*H677</f>
        <v>0</v>
      </c>
      <c r="Q677" s="215">
        <v>0.21734000000000001</v>
      </c>
      <c r="R677" s="215">
        <f>Q677*H677</f>
        <v>0.43468000000000001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146</v>
      </c>
      <c r="AT677" s="217" t="s">
        <v>141</v>
      </c>
      <c r="AU677" s="217" t="s">
        <v>21</v>
      </c>
      <c r="AY677" s="18" t="s">
        <v>139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8" t="s">
        <v>92</v>
      </c>
      <c r="BK677" s="218">
        <f>ROUND(I677*H677,2)</f>
        <v>0</v>
      </c>
      <c r="BL677" s="18" t="s">
        <v>146</v>
      </c>
      <c r="BM677" s="217" t="s">
        <v>940</v>
      </c>
    </row>
    <row r="678" s="2" customFormat="1">
      <c r="A678" s="40"/>
      <c r="B678" s="41"/>
      <c r="C678" s="42"/>
      <c r="D678" s="219" t="s">
        <v>148</v>
      </c>
      <c r="E678" s="42"/>
      <c r="F678" s="220" t="s">
        <v>941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8" t="s">
        <v>148</v>
      </c>
      <c r="AU678" s="18" t="s">
        <v>21</v>
      </c>
    </row>
    <row r="679" s="13" customFormat="1">
      <c r="A679" s="13"/>
      <c r="B679" s="224"/>
      <c r="C679" s="225"/>
      <c r="D679" s="226" t="s">
        <v>150</v>
      </c>
      <c r="E679" s="227" t="s">
        <v>82</v>
      </c>
      <c r="F679" s="228" t="s">
        <v>21</v>
      </c>
      <c r="G679" s="225"/>
      <c r="H679" s="229">
        <v>2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150</v>
      </c>
      <c r="AU679" s="235" t="s">
        <v>21</v>
      </c>
      <c r="AV679" s="13" t="s">
        <v>21</v>
      </c>
      <c r="AW679" s="13" t="s">
        <v>42</v>
      </c>
      <c r="AX679" s="13" t="s">
        <v>84</v>
      </c>
      <c r="AY679" s="235" t="s">
        <v>139</v>
      </c>
    </row>
    <row r="680" s="14" customFormat="1">
      <c r="A680" s="14"/>
      <c r="B680" s="236"/>
      <c r="C680" s="237"/>
      <c r="D680" s="226" t="s">
        <v>150</v>
      </c>
      <c r="E680" s="238" t="s">
        <v>82</v>
      </c>
      <c r="F680" s="239" t="s">
        <v>152</v>
      </c>
      <c r="G680" s="237"/>
      <c r="H680" s="238" t="s">
        <v>82</v>
      </c>
      <c r="I680" s="240"/>
      <c r="J680" s="237"/>
      <c r="K680" s="237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150</v>
      </c>
      <c r="AU680" s="245" t="s">
        <v>21</v>
      </c>
      <c r="AV680" s="14" t="s">
        <v>92</v>
      </c>
      <c r="AW680" s="14" t="s">
        <v>42</v>
      </c>
      <c r="AX680" s="14" t="s">
        <v>84</v>
      </c>
      <c r="AY680" s="245" t="s">
        <v>139</v>
      </c>
    </row>
    <row r="681" s="15" customFormat="1">
      <c r="A681" s="15"/>
      <c r="B681" s="246"/>
      <c r="C681" s="247"/>
      <c r="D681" s="226" t="s">
        <v>150</v>
      </c>
      <c r="E681" s="248" t="s">
        <v>82</v>
      </c>
      <c r="F681" s="249" t="s">
        <v>153</v>
      </c>
      <c r="G681" s="247"/>
      <c r="H681" s="250">
        <v>2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6" t="s">
        <v>150</v>
      </c>
      <c r="AU681" s="256" t="s">
        <v>21</v>
      </c>
      <c r="AV681" s="15" t="s">
        <v>146</v>
      </c>
      <c r="AW681" s="15" t="s">
        <v>42</v>
      </c>
      <c r="AX681" s="15" t="s">
        <v>92</v>
      </c>
      <c r="AY681" s="256" t="s">
        <v>139</v>
      </c>
    </row>
    <row r="682" s="2" customFormat="1" ht="16.5" customHeight="1">
      <c r="A682" s="40"/>
      <c r="B682" s="41"/>
      <c r="C682" s="257" t="s">
        <v>942</v>
      </c>
      <c r="D682" s="257" t="s">
        <v>270</v>
      </c>
      <c r="E682" s="258" t="s">
        <v>943</v>
      </c>
      <c r="F682" s="259" t="s">
        <v>944</v>
      </c>
      <c r="G682" s="260" t="s">
        <v>520</v>
      </c>
      <c r="H682" s="261">
        <v>2</v>
      </c>
      <c r="I682" s="262"/>
      <c r="J682" s="263">
        <f>ROUND(I682*H682,2)</f>
        <v>0</v>
      </c>
      <c r="K682" s="259" t="s">
        <v>145</v>
      </c>
      <c r="L682" s="264"/>
      <c r="M682" s="265" t="s">
        <v>82</v>
      </c>
      <c r="N682" s="266" t="s">
        <v>54</v>
      </c>
      <c r="O682" s="86"/>
      <c r="P682" s="215">
        <f>O682*H682</f>
        <v>0</v>
      </c>
      <c r="Q682" s="215">
        <v>0.059999999999999998</v>
      </c>
      <c r="R682" s="215">
        <f>Q682*H682</f>
        <v>0.12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189</v>
      </c>
      <c r="AT682" s="217" t="s">
        <v>270</v>
      </c>
      <c r="AU682" s="217" t="s">
        <v>21</v>
      </c>
      <c r="AY682" s="18" t="s">
        <v>139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92</v>
      </c>
      <c r="BK682" s="218">
        <f>ROUND(I682*H682,2)</f>
        <v>0</v>
      </c>
      <c r="BL682" s="18" t="s">
        <v>146</v>
      </c>
      <c r="BM682" s="217" t="s">
        <v>945</v>
      </c>
    </row>
    <row r="683" s="2" customFormat="1" ht="16.5" customHeight="1">
      <c r="A683" s="40"/>
      <c r="B683" s="41"/>
      <c r="C683" s="257" t="s">
        <v>946</v>
      </c>
      <c r="D683" s="257" t="s">
        <v>270</v>
      </c>
      <c r="E683" s="258" t="s">
        <v>947</v>
      </c>
      <c r="F683" s="259" t="s">
        <v>948</v>
      </c>
      <c r="G683" s="260" t="s">
        <v>520</v>
      </c>
      <c r="H683" s="261">
        <v>2</v>
      </c>
      <c r="I683" s="262"/>
      <c r="J683" s="263">
        <f>ROUND(I683*H683,2)</f>
        <v>0</v>
      </c>
      <c r="K683" s="259" t="s">
        <v>145</v>
      </c>
      <c r="L683" s="264"/>
      <c r="M683" s="265" t="s">
        <v>82</v>
      </c>
      <c r="N683" s="266" t="s">
        <v>54</v>
      </c>
      <c r="O683" s="86"/>
      <c r="P683" s="215">
        <f>O683*H683</f>
        <v>0</v>
      </c>
      <c r="Q683" s="215">
        <v>0.0060000000000000001</v>
      </c>
      <c r="R683" s="215">
        <f>Q683*H683</f>
        <v>0.012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189</v>
      </c>
      <c r="AT683" s="217" t="s">
        <v>270</v>
      </c>
      <c r="AU683" s="217" t="s">
        <v>21</v>
      </c>
      <c r="AY683" s="18" t="s">
        <v>139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8" t="s">
        <v>92</v>
      </c>
      <c r="BK683" s="218">
        <f>ROUND(I683*H683,2)</f>
        <v>0</v>
      </c>
      <c r="BL683" s="18" t="s">
        <v>146</v>
      </c>
      <c r="BM683" s="217" t="s">
        <v>949</v>
      </c>
    </row>
    <row r="684" s="12" customFormat="1" ht="22.8" customHeight="1">
      <c r="A684" s="12"/>
      <c r="B684" s="190"/>
      <c r="C684" s="191"/>
      <c r="D684" s="192" t="s">
        <v>83</v>
      </c>
      <c r="E684" s="204" t="s">
        <v>195</v>
      </c>
      <c r="F684" s="204" t="s">
        <v>950</v>
      </c>
      <c r="G684" s="191"/>
      <c r="H684" s="191"/>
      <c r="I684" s="194"/>
      <c r="J684" s="205">
        <f>BK684</f>
        <v>0</v>
      </c>
      <c r="K684" s="191"/>
      <c r="L684" s="196"/>
      <c r="M684" s="197"/>
      <c r="N684" s="198"/>
      <c r="O684" s="198"/>
      <c r="P684" s="199">
        <f>SUM(P685:P804)</f>
        <v>0</v>
      </c>
      <c r="Q684" s="198"/>
      <c r="R684" s="199">
        <f>SUM(R685:R804)</f>
        <v>93.591454599999977</v>
      </c>
      <c r="S684" s="198"/>
      <c r="T684" s="200">
        <f>SUM(T685:T804)</f>
        <v>650.27399999999989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01" t="s">
        <v>92</v>
      </c>
      <c r="AT684" s="202" t="s">
        <v>83</v>
      </c>
      <c r="AU684" s="202" t="s">
        <v>92</v>
      </c>
      <c r="AY684" s="201" t="s">
        <v>139</v>
      </c>
      <c r="BK684" s="203">
        <f>SUM(BK685:BK804)</f>
        <v>0</v>
      </c>
    </row>
    <row r="685" s="2" customFormat="1" ht="16.5" customHeight="1">
      <c r="A685" s="40"/>
      <c r="B685" s="41"/>
      <c r="C685" s="206" t="s">
        <v>951</v>
      </c>
      <c r="D685" s="206" t="s">
        <v>141</v>
      </c>
      <c r="E685" s="207" t="s">
        <v>952</v>
      </c>
      <c r="F685" s="208" t="s">
        <v>953</v>
      </c>
      <c r="G685" s="209" t="s">
        <v>520</v>
      </c>
      <c r="H685" s="210">
        <v>2</v>
      </c>
      <c r="I685" s="211"/>
      <c r="J685" s="212">
        <f>ROUND(I685*H685,2)</f>
        <v>0</v>
      </c>
      <c r="K685" s="208" t="s">
        <v>145</v>
      </c>
      <c r="L685" s="46"/>
      <c r="M685" s="213" t="s">
        <v>82</v>
      </c>
      <c r="N685" s="214" t="s">
        <v>54</v>
      </c>
      <c r="O685" s="86"/>
      <c r="P685" s="215">
        <f>O685*H685</f>
        <v>0</v>
      </c>
      <c r="Q685" s="215">
        <v>0.081119999999999998</v>
      </c>
      <c r="R685" s="215">
        <f>Q685*H685</f>
        <v>0.16224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146</v>
      </c>
      <c r="AT685" s="217" t="s">
        <v>141</v>
      </c>
      <c r="AU685" s="217" t="s">
        <v>21</v>
      </c>
      <c r="AY685" s="18" t="s">
        <v>139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8" t="s">
        <v>92</v>
      </c>
      <c r="BK685" s="218">
        <f>ROUND(I685*H685,2)</f>
        <v>0</v>
      </c>
      <c r="BL685" s="18" t="s">
        <v>146</v>
      </c>
      <c r="BM685" s="217" t="s">
        <v>954</v>
      </c>
    </row>
    <row r="686" s="2" customFormat="1">
      <c r="A686" s="40"/>
      <c r="B686" s="41"/>
      <c r="C686" s="42"/>
      <c r="D686" s="219" t="s">
        <v>148</v>
      </c>
      <c r="E686" s="42"/>
      <c r="F686" s="220" t="s">
        <v>955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8" t="s">
        <v>148</v>
      </c>
      <c r="AU686" s="18" t="s">
        <v>21</v>
      </c>
    </row>
    <row r="687" s="13" customFormat="1">
      <c r="A687" s="13"/>
      <c r="B687" s="224"/>
      <c r="C687" s="225"/>
      <c r="D687" s="226" t="s">
        <v>150</v>
      </c>
      <c r="E687" s="227" t="s">
        <v>82</v>
      </c>
      <c r="F687" s="228" t="s">
        <v>21</v>
      </c>
      <c r="G687" s="225"/>
      <c r="H687" s="229">
        <v>2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150</v>
      </c>
      <c r="AU687" s="235" t="s">
        <v>21</v>
      </c>
      <c r="AV687" s="13" t="s">
        <v>21</v>
      </c>
      <c r="AW687" s="13" t="s">
        <v>42</v>
      </c>
      <c r="AX687" s="13" t="s">
        <v>84</v>
      </c>
      <c r="AY687" s="235" t="s">
        <v>139</v>
      </c>
    </row>
    <row r="688" s="14" customFormat="1">
      <c r="A688" s="14"/>
      <c r="B688" s="236"/>
      <c r="C688" s="237"/>
      <c r="D688" s="226" t="s">
        <v>150</v>
      </c>
      <c r="E688" s="238" t="s">
        <v>82</v>
      </c>
      <c r="F688" s="239" t="s">
        <v>152</v>
      </c>
      <c r="G688" s="237"/>
      <c r="H688" s="238" t="s">
        <v>82</v>
      </c>
      <c r="I688" s="240"/>
      <c r="J688" s="237"/>
      <c r="K688" s="237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150</v>
      </c>
      <c r="AU688" s="245" t="s">
        <v>21</v>
      </c>
      <c r="AV688" s="14" t="s">
        <v>92</v>
      </c>
      <c r="AW688" s="14" t="s">
        <v>42</v>
      </c>
      <c r="AX688" s="14" t="s">
        <v>84</v>
      </c>
      <c r="AY688" s="245" t="s">
        <v>139</v>
      </c>
    </row>
    <row r="689" s="15" customFormat="1">
      <c r="A689" s="15"/>
      <c r="B689" s="246"/>
      <c r="C689" s="247"/>
      <c r="D689" s="226" t="s">
        <v>150</v>
      </c>
      <c r="E689" s="248" t="s">
        <v>82</v>
      </c>
      <c r="F689" s="249" t="s">
        <v>153</v>
      </c>
      <c r="G689" s="247"/>
      <c r="H689" s="250">
        <v>2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150</v>
      </c>
      <c r="AU689" s="256" t="s">
        <v>21</v>
      </c>
      <c r="AV689" s="15" t="s">
        <v>146</v>
      </c>
      <c r="AW689" s="15" t="s">
        <v>42</v>
      </c>
      <c r="AX689" s="15" t="s">
        <v>92</v>
      </c>
      <c r="AY689" s="256" t="s">
        <v>139</v>
      </c>
    </row>
    <row r="690" s="2" customFormat="1" ht="16.5" customHeight="1">
      <c r="A690" s="40"/>
      <c r="B690" s="41"/>
      <c r="C690" s="206" t="s">
        <v>956</v>
      </c>
      <c r="D690" s="206" t="s">
        <v>141</v>
      </c>
      <c r="E690" s="207" t="s">
        <v>957</v>
      </c>
      <c r="F690" s="208" t="s">
        <v>958</v>
      </c>
      <c r="G690" s="209" t="s">
        <v>520</v>
      </c>
      <c r="H690" s="210">
        <v>2</v>
      </c>
      <c r="I690" s="211"/>
      <c r="J690" s="212">
        <f>ROUND(I690*H690,2)</f>
        <v>0</v>
      </c>
      <c r="K690" s="208" t="s">
        <v>82</v>
      </c>
      <c r="L690" s="46"/>
      <c r="M690" s="213" t="s">
        <v>82</v>
      </c>
      <c r="N690" s="214" t="s">
        <v>54</v>
      </c>
      <c r="O690" s="86"/>
      <c r="P690" s="215">
        <f>O690*H690</f>
        <v>0</v>
      </c>
      <c r="Q690" s="215">
        <v>0.081119999999999998</v>
      </c>
      <c r="R690" s="215">
        <f>Q690*H690</f>
        <v>0.16224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146</v>
      </c>
      <c r="AT690" s="217" t="s">
        <v>141</v>
      </c>
      <c r="AU690" s="217" t="s">
        <v>21</v>
      </c>
      <c r="AY690" s="18" t="s">
        <v>139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8" t="s">
        <v>92</v>
      </c>
      <c r="BK690" s="218">
        <f>ROUND(I690*H690,2)</f>
        <v>0</v>
      </c>
      <c r="BL690" s="18" t="s">
        <v>146</v>
      </c>
      <c r="BM690" s="217" t="s">
        <v>959</v>
      </c>
    </row>
    <row r="691" s="13" customFormat="1">
      <c r="A691" s="13"/>
      <c r="B691" s="224"/>
      <c r="C691" s="225"/>
      <c r="D691" s="226" t="s">
        <v>150</v>
      </c>
      <c r="E691" s="227" t="s">
        <v>82</v>
      </c>
      <c r="F691" s="228" t="s">
        <v>21</v>
      </c>
      <c r="G691" s="225"/>
      <c r="H691" s="229">
        <v>2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150</v>
      </c>
      <c r="AU691" s="235" t="s">
        <v>21</v>
      </c>
      <c r="AV691" s="13" t="s">
        <v>21</v>
      </c>
      <c r="AW691" s="13" t="s">
        <v>42</v>
      </c>
      <c r="AX691" s="13" t="s">
        <v>84</v>
      </c>
      <c r="AY691" s="235" t="s">
        <v>139</v>
      </c>
    </row>
    <row r="692" s="14" customFormat="1">
      <c r="A692" s="14"/>
      <c r="B692" s="236"/>
      <c r="C692" s="237"/>
      <c r="D692" s="226" t="s">
        <v>150</v>
      </c>
      <c r="E692" s="238" t="s">
        <v>82</v>
      </c>
      <c r="F692" s="239" t="s">
        <v>152</v>
      </c>
      <c r="G692" s="237"/>
      <c r="H692" s="238" t="s">
        <v>82</v>
      </c>
      <c r="I692" s="240"/>
      <c r="J692" s="237"/>
      <c r="K692" s="237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150</v>
      </c>
      <c r="AU692" s="245" t="s">
        <v>21</v>
      </c>
      <c r="AV692" s="14" t="s">
        <v>92</v>
      </c>
      <c r="AW692" s="14" t="s">
        <v>42</v>
      </c>
      <c r="AX692" s="14" t="s">
        <v>84</v>
      </c>
      <c r="AY692" s="245" t="s">
        <v>139</v>
      </c>
    </row>
    <row r="693" s="15" customFormat="1">
      <c r="A693" s="15"/>
      <c r="B693" s="246"/>
      <c r="C693" s="247"/>
      <c r="D693" s="226" t="s">
        <v>150</v>
      </c>
      <c r="E693" s="248" t="s">
        <v>82</v>
      </c>
      <c r="F693" s="249" t="s">
        <v>153</v>
      </c>
      <c r="G693" s="247"/>
      <c r="H693" s="250">
        <v>2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150</v>
      </c>
      <c r="AU693" s="256" t="s">
        <v>21</v>
      </c>
      <c r="AV693" s="15" t="s">
        <v>146</v>
      </c>
      <c r="AW693" s="15" t="s">
        <v>42</v>
      </c>
      <c r="AX693" s="15" t="s">
        <v>92</v>
      </c>
      <c r="AY693" s="256" t="s">
        <v>139</v>
      </c>
    </row>
    <row r="694" s="2" customFormat="1" ht="16.5" customHeight="1">
      <c r="A694" s="40"/>
      <c r="B694" s="41"/>
      <c r="C694" s="206" t="s">
        <v>960</v>
      </c>
      <c r="D694" s="206" t="s">
        <v>141</v>
      </c>
      <c r="E694" s="207" t="s">
        <v>961</v>
      </c>
      <c r="F694" s="208" t="s">
        <v>962</v>
      </c>
      <c r="G694" s="209" t="s">
        <v>520</v>
      </c>
      <c r="H694" s="210">
        <v>1</v>
      </c>
      <c r="I694" s="211"/>
      <c r="J694" s="212">
        <f>ROUND(I694*H694,2)</f>
        <v>0</v>
      </c>
      <c r="K694" s="208" t="s">
        <v>82</v>
      </c>
      <c r="L694" s="46"/>
      <c r="M694" s="213" t="s">
        <v>82</v>
      </c>
      <c r="N694" s="214" t="s">
        <v>54</v>
      </c>
      <c r="O694" s="86"/>
      <c r="P694" s="215">
        <f>O694*H694</f>
        <v>0</v>
      </c>
      <c r="Q694" s="215">
        <v>0.081119999999999998</v>
      </c>
      <c r="R694" s="215">
        <f>Q694*H694</f>
        <v>0.081119999999999998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146</v>
      </c>
      <c r="AT694" s="217" t="s">
        <v>141</v>
      </c>
      <c r="AU694" s="217" t="s">
        <v>21</v>
      </c>
      <c r="AY694" s="18" t="s">
        <v>139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8" t="s">
        <v>92</v>
      </c>
      <c r="BK694" s="218">
        <f>ROUND(I694*H694,2)</f>
        <v>0</v>
      </c>
      <c r="BL694" s="18" t="s">
        <v>146</v>
      </c>
      <c r="BM694" s="217" t="s">
        <v>963</v>
      </c>
    </row>
    <row r="695" s="2" customFormat="1" ht="16.5" customHeight="1">
      <c r="A695" s="40"/>
      <c r="B695" s="41"/>
      <c r="C695" s="206" t="s">
        <v>964</v>
      </c>
      <c r="D695" s="206" t="s">
        <v>141</v>
      </c>
      <c r="E695" s="207" t="s">
        <v>965</v>
      </c>
      <c r="F695" s="208" t="s">
        <v>966</v>
      </c>
      <c r="G695" s="209" t="s">
        <v>520</v>
      </c>
      <c r="H695" s="210">
        <v>1</v>
      </c>
      <c r="I695" s="211"/>
      <c r="J695" s="212">
        <f>ROUND(I695*H695,2)</f>
        <v>0</v>
      </c>
      <c r="K695" s="208" t="s">
        <v>82</v>
      </c>
      <c r="L695" s="46"/>
      <c r="M695" s="213" t="s">
        <v>82</v>
      </c>
      <c r="N695" s="214" t="s">
        <v>54</v>
      </c>
      <c r="O695" s="86"/>
      <c r="P695" s="215">
        <f>O695*H695</f>
        <v>0</v>
      </c>
      <c r="Q695" s="215">
        <v>0.081119999999999998</v>
      </c>
      <c r="R695" s="215">
        <f>Q695*H695</f>
        <v>0.081119999999999998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146</v>
      </c>
      <c r="AT695" s="217" t="s">
        <v>141</v>
      </c>
      <c r="AU695" s="217" t="s">
        <v>21</v>
      </c>
      <c r="AY695" s="18" t="s">
        <v>139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8" t="s">
        <v>92</v>
      </c>
      <c r="BK695" s="218">
        <f>ROUND(I695*H695,2)</f>
        <v>0</v>
      </c>
      <c r="BL695" s="18" t="s">
        <v>146</v>
      </c>
      <c r="BM695" s="217" t="s">
        <v>967</v>
      </c>
    </row>
    <row r="696" s="13" customFormat="1">
      <c r="A696" s="13"/>
      <c r="B696" s="224"/>
      <c r="C696" s="225"/>
      <c r="D696" s="226" t="s">
        <v>150</v>
      </c>
      <c r="E696" s="227" t="s">
        <v>82</v>
      </c>
      <c r="F696" s="228" t="s">
        <v>92</v>
      </c>
      <c r="G696" s="225"/>
      <c r="H696" s="229">
        <v>1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150</v>
      </c>
      <c r="AU696" s="235" t="s">
        <v>21</v>
      </c>
      <c r="AV696" s="13" t="s">
        <v>21</v>
      </c>
      <c r="AW696" s="13" t="s">
        <v>42</v>
      </c>
      <c r="AX696" s="13" t="s">
        <v>84</v>
      </c>
      <c r="AY696" s="235" t="s">
        <v>139</v>
      </c>
    </row>
    <row r="697" s="14" customFormat="1">
      <c r="A697" s="14"/>
      <c r="B697" s="236"/>
      <c r="C697" s="237"/>
      <c r="D697" s="226" t="s">
        <v>150</v>
      </c>
      <c r="E697" s="238" t="s">
        <v>82</v>
      </c>
      <c r="F697" s="239" t="s">
        <v>152</v>
      </c>
      <c r="G697" s="237"/>
      <c r="H697" s="238" t="s">
        <v>82</v>
      </c>
      <c r="I697" s="240"/>
      <c r="J697" s="237"/>
      <c r="K697" s="237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150</v>
      </c>
      <c r="AU697" s="245" t="s">
        <v>21</v>
      </c>
      <c r="AV697" s="14" t="s">
        <v>92</v>
      </c>
      <c r="AW697" s="14" t="s">
        <v>42</v>
      </c>
      <c r="AX697" s="14" t="s">
        <v>84</v>
      </c>
      <c r="AY697" s="245" t="s">
        <v>139</v>
      </c>
    </row>
    <row r="698" s="15" customFormat="1">
      <c r="A698" s="15"/>
      <c r="B698" s="246"/>
      <c r="C698" s="247"/>
      <c r="D698" s="226" t="s">
        <v>150</v>
      </c>
      <c r="E698" s="248" t="s">
        <v>82</v>
      </c>
      <c r="F698" s="249" t="s">
        <v>153</v>
      </c>
      <c r="G698" s="247"/>
      <c r="H698" s="250">
        <v>1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6" t="s">
        <v>150</v>
      </c>
      <c r="AU698" s="256" t="s">
        <v>21</v>
      </c>
      <c r="AV698" s="15" t="s">
        <v>146</v>
      </c>
      <c r="AW698" s="15" t="s">
        <v>42</v>
      </c>
      <c r="AX698" s="15" t="s">
        <v>92</v>
      </c>
      <c r="AY698" s="256" t="s">
        <v>139</v>
      </c>
    </row>
    <row r="699" s="2" customFormat="1" ht="21.75" customHeight="1">
      <c r="A699" s="40"/>
      <c r="B699" s="41"/>
      <c r="C699" s="206" t="s">
        <v>968</v>
      </c>
      <c r="D699" s="206" t="s">
        <v>141</v>
      </c>
      <c r="E699" s="207" t="s">
        <v>969</v>
      </c>
      <c r="F699" s="208" t="s">
        <v>970</v>
      </c>
      <c r="G699" s="209" t="s">
        <v>198</v>
      </c>
      <c r="H699" s="210">
        <v>82.200000000000003</v>
      </c>
      <c r="I699" s="211"/>
      <c r="J699" s="212">
        <f>ROUND(I699*H699,2)</f>
        <v>0</v>
      </c>
      <c r="K699" s="208" t="s">
        <v>145</v>
      </c>
      <c r="L699" s="46"/>
      <c r="M699" s="213" t="s">
        <v>82</v>
      </c>
      <c r="N699" s="214" t="s">
        <v>54</v>
      </c>
      <c r="O699" s="86"/>
      <c r="P699" s="215">
        <f>O699*H699</f>
        <v>0</v>
      </c>
      <c r="Q699" s="215">
        <v>0.00064999999999999997</v>
      </c>
      <c r="R699" s="215">
        <f>Q699*H699</f>
        <v>0.053429999999999998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146</v>
      </c>
      <c r="AT699" s="217" t="s">
        <v>141</v>
      </c>
      <c r="AU699" s="217" t="s">
        <v>21</v>
      </c>
      <c r="AY699" s="18" t="s">
        <v>139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92</v>
      </c>
      <c r="BK699" s="218">
        <f>ROUND(I699*H699,2)</f>
        <v>0</v>
      </c>
      <c r="BL699" s="18" t="s">
        <v>146</v>
      </c>
      <c r="BM699" s="217" t="s">
        <v>971</v>
      </c>
    </row>
    <row r="700" s="2" customFormat="1">
      <c r="A700" s="40"/>
      <c r="B700" s="41"/>
      <c r="C700" s="42"/>
      <c r="D700" s="219" t="s">
        <v>148</v>
      </c>
      <c r="E700" s="42"/>
      <c r="F700" s="220" t="s">
        <v>972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8" t="s">
        <v>148</v>
      </c>
      <c r="AU700" s="18" t="s">
        <v>21</v>
      </c>
    </row>
    <row r="701" s="13" customFormat="1">
      <c r="A701" s="13"/>
      <c r="B701" s="224"/>
      <c r="C701" s="225"/>
      <c r="D701" s="226" t="s">
        <v>150</v>
      </c>
      <c r="E701" s="227" t="s">
        <v>82</v>
      </c>
      <c r="F701" s="228" t="s">
        <v>973</v>
      </c>
      <c r="G701" s="225"/>
      <c r="H701" s="229">
        <v>82.200000000000003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150</v>
      </c>
      <c r="AU701" s="235" t="s">
        <v>21</v>
      </c>
      <c r="AV701" s="13" t="s">
        <v>21</v>
      </c>
      <c r="AW701" s="13" t="s">
        <v>42</v>
      </c>
      <c r="AX701" s="13" t="s">
        <v>84</v>
      </c>
      <c r="AY701" s="235" t="s">
        <v>139</v>
      </c>
    </row>
    <row r="702" s="14" customFormat="1">
      <c r="A702" s="14"/>
      <c r="B702" s="236"/>
      <c r="C702" s="237"/>
      <c r="D702" s="226" t="s">
        <v>150</v>
      </c>
      <c r="E702" s="238" t="s">
        <v>82</v>
      </c>
      <c r="F702" s="239" t="s">
        <v>152</v>
      </c>
      <c r="G702" s="237"/>
      <c r="H702" s="238" t="s">
        <v>82</v>
      </c>
      <c r="I702" s="240"/>
      <c r="J702" s="237"/>
      <c r="K702" s="237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150</v>
      </c>
      <c r="AU702" s="245" t="s">
        <v>21</v>
      </c>
      <c r="AV702" s="14" t="s">
        <v>92</v>
      </c>
      <c r="AW702" s="14" t="s">
        <v>42</v>
      </c>
      <c r="AX702" s="14" t="s">
        <v>84</v>
      </c>
      <c r="AY702" s="245" t="s">
        <v>139</v>
      </c>
    </row>
    <row r="703" s="15" customFormat="1">
      <c r="A703" s="15"/>
      <c r="B703" s="246"/>
      <c r="C703" s="247"/>
      <c r="D703" s="226" t="s">
        <v>150</v>
      </c>
      <c r="E703" s="248" t="s">
        <v>82</v>
      </c>
      <c r="F703" s="249" t="s">
        <v>153</v>
      </c>
      <c r="G703" s="247"/>
      <c r="H703" s="250">
        <v>82.200000000000003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150</v>
      </c>
      <c r="AU703" s="256" t="s">
        <v>21</v>
      </c>
      <c r="AV703" s="15" t="s">
        <v>146</v>
      </c>
      <c r="AW703" s="15" t="s">
        <v>42</v>
      </c>
      <c r="AX703" s="15" t="s">
        <v>92</v>
      </c>
      <c r="AY703" s="256" t="s">
        <v>139</v>
      </c>
    </row>
    <row r="704" s="2" customFormat="1" ht="21.75" customHeight="1">
      <c r="A704" s="40"/>
      <c r="B704" s="41"/>
      <c r="C704" s="206" t="s">
        <v>974</v>
      </c>
      <c r="D704" s="206" t="s">
        <v>141</v>
      </c>
      <c r="E704" s="207" t="s">
        <v>975</v>
      </c>
      <c r="F704" s="208" t="s">
        <v>976</v>
      </c>
      <c r="G704" s="209" t="s">
        <v>144</v>
      </c>
      <c r="H704" s="210">
        <v>10</v>
      </c>
      <c r="I704" s="211"/>
      <c r="J704" s="212">
        <f>ROUND(I704*H704,2)</f>
        <v>0</v>
      </c>
      <c r="K704" s="208" t="s">
        <v>145</v>
      </c>
      <c r="L704" s="46"/>
      <c r="M704" s="213" t="s">
        <v>82</v>
      </c>
      <c r="N704" s="214" t="s">
        <v>54</v>
      </c>
      <c r="O704" s="86"/>
      <c r="P704" s="215">
        <f>O704*H704</f>
        <v>0</v>
      </c>
      <c r="Q704" s="215">
        <v>0.0025999999999999999</v>
      </c>
      <c r="R704" s="215">
        <f>Q704*H704</f>
        <v>0.025999999999999999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146</v>
      </c>
      <c r="AT704" s="217" t="s">
        <v>141</v>
      </c>
      <c r="AU704" s="217" t="s">
        <v>21</v>
      </c>
      <c r="AY704" s="18" t="s">
        <v>139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8" t="s">
        <v>92</v>
      </c>
      <c r="BK704" s="218">
        <f>ROUND(I704*H704,2)</f>
        <v>0</v>
      </c>
      <c r="BL704" s="18" t="s">
        <v>146</v>
      </c>
      <c r="BM704" s="217" t="s">
        <v>977</v>
      </c>
    </row>
    <row r="705" s="2" customFormat="1">
      <c r="A705" s="40"/>
      <c r="B705" s="41"/>
      <c r="C705" s="42"/>
      <c r="D705" s="219" t="s">
        <v>148</v>
      </c>
      <c r="E705" s="42"/>
      <c r="F705" s="220" t="s">
        <v>978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8" t="s">
        <v>148</v>
      </c>
      <c r="AU705" s="18" t="s">
        <v>21</v>
      </c>
    </row>
    <row r="706" s="13" customFormat="1">
      <c r="A706" s="13"/>
      <c r="B706" s="224"/>
      <c r="C706" s="225"/>
      <c r="D706" s="226" t="s">
        <v>150</v>
      </c>
      <c r="E706" s="227" t="s">
        <v>82</v>
      </c>
      <c r="F706" s="228" t="s">
        <v>202</v>
      </c>
      <c r="G706" s="225"/>
      <c r="H706" s="229">
        <v>10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150</v>
      </c>
      <c r="AU706" s="235" t="s">
        <v>21</v>
      </c>
      <c r="AV706" s="13" t="s">
        <v>21</v>
      </c>
      <c r="AW706" s="13" t="s">
        <v>42</v>
      </c>
      <c r="AX706" s="13" t="s">
        <v>84</v>
      </c>
      <c r="AY706" s="235" t="s">
        <v>139</v>
      </c>
    </row>
    <row r="707" s="14" customFormat="1">
      <c r="A707" s="14"/>
      <c r="B707" s="236"/>
      <c r="C707" s="237"/>
      <c r="D707" s="226" t="s">
        <v>150</v>
      </c>
      <c r="E707" s="238" t="s">
        <v>82</v>
      </c>
      <c r="F707" s="239" t="s">
        <v>152</v>
      </c>
      <c r="G707" s="237"/>
      <c r="H707" s="238" t="s">
        <v>82</v>
      </c>
      <c r="I707" s="240"/>
      <c r="J707" s="237"/>
      <c r="K707" s="237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150</v>
      </c>
      <c r="AU707" s="245" t="s">
        <v>21</v>
      </c>
      <c r="AV707" s="14" t="s">
        <v>92</v>
      </c>
      <c r="AW707" s="14" t="s">
        <v>42</v>
      </c>
      <c r="AX707" s="14" t="s">
        <v>84</v>
      </c>
      <c r="AY707" s="245" t="s">
        <v>139</v>
      </c>
    </row>
    <row r="708" s="15" customFormat="1">
      <c r="A708" s="15"/>
      <c r="B708" s="246"/>
      <c r="C708" s="247"/>
      <c r="D708" s="226" t="s">
        <v>150</v>
      </c>
      <c r="E708" s="248" t="s">
        <v>82</v>
      </c>
      <c r="F708" s="249" t="s">
        <v>153</v>
      </c>
      <c r="G708" s="247"/>
      <c r="H708" s="250">
        <v>10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150</v>
      </c>
      <c r="AU708" s="256" t="s">
        <v>21</v>
      </c>
      <c r="AV708" s="15" t="s">
        <v>146</v>
      </c>
      <c r="AW708" s="15" t="s">
        <v>42</v>
      </c>
      <c r="AX708" s="15" t="s">
        <v>92</v>
      </c>
      <c r="AY708" s="256" t="s">
        <v>139</v>
      </c>
    </row>
    <row r="709" s="2" customFormat="1" ht="24.15" customHeight="1">
      <c r="A709" s="40"/>
      <c r="B709" s="41"/>
      <c r="C709" s="206" t="s">
        <v>979</v>
      </c>
      <c r="D709" s="206" t="s">
        <v>141</v>
      </c>
      <c r="E709" s="207" t="s">
        <v>980</v>
      </c>
      <c r="F709" s="208" t="s">
        <v>981</v>
      </c>
      <c r="G709" s="209" t="s">
        <v>198</v>
      </c>
      <c r="H709" s="210">
        <v>164</v>
      </c>
      <c r="I709" s="211"/>
      <c r="J709" s="212">
        <f>ROUND(I709*H709,2)</f>
        <v>0</v>
      </c>
      <c r="K709" s="208" t="s">
        <v>145</v>
      </c>
      <c r="L709" s="46"/>
      <c r="M709" s="213" t="s">
        <v>82</v>
      </c>
      <c r="N709" s="214" t="s">
        <v>54</v>
      </c>
      <c r="O709" s="86"/>
      <c r="P709" s="215">
        <f>O709*H709</f>
        <v>0</v>
      </c>
      <c r="Q709" s="215">
        <v>0</v>
      </c>
      <c r="R709" s="215">
        <f>Q709*H709</f>
        <v>0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146</v>
      </c>
      <c r="AT709" s="217" t="s">
        <v>141</v>
      </c>
      <c r="AU709" s="217" t="s">
        <v>21</v>
      </c>
      <c r="AY709" s="18" t="s">
        <v>139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8" t="s">
        <v>92</v>
      </c>
      <c r="BK709" s="218">
        <f>ROUND(I709*H709,2)</f>
        <v>0</v>
      </c>
      <c r="BL709" s="18" t="s">
        <v>146</v>
      </c>
      <c r="BM709" s="217" t="s">
        <v>982</v>
      </c>
    </row>
    <row r="710" s="2" customFormat="1">
      <c r="A710" s="40"/>
      <c r="B710" s="41"/>
      <c r="C710" s="42"/>
      <c r="D710" s="219" t="s">
        <v>148</v>
      </c>
      <c r="E710" s="42"/>
      <c r="F710" s="220" t="s">
        <v>983</v>
      </c>
      <c r="G710" s="42"/>
      <c r="H710" s="42"/>
      <c r="I710" s="221"/>
      <c r="J710" s="42"/>
      <c r="K710" s="42"/>
      <c r="L710" s="46"/>
      <c r="M710" s="222"/>
      <c r="N710" s="22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148</v>
      </c>
      <c r="AU710" s="18" t="s">
        <v>21</v>
      </c>
    </row>
    <row r="711" s="2" customFormat="1" ht="24.15" customHeight="1">
      <c r="A711" s="40"/>
      <c r="B711" s="41"/>
      <c r="C711" s="206" t="s">
        <v>984</v>
      </c>
      <c r="D711" s="206" t="s">
        <v>141</v>
      </c>
      <c r="E711" s="207" t="s">
        <v>985</v>
      </c>
      <c r="F711" s="208" t="s">
        <v>986</v>
      </c>
      <c r="G711" s="209" t="s">
        <v>144</v>
      </c>
      <c r="H711" s="210">
        <v>10</v>
      </c>
      <c r="I711" s="211"/>
      <c r="J711" s="212">
        <f>ROUND(I711*H711,2)</f>
        <v>0</v>
      </c>
      <c r="K711" s="208" t="s">
        <v>145</v>
      </c>
      <c r="L711" s="46"/>
      <c r="M711" s="213" t="s">
        <v>82</v>
      </c>
      <c r="N711" s="214" t="s">
        <v>54</v>
      </c>
      <c r="O711" s="86"/>
      <c r="P711" s="215">
        <f>O711*H711</f>
        <v>0</v>
      </c>
      <c r="Q711" s="215">
        <v>1.0000000000000001E-05</v>
      </c>
      <c r="R711" s="215">
        <f>Q711*H711</f>
        <v>0.00010000000000000001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146</v>
      </c>
      <c r="AT711" s="217" t="s">
        <v>141</v>
      </c>
      <c r="AU711" s="217" t="s">
        <v>21</v>
      </c>
      <c r="AY711" s="18" t="s">
        <v>139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8" t="s">
        <v>92</v>
      </c>
      <c r="BK711" s="218">
        <f>ROUND(I711*H711,2)</f>
        <v>0</v>
      </c>
      <c r="BL711" s="18" t="s">
        <v>146</v>
      </c>
      <c r="BM711" s="217" t="s">
        <v>987</v>
      </c>
    </row>
    <row r="712" s="2" customFormat="1">
      <c r="A712" s="40"/>
      <c r="B712" s="41"/>
      <c r="C712" s="42"/>
      <c r="D712" s="219" t="s">
        <v>148</v>
      </c>
      <c r="E712" s="42"/>
      <c r="F712" s="220" t="s">
        <v>988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8" t="s">
        <v>148</v>
      </c>
      <c r="AU712" s="18" t="s">
        <v>21</v>
      </c>
    </row>
    <row r="713" s="2" customFormat="1" ht="24.15" customHeight="1">
      <c r="A713" s="40"/>
      <c r="B713" s="41"/>
      <c r="C713" s="206" t="s">
        <v>989</v>
      </c>
      <c r="D713" s="206" t="s">
        <v>141</v>
      </c>
      <c r="E713" s="207" t="s">
        <v>990</v>
      </c>
      <c r="F713" s="208" t="s">
        <v>991</v>
      </c>
      <c r="G713" s="209" t="s">
        <v>198</v>
      </c>
      <c r="H713" s="210">
        <v>106</v>
      </c>
      <c r="I713" s="211"/>
      <c r="J713" s="212">
        <f>ROUND(I713*H713,2)</f>
        <v>0</v>
      </c>
      <c r="K713" s="208" t="s">
        <v>145</v>
      </c>
      <c r="L713" s="46"/>
      <c r="M713" s="213" t="s">
        <v>82</v>
      </c>
      <c r="N713" s="214" t="s">
        <v>54</v>
      </c>
      <c r="O713" s="86"/>
      <c r="P713" s="215">
        <f>O713*H713</f>
        <v>0</v>
      </c>
      <c r="Q713" s="215">
        <v>0.15540000000000001</v>
      </c>
      <c r="R713" s="215">
        <f>Q713*H713</f>
        <v>16.4724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146</v>
      </c>
      <c r="AT713" s="217" t="s">
        <v>141</v>
      </c>
      <c r="AU713" s="217" t="s">
        <v>21</v>
      </c>
      <c r="AY713" s="18" t="s">
        <v>139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8" t="s">
        <v>92</v>
      </c>
      <c r="BK713" s="218">
        <f>ROUND(I713*H713,2)</f>
        <v>0</v>
      </c>
      <c r="BL713" s="18" t="s">
        <v>146</v>
      </c>
      <c r="BM713" s="217" t="s">
        <v>992</v>
      </c>
    </row>
    <row r="714" s="2" customFormat="1">
      <c r="A714" s="40"/>
      <c r="B714" s="41"/>
      <c r="C714" s="42"/>
      <c r="D714" s="219" t="s">
        <v>148</v>
      </c>
      <c r="E714" s="42"/>
      <c r="F714" s="220" t="s">
        <v>993</v>
      </c>
      <c r="G714" s="42"/>
      <c r="H714" s="42"/>
      <c r="I714" s="221"/>
      <c r="J714" s="42"/>
      <c r="K714" s="42"/>
      <c r="L714" s="46"/>
      <c r="M714" s="222"/>
      <c r="N714" s="223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8" t="s">
        <v>148</v>
      </c>
      <c r="AU714" s="18" t="s">
        <v>21</v>
      </c>
    </row>
    <row r="715" s="13" customFormat="1">
      <c r="A715" s="13"/>
      <c r="B715" s="224"/>
      <c r="C715" s="225"/>
      <c r="D715" s="226" t="s">
        <v>150</v>
      </c>
      <c r="E715" s="227" t="s">
        <v>82</v>
      </c>
      <c r="F715" s="228" t="s">
        <v>758</v>
      </c>
      <c r="G715" s="225"/>
      <c r="H715" s="229">
        <v>106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150</v>
      </c>
      <c r="AU715" s="235" t="s">
        <v>21</v>
      </c>
      <c r="AV715" s="13" t="s">
        <v>21</v>
      </c>
      <c r="AW715" s="13" t="s">
        <v>42</v>
      </c>
      <c r="AX715" s="13" t="s">
        <v>84</v>
      </c>
      <c r="AY715" s="235" t="s">
        <v>139</v>
      </c>
    </row>
    <row r="716" s="14" customFormat="1">
      <c r="A716" s="14"/>
      <c r="B716" s="236"/>
      <c r="C716" s="237"/>
      <c r="D716" s="226" t="s">
        <v>150</v>
      </c>
      <c r="E716" s="238" t="s">
        <v>82</v>
      </c>
      <c r="F716" s="239" t="s">
        <v>152</v>
      </c>
      <c r="G716" s="237"/>
      <c r="H716" s="238" t="s">
        <v>82</v>
      </c>
      <c r="I716" s="240"/>
      <c r="J716" s="237"/>
      <c r="K716" s="237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150</v>
      </c>
      <c r="AU716" s="245" t="s">
        <v>21</v>
      </c>
      <c r="AV716" s="14" t="s">
        <v>92</v>
      </c>
      <c r="AW716" s="14" t="s">
        <v>42</v>
      </c>
      <c r="AX716" s="14" t="s">
        <v>84</v>
      </c>
      <c r="AY716" s="245" t="s">
        <v>139</v>
      </c>
    </row>
    <row r="717" s="15" customFormat="1">
      <c r="A717" s="15"/>
      <c r="B717" s="246"/>
      <c r="C717" s="247"/>
      <c r="D717" s="226" t="s">
        <v>150</v>
      </c>
      <c r="E717" s="248" t="s">
        <v>82</v>
      </c>
      <c r="F717" s="249" t="s">
        <v>153</v>
      </c>
      <c r="G717" s="247"/>
      <c r="H717" s="250">
        <v>106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150</v>
      </c>
      <c r="AU717" s="256" t="s">
        <v>21</v>
      </c>
      <c r="AV717" s="15" t="s">
        <v>146</v>
      </c>
      <c r="AW717" s="15" t="s">
        <v>42</v>
      </c>
      <c r="AX717" s="15" t="s">
        <v>92</v>
      </c>
      <c r="AY717" s="256" t="s">
        <v>139</v>
      </c>
    </row>
    <row r="718" s="2" customFormat="1" ht="16.5" customHeight="1">
      <c r="A718" s="40"/>
      <c r="B718" s="41"/>
      <c r="C718" s="257" t="s">
        <v>994</v>
      </c>
      <c r="D718" s="257" t="s">
        <v>270</v>
      </c>
      <c r="E718" s="258" t="s">
        <v>995</v>
      </c>
      <c r="F718" s="259" t="s">
        <v>996</v>
      </c>
      <c r="G718" s="260" t="s">
        <v>198</v>
      </c>
      <c r="H718" s="261">
        <v>107.06</v>
      </c>
      <c r="I718" s="262"/>
      <c r="J718" s="263">
        <f>ROUND(I718*H718,2)</f>
        <v>0</v>
      </c>
      <c r="K718" s="259" t="s">
        <v>145</v>
      </c>
      <c r="L718" s="264"/>
      <c r="M718" s="265" t="s">
        <v>82</v>
      </c>
      <c r="N718" s="266" t="s">
        <v>54</v>
      </c>
      <c r="O718" s="86"/>
      <c r="P718" s="215">
        <f>O718*H718</f>
        <v>0</v>
      </c>
      <c r="Q718" s="215">
        <v>0.108</v>
      </c>
      <c r="R718" s="215">
        <f>Q718*H718</f>
        <v>11.562480000000001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189</v>
      </c>
      <c r="AT718" s="217" t="s">
        <v>270</v>
      </c>
      <c r="AU718" s="217" t="s">
        <v>21</v>
      </c>
      <c r="AY718" s="18" t="s">
        <v>139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92</v>
      </c>
      <c r="BK718" s="218">
        <f>ROUND(I718*H718,2)</f>
        <v>0</v>
      </c>
      <c r="BL718" s="18" t="s">
        <v>146</v>
      </c>
      <c r="BM718" s="217" t="s">
        <v>997</v>
      </c>
    </row>
    <row r="719" s="13" customFormat="1">
      <c r="A719" s="13"/>
      <c r="B719" s="224"/>
      <c r="C719" s="225"/>
      <c r="D719" s="226" t="s">
        <v>150</v>
      </c>
      <c r="E719" s="225"/>
      <c r="F719" s="228" t="s">
        <v>998</v>
      </c>
      <c r="G719" s="225"/>
      <c r="H719" s="229">
        <v>107.06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150</v>
      </c>
      <c r="AU719" s="235" t="s">
        <v>21</v>
      </c>
      <c r="AV719" s="13" t="s">
        <v>21</v>
      </c>
      <c r="AW719" s="13" t="s">
        <v>4</v>
      </c>
      <c r="AX719" s="13" t="s">
        <v>92</v>
      </c>
      <c r="AY719" s="235" t="s">
        <v>139</v>
      </c>
    </row>
    <row r="720" s="2" customFormat="1" ht="24.15" customHeight="1">
      <c r="A720" s="40"/>
      <c r="B720" s="41"/>
      <c r="C720" s="206" t="s">
        <v>999</v>
      </c>
      <c r="D720" s="206" t="s">
        <v>141</v>
      </c>
      <c r="E720" s="207" t="s">
        <v>1000</v>
      </c>
      <c r="F720" s="208" t="s">
        <v>1001</v>
      </c>
      <c r="G720" s="209" t="s">
        <v>198</v>
      </c>
      <c r="H720" s="210">
        <v>42</v>
      </c>
      <c r="I720" s="211"/>
      <c r="J720" s="212">
        <f>ROUND(I720*H720,2)</f>
        <v>0</v>
      </c>
      <c r="K720" s="208" t="s">
        <v>145</v>
      </c>
      <c r="L720" s="46"/>
      <c r="M720" s="213" t="s">
        <v>82</v>
      </c>
      <c r="N720" s="214" t="s">
        <v>54</v>
      </c>
      <c r="O720" s="86"/>
      <c r="P720" s="215">
        <f>O720*H720</f>
        <v>0</v>
      </c>
      <c r="Q720" s="215">
        <v>0.16849</v>
      </c>
      <c r="R720" s="215">
        <f>Q720*H720</f>
        <v>7.0765799999999999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146</v>
      </c>
      <c r="AT720" s="217" t="s">
        <v>141</v>
      </c>
      <c r="AU720" s="217" t="s">
        <v>21</v>
      </c>
      <c r="AY720" s="18" t="s">
        <v>139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8" t="s">
        <v>92</v>
      </c>
      <c r="BK720" s="218">
        <f>ROUND(I720*H720,2)</f>
        <v>0</v>
      </c>
      <c r="BL720" s="18" t="s">
        <v>146</v>
      </c>
      <c r="BM720" s="217" t="s">
        <v>1002</v>
      </c>
    </row>
    <row r="721" s="2" customFormat="1">
      <c r="A721" s="40"/>
      <c r="B721" s="41"/>
      <c r="C721" s="42"/>
      <c r="D721" s="219" t="s">
        <v>148</v>
      </c>
      <c r="E721" s="42"/>
      <c r="F721" s="220" t="s">
        <v>1003</v>
      </c>
      <c r="G721" s="42"/>
      <c r="H721" s="42"/>
      <c r="I721" s="221"/>
      <c r="J721" s="42"/>
      <c r="K721" s="42"/>
      <c r="L721" s="46"/>
      <c r="M721" s="222"/>
      <c r="N721" s="22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8" t="s">
        <v>148</v>
      </c>
      <c r="AU721" s="18" t="s">
        <v>21</v>
      </c>
    </row>
    <row r="722" s="13" customFormat="1">
      <c r="A722" s="13"/>
      <c r="B722" s="224"/>
      <c r="C722" s="225"/>
      <c r="D722" s="226" t="s">
        <v>150</v>
      </c>
      <c r="E722" s="227" t="s">
        <v>82</v>
      </c>
      <c r="F722" s="228" t="s">
        <v>29</v>
      </c>
      <c r="G722" s="225"/>
      <c r="H722" s="229">
        <v>42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150</v>
      </c>
      <c r="AU722" s="235" t="s">
        <v>21</v>
      </c>
      <c r="AV722" s="13" t="s">
        <v>21</v>
      </c>
      <c r="AW722" s="13" t="s">
        <v>42</v>
      </c>
      <c r="AX722" s="13" t="s">
        <v>84</v>
      </c>
      <c r="AY722" s="235" t="s">
        <v>139</v>
      </c>
    </row>
    <row r="723" s="14" customFormat="1">
      <c r="A723" s="14"/>
      <c r="B723" s="236"/>
      <c r="C723" s="237"/>
      <c r="D723" s="226" t="s">
        <v>150</v>
      </c>
      <c r="E723" s="238" t="s">
        <v>82</v>
      </c>
      <c r="F723" s="239" t="s">
        <v>1004</v>
      </c>
      <c r="G723" s="237"/>
      <c r="H723" s="238" t="s">
        <v>82</v>
      </c>
      <c r="I723" s="240"/>
      <c r="J723" s="237"/>
      <c r="K723" s="237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150</v>
      </c>
      <c r="AU723" s="245" t="s">
        <v>21</v>
      </c>
      <c r="AV723" s="14" t="s">
        <v>92</v>
      </c>
      <c r="AW723" s="14" t="s">
        <v>42</v>
      </c>
      <c r="AX723" s="14" t="s">
        <v>84</v>
      </c>
      <c r="AY723" s="245" t="s">
        <v>139</v>
      </c>
    </row>
    <row r="724" s="15" customFormat="1">
      <c r="A724" s="15"/>
      <c r="B724" s="246"/>
      <c r="C724" s="247"/>
      <c r="D724" s="226" t="s">
        <v>150</v>
      </c>
      <c r="E724" s="248" t="s">
        <v>82</v>
      </c>
      <c r="F724" s="249" t="s">
        <v>153</v>
      </c>
      <c r="G724" s="247"/>
      <c r="H724" s="250">
        <v>42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150</v>
      </c>
      <c r="AU724" s="256" t="s">
        <v>21</v>
      </c>
      <c r="AV724" s="15" t="s">
        <v>146</v>
      </c>
      <c r="AW724" s="15" t="s">
        <v>42</v>
      </c>
      <c r="AX724" s="15" t="s">
        <v>92</v>
      </c>
      <c r="AY724" s="256" t="s">
        <v>139</v>
      </c>
    </row>
    <row r="725" s="2" customFormat="1" ht="16.5" customHeight="1">
      <c r="A725" s="40"/>
      <c r="B725" s="41"/>
      <c r="C725" s="257" t="s">
        <v>1005</v>
      </c>
      <c r="D725" s="257" t="s">
        <v>270</v>
      </c>
      <c r="E725" s="258" t="s">
        <v>1006</v>
      </c>
      <c r="F725" s="259" t="s">
        <v>1007</v>
      </c>
      <c r="G725" s="260" t="s">
        <v>198</v>
      </c>
      <c r="H725" s="261">
        <v>42</v>
      </c>
      <c r="I725" s="262"/>
      <c r="J725" s="263">
        <f>ROUND(I725*H725,2)</f>
        <v>0</v>
      </c>
      <c r="K725" s="259" t="s">
        <v>145</v>
      </c>
      <c r="L725" s="264"/>
      <c r="M725" s="265" t="s">
        <v>82</v>
      </c>
      <c r="N725" s="266" t="s">
        <v>54</v>
      </c>
      <c r="O725" s="86"/>
      <c r="P725" s="215">
        <f>O725*H725</f>
        <v>0</v>
      </c>
      <c r="Q725" s="215">
        <v>0.14999999999999999</v>
      </c>
      <c r="R725" s="215">
        <f>Q725*H725</f>
        <v>6.2999999999999998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189</v>
      </c>
      <c r="AT725" s="217" t="s">
        <v>270</v>
      </c>
      <c r="AU725" s="217" t="s">
        <v>21</v>
      </c>
      <c r="AY725" s="18" t="s">
        <v>139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8" t="s">
        <v>92</v>
      </c>
      <c r="BK725" s="218">
        <f>ROUND(I725*H725,2)</f>
        <v>0</v>
      </c>
      <c r="BL725" s="18" t="s">
        <v>146</v>
      </c>
      <c r="BM725" s="217" t="s">
        <v>1008</v>
      </c>
    </row>
    <row r="726" s="2" customFormat="1" ht="16.5" customHeight="1">
      <c r="A726" s="40"/>
      <c r="B726" s="41"/>
      <c r="C726" s="206" t="s">
        <v>1009</v>
      </c>
      <c r="D726" s="206" t="s">
        <v>141</v>
      </c>
      <c r="E726" s="207" t="s">
        <v>1010</v>
      </c>
      <c r="F726" s="208" t="s">
        <v>1011</v>
      </c>
      <c r="G726" s="209" t="s">
        <v>198</v>
      </c>
      <c r="H726" s="210">
        <v>19</v>
      </c>
      <c r="I726" s="211"/>
      <c r="J726" s="212">
        <f>ROUND(I726*H726,2)</f>
        <v>0</v>
      </c>
      <c r="K726" s="208" t="s">
        <v>145</v>
      </c>
      <c r="L726" s="46"/>
      <c r="M726" s="213" t="s">
        <v>82</v>
      </c>
      <c r="N726" s="214" t="s">
        <v>54</v>
      </c>
      <c r="O726" s="86"/>
      <c r="P726" s="215">
        <f>O726*H726</f>
        <v>0</v>
      </c>
      <c r="Q726" s="215">
        <v>0.041250000000000002</v>
      </c>
      <c r="R726" s="215">
        <f>Q726*H726</f>
        <v>0.78375000000000006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146</v>
      </c>
      <c r="AT726" s="217" t="s">
        <v>141</v>
      </c>
      <c r="AU726" s="217" t="s">
        <v>21</v>
      </c>
      <c r="AY726" s="18" t="s">
        <v>139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8" t="s">
        <v>92</v>
      </c>
      <c r="BK726" s="218">
        <f>ROUND(I726*H726,2)</f>
        <v>0</v>
      </c>
      <c r="BL726" s="18" t="s">
        <v>146</v>
      </c>
      <c r="BM726" s="217" t="s">
        <v>1012</v>
      </c>
    </row>
    <row r="727" s="2" customFormat="1">
      <c r="A727" s="40"/>
      <c r="B727" s="41"/>
      <c r="C727" s="42"/>
      <c r="D727" s="219" t="s">
        <v>148</v>
      </c>
      <c r="E727" s="42"/>
      <c r="F727" s="220" t="s">
        <v>1013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8" t="s">
        <v>148</v>
      </c>
      <c r="AU727" s="18" t="s">
        <v>21</v>
      </c>
    </row>
    <row r="728" s="13" customFormat="1">
      <c r="A728" s="13"/>
      <c r="B728" s="224"/>
      <c r="C728" s="225"/>
      <c r="D728" s="226" t="s">
        <v>150</v>
      </c>
      <c r="E728" s="227" t="s">
        <v>82</v>
      </c>
      <c r="F728" s="228" t="s">
        <v>1014</v>
      </c>
      <c r="G728" s="225"/>
      <c r="H728" s="229">
        <v>19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150</v>
      </c>
      <c r="AU728" s="235" t="s">
        <v>21</v>
      </c>
      <c r="AV728" s="13" t="s">
        <v>21</v>
      </c>
      <c r="AW728" s="13" t="s">
        <v>42</v>
      </c>
      <c r="AX728" s="13" t="s">
        <v>84</v>
      </c>
      <c r="AY728" s="235" t="s">
        <v>139</v>
      </c>
    </row>
    <row r="729" s="14" customFormat="1">
      <c r="A729" s="14"/>
      <c r="B729" s="236"/>
      <c r="C729" s="237"/>
      <c r="D729" s="226" t="s">
        <v>150</v>
      </c>
      <c r="E729" s="238" t="s">
        <v>82</v>
      </c>
      <c r="F729" s="239" t="s">
        <v>152</v>
      </c>
      <c r="G729" s="237"/>
      <c r="H729" s="238" t="s">
        <v>82</v>
      </c>
      <c r="I729" s="240"/>
      <c r="J729" s="237"/>
      <c r="K729" s="237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150</v>
      </c>
      <c r="AU729" s="245" t="s">
        <v>21</v>
      </c>
      <c r="AV729" s="14" t="s">
        <v>92</v>
      </c>
      <c r="AW729" s="14" t="s">
        <v>42</v>
      </c>
      <c r="AX729" s="14" t="s">
        <v>84</v>
      </c>
      <c r="AY729" s="245" t="s">
        <v>139</v>
      </c>
    </row>
    <row r="730" s="15" customFormat="1">
      <c r="A730" s="15"/>
      <c r="B730" s="246"/>
      <c r="C730" s="247"/>
      <c r="D730" s="226" t="s">
        <v>150</v>
      </c>
      <c r="E730" s="248" t="s">
        <v>82</v>
      </c>
      <c r="F730" s="249" t="s">
        <v>153</v>
      </c>
      <c r="G730" s="247"/>
      <c r="H730" s="250">
        <v>19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150</v>
      </c>
      <c r="AU730" s="256" t="s">
        <v>21</v>
      </c>
      <c r="AV730" s="15" t="s">
        <v>146</v>
      </c>
      <c r="AW730" s="15" t="s">
        <v>42</v>
      </c>
      <c r="AX730" s="15" t="s">
        <v>92</v>
      </c>
      <c r="AY730" s="256" t="s">
        <v>139</v>
      </c>
    </row>
    <row r="731" s="2" customFormat="1" ht="16.5" customHeight="1">
      <c r="A731" s="40"/>
      <c r="B731" s="41"/>
      <c r="C731" s="257" t="s">
        <v>1015</v>
      </c>
      <c r="D731" s="257" t="s">
        <v>270</v>
      </c>
      <c r="E731" s="258" t="s">
        <v>1016</v>
      </c>
      <c r="F731" s="259" t="s">
        <v>1017</v>
      </c>
      <c r="G731" s="260" t="s">
        <v>198</v>
      </c>
      <c r="H731" s="261">
        <v>19</v>
      </c>
      <c r="I731" s="262"/>
      <c r="J731" s="263">
        <f>ROUND(I731*H731,2)</f>
        <v>0</v>
      </c>
      <c r="K731" s="259" t="s">
        <v>145</v>
      </c>
      <c r="L731" s="264"/>
      <c r="M731" s="265" t="s">
        <v>82</v>
      </c>
      <c r="N731" s="266" t="s">
        <v>54</v>
      </c>
      <c r="O731" s="86"/>
      <c r="P731" s="215">
        <f>O731*H731</f>
        <v>0</v>
      </c>
      <c r="Q731" s="215">
        <v>0.082000000000000003</v>
      </c>
      <c r="R731" s="215">
        <f>Q731*H731</f>
        <v>1.5580000000000001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189</v>
      </c>
      <c r="AT731" s="217" t="s">
        <v>270</v>
      </c>
      <c r="AU731" s="217" t="s">
        <v>21</v>
      </c>
      <c r="AY731" s="18" t="s">
        <v>139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8" t="s">
        <v>92</v>
      </c>
      <c r="BK731" s="218">
        <f>ROUND(I731*H731,2)</f>
        <v>0</v>
      </c>
      <c r="BL731" s="18" t="s">
        <v>146</v>
      </c>
      <c r="BM731" s="217" t="s">
        <v>1018</v>
      </c>
    </row>
    <row r="732" s="2" customFormat="1" ht="24.15" customHeight="1">
      <c r="A732" s="40"/>
      <c r="B732" s="41"/>
      <c r="C732" s="206" t="s">
        <v>1019</v>
      </c>
      <c r="D732" s="206" t="s">
        <v>141</v>
      </c>
      <c r="E732" s="207" t="s">
        <v>1020</v>
      </c>
      <c r="F732" s="208" t="s">
        <v>1021</v>
      </c>
      <c r="G732" s="209" t="s">
        <v>198</v>
      </c>
      <c r="H732" s="210">
        <v>51</v>
      </c>
      <c r="I732" s="211"/>
      <c r="J732" s="212">
        <f>ROUND(I732*H732,2)</f>
        <v>0</v>
      </c>
      <c r="K732" s="208" t="s">
        <v>145</v>
      </c>
      <c r="L732" s="46"/>
      <c r="M732" s="213" t="s">
        <v>82</v>
      </c>
      <c r="N732" s="214" t="s">
        <v>54</v>
      </c>
      <c r="O732" s="86"/>
      <c r="P732" s="215">
        <f>O732*H732</f>
        <v>0</v>
      </c>
      <c r="Q732" s="215">
        <v>0.10095</v>
      </c>
      <c r="R732" s="215">
        <f>Q732*H732</f>
        <v>5.1484499999999995</v>
      </c>
      <c r="S732" s="215">
        <v>0</v>
      </c>
      <c r="T732" s="216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7" t="s">
        <v>146</v>
      </c>
      <c r="AT732" s="217" t="s">
        <v>141</v>
      </c>
      <c r="AU732" s="217" t="s">
        <v>21</v>
      </c>
      <c r="AY732" s="18" t="s">
        <v>139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8" t="s">
        <v>92</v>
      </c>
      <c r="BK732" s="218">
        <f>ROUND(I732*H732,2)</f>
        <v>0</v>
      </c>
      <c r="BL732" s="18" t="s">
        <v>146</v>
      </c>
      <c r="BM732" s="217" t="s">
        <v>1022</v>
      </c>
    </row>
    <row r="733" s="2" customFormat="1">
      <c r="A733" s="40"/>
      <c r="B733" s="41"/>
      <c r="C733" s="42"/>
      <c r="D733" s="219" t="s">
        <v>148</v>
      </c>
      <c r="E733" s="42"/>
      <c r="F733" s="220" t="s">
        <v>1023</v>
      </c>
      <c r="G733" s="42"/>
      <c r="H733" s="42"/>
      <c r="I733" s="221"/>
      <c r="J733" s="42"/>
      <c r="K733" s="42"/>
      <c r="L733" s="46"/>
      <c r="M733" s="222"/>
      <c r="N733" s="223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8" t="s">
        <v>148</v>
      </c>
      <c r="AU733" s="18" t="s">
        <v>21</v>
      </c>
    </row>
    <row r="734" s="13" customFormat="1">
      <c r="A734" s="13"/>
      <c r="B734" s="224"/>
      <c r="C734" s="225"/>
      <c r="D734" s="226" t="s">
        <v>150</v>
      </c>
      <c r="E734" s="227" t="s">
        <v>82</v>
      </c>
      <c r="F734" s="228" t="s">
        <v>445</v>
      </c>
      <c r="G734" s="225"/>
      <c r="H734" s="229">
        <v>51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150</v>
      </c>
      <c r="AU734" s="235" t="s">
        <v>21</v>
      </c>
      <c r="AV734" s="13" t="s">
        <v>21</v>
      </c>
      <c r="AW734" s="13" t="s">
        <v>42</v>
      </c>
      <c r="AX734" s="13" t="s">
        <v>84</v>
      </c>
      <c r="AY734" s="235" t="s">
        <v>139</v>
      </c>
    </row>
    <row r="735" s="14" customFormat="1">
      <c r="A735" s="14"/>
      <c r="B735" s="236"/>
      <c r="C735" s="237"/>
      <c r="D735" s="226" t="s">
        <v>150</v>
      </c>
      <c r="E735" s="238" t="s">
        <v>82</v>
      </c>
      <c r="F735" s="239" t="s">
        <v>152</v>
      </c>
      <c r="G735" s="237"/>
      <c r="H735" s="238" t="s">
        <v>82</v>
      </c>
      <c r="I735" s="240"/>
      <c r="J735" s="237"/>
      <c r="K735" s="237"/>
      <c r="L735" s="241"/>
      <c r="M735" s="242"/>
      <c r="N735" s="243"/>
      <c r="O735" s="243"/>
      <c r="P735" s="243"/>
      <c r="Q735" s="243"/>
      <c r="R735" s="243"/>
      <c r="S735" s="243"/>
      <c r="T735" s="24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5" t="s">
        <v>150</v>
      </c>
      <c r="AU735" s="245" t="s">
        <v>21</v>
      </c>
      <c r="AV735" s="14" t="s">
        <v>92</v>
      </c>
      <c r="AW735" s="14" t="s">
        <v>42</v>
      </c>
      <c r="AX735" s="14" t="s">
        <v>84</v>
      </c>
      <c r="AY735" s="245" t="s">
        <v>139</v>
      </c>
    </row>
    <row r="736" s="15" customFormat="1">
      <c r="A736" s="15"/>
      <c r="B736" s="246"/>
      <c r="C736" s="247"/>
      <c r="D736" s="226" t="s">
        <v>150</v>
      </c>
      <c r="E736" s="248" t="s">
        <v>82</v>
      </c>
      <c r="F736" s="249" t="s">
        <v>153</v>
      </c>
      <c r="G736" s="247"/>
      <c r="H736" s="250">
        <v>51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150</v>
      </c>
      <c r="AU736" s="256" t="s">
        <v>21</v>
      </c>
      <c r="AV736" s="15" t="s">
        <v>146</v>
      </c>
      <c r="AW736" s="15" t="s">
        <v>42</v>
      </c>
      <c r="AX736" s="15" t="s">
        <v>92</v>
      </c>
      <c r="AY736" s="256" t="s">
        <v>139</v>
      </c>
    </row>
    <row r="737" s="2" customFormat="1" ht="16.5" customHeight="1">
      <c r="A737" s="40"/>
      <c r="B737" s="41"/>
      <c r="C737" s="257" t="s">
        <v>1024</v>
      </c>
      <c r="D737" s="257" t="s">
        <v>270</v>
      </c>
      <c r="E737" s="258" t="s">
        <v>1025</v>
      </c>
      <c r="F737" s="259" t="s">
        <v>1026</v>
      </c>
      <c r="G737" s="260" t="s">
        <v>198</v>
      </c>
      <c r="H737" s="261">
        <v>51.509999999999998</v>
      </c>
      <c r="I737" s="262"/>
      <c r="J737" s="263">
        <f>ROUND(I737*H737,2)</f>
        <v>0</v>
      </c>
      <c r="K737" s="259" t="s">
        <v>145</v>
      </c>
      <c r="L737" s="264"/>
      <c r="M737" s="265" t="s">
        <v>82</v>
      </c>
      <c r="N737" s="266" t="s">
        <v>54</v>
      </c>
      <c r="O737" s="86"/>
      <c r="P737" s="215">
        <f>O737*H737</f>
        <v>0</v>
      </c>
      <c r="Q737" s="215">
        <v>0.028000000000000001</v>
      </c>
      <c r="R737" s="215">
        <f>Q737*H737</f>
        <v>1.44228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189</v>
      </c>
      <c r="AT737" s="217" t="s">
        <v>270</v>
      </c>
      <c r="AU737" s="217" t="s">
        <v>21</v>
      </c>
      <c r="AY737" s="18" t="s">
        <v>139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8" t="s">
        <v>92</v>
      </c>
      <c r="BK737" s="218">
        <f>ROUND(I737*H737,2)</f>
        <v>0</v>
      </c>
      <c r="BL737" s="18" t="s">
        <v>146</v>
      </c>
      <c r="BM737" s="217" t="s">
        <v>1027</v>
      </c>
    </row>
    <row r="738" s="13" customFormat="1">
      <c r="A738" s="13"/>
      <c r="B738" s="224"/>
      <c r="C738" s="225"/>
      <c r="D738" s="226" t="s">
        <v>150</v>
      </c>
      <c r="E738" s="225"/>
      <c r="F738" s="228" t="s">
        <v>1028</v>
      </c>
      <c r="G738" s="225"/>
      <c r="H738" s="229">
        <v>51.509999999999998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150</v>
      </c>
      <c r="AU738" s="235" t="s">
        <v>21</v>
      </c>
      <c r="AV738" s="13" t="s">
        <v>21</v>
      </c>
      <c r="AW738" s="13" t="s">
        <v>4</v>
      </c>
      <c r="AX738" s="13" t="s">
        <v>92</v>
      </c>
      <c r="AY738" s="235" t="s">
        <v>139</v>
      </c>
    </row>
    <row r="739" s="2" customFormat="1" ht="16.5" customHeight="1">
      <c r="A739" s="40"/>
      <c r="B739" s="41"/>
      <c r="C739" s="206" t="s">
        <v>1029</v>
      </c>
      <c r="D739" s="206" t="s">
        <v>141</v>
      </c>
      <c r="E739" s="207" t="s">
        <v>1030</v>
      </c>
      <c r="F739" s="208" t="s">
        <v>1031</v>
      </c>
      <c r="G739" s="209" t="s">
        <v>229</v>
      </c>
      <c r="H739" s="210">
        <v>4.4400000000000004</v>
      </c>
      <c r="I739" s="211"/>
      <c r="J739" s="212">
        <f>ROUND(I739*H739,2)</f>
        <v>0</v>
      </c>
      <c r="K739" s="208" t="s">
        <v>145</v>
      </c>
      <c r="L739" s="46"/>
      <c r="M739" s="213" t="s">
        <v>82</v>
      </c>
      <c r="N739" s="214" t="s">
        <v>54</v>
      </c>
      <c r="O739" s="86"/>
      <c r="P739" s="215">
        <f>O739*H739</f>
        <v>0</v>
      </c>
      <c r="Q739" s="215">
        <v>2.2563399999999998</v>
      </c>
      <c r="R739" s="215">
        <f>Q739*H739</f>
        <v>10.018149599999999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146</v>
      </c>
      <c r="AT739" s="217" t="s">
        <v>141</v>
      </c>
      <c r="AU739" s="217" t="s">
        <v>21</v>
      </c>
      <c r="AY739" s="18" t="s">
        <v>139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8" t="s">
        <v>92</v>
      </c>
      <c r="BK739" s="218">
        <f>ROUND(I739*H739,2)</f>
        <v>0</v>
      </c>
      <c r="BL739" s="18" t="s">
        <v>146</v>
      </c>
      <c r="BM739" s="217" t="s">
        <v>1032</v>
      </c>
    </row>
    <row r="740" s="2" customFormat="1">
      <c r="A740" s="40"/>
      <c r="B740" s="41"/>
      <c r="C740" s="42"/>
      <c r="D740" s="219" t="s">
        <v>148</v>
      </c>
      <c r="E740" s="42"/>
      <c r="F740" s="220" t="s">
        <v>1033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148</v>
      </c>
      <c r="AU740" s="18" t="s">
        <v>21</v>
      </c>
    </row>
    <row r="741" s="13" customFormat="1">
      <c r="A741" s="13"/>
      <c r="B741" s="224"/>
      <c r="C741" s="225"/>
      <c r="D741" s="226" t="s">
        <v>150</v>
      </c>
      <c r="E741" s="227" t="s">
        <v>82</v>
      </c>
      <c r="F741" s="228" t="s">
        <v>1034</v>
      </c>
      <c r="G741" s="225"/>
      <c r="H741" s="229">
        <v>4.4400000000000004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150</v>
      </c>
      <c r="AU741" s="235" t="s">
        <v>21</v>
      </c>
      <c r="AV741" s="13" t="s">
        <v>21</v>
      </c>
      <c r="AW741" s="13" t="s">
        <v>42</v>
      </c>
      <c r="AX741" s="13" t="s">
        <v>84</v>
      </c>
      <c r="AY741" s="235" t="s">
        <v>139</v>
      </c>
    </row>
    <row r="742" s="15" customFormat="1">
      <c r="A742" s="15"/>
      <c r="B742" s="246"/>
      <c r="C742" s="247"/>
      <c r="D742" s="226" t="s">
        <v>150</v>
      </c>
      <c r="E742" s="248" t="s">
        <v>82</v>
      </c>
      <c r="F742" s="249" t="s">
        <v>153</v>
      </c>
      <c r="G742" s="247"/>
      <c r="H742" s="250">
        <v>4.4400000000000004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150</v>
      </c>
      <c r="AU742" s="256" t="s">
        <v>21</v>
      </c>
      <c r="AV742" s="15" t="s">
        <v>146</v>
      </c>
      <c r="AW742" s="15" t="s">
        <v>42</v>
      </c>
      <c r="AX742" s="15" t="s">
        <v>92</v>
      </c>
      <c r="AY742" s="256" t="s">
        <v>139</v>
      </c>
    </row>
    <row r="743" s="2" customFormat="1" ht="16.5" customHeight="1">
      <c r="A743" s="40"/>
      <c r="B743" s="41"/>
      <c r="C743" s="206" t="s">
        <v>1035</v>
      </c>
      <c r="D743" s="206" t="s">
        <v>141</v>
      </c>
      <c r="E743" s="207" t="s">
        <v>1036</v>
      </c>
      <c r="F743" s="208" t="s">
        <v>1037</v>
      </c>
      <c r="G743" s="209" t="s">
        <v>198</v>
      </c>
      <c r="H743" s="210">
        <v>15</v>
      </c>
      <c r="I743" s="211"/>
      <c r="J743" s="212">
        <f>ROUND(I743*H743,2)</f>
        <v>0</v>
      </c>
      <c r="K743" s="208" t="s">
        <v>82</v>
      </c>
      <c r="L743" s="46"/>
      <c r="M743" s="213" t="s">
        <v>82</v>
      </c>
      <c r="N743" s="214" t="s">
        <v>54</v>
      </c>
      <c r="O743" s="86"/>
      <c r="P743" s="215">
        <f>O743*H743</f>
        <v>0</v>
      </c>
      <c r="Q743" s="215">
        <v>9.0000000000000006E-05</v>
      </c>
      <c r="R743" s="215">
        <f>Q743*H743</f>
        <v>0.0013500000000000001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146</v>
      </c>
      <c r="AT743" s="217" t="s">
        <v>141</v>
      </c>
      <c r="AU743" s="217" t="s">
        <v>21</v>
      </c>
      <c r="AY743" s="18" t="s">
        <v>139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8" t="s">
        <v>92</v>
      </c>
      <c r="BK743" s="218">
        <f>ROUND(I743*H743,2)</f>
        <v>0</v>
      </c>
      <c r="BL743" s="18" t="s">
        <v>146</v>
      </c>
      <c r="BM743" s="217" t="s">
        <v>1038</v>
      </c>
    </row>
    <row r="744" s="13" customFormat="1">
      <c r="A744" s="13"/>
      <c r="B744" s="224"/>
      <c r="C744" s="225"/>
      <c r="D744" s="226" t="s">
        <v>150</v>
      </c>
      <c r="E744" s="227" t="s">
        <v>82</v>
      </c>
      <c r="F744" s="228" t="s">
        <v>1039</v>
      </c>
      <c r="G744" s="225"/>
      <c r="H744" s="229">
        <v>15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150</v>
      </c>
      <c r="AU744" s="235" t="s">
        <v>21</v>
      </c>
      <c r="AV744" s="13" t="s">
        <v>21</v>
      </c>
      <c r="AW744" s="13" t="s">
        <v>42</v>
      </c>
      <c r="AX744" s="13" t="s">
        <v>84</v>
      </c>
      <c r="AY744" s="235" t="s">
        <v>139</v>
      </c>
    </row>
    <row r="745" s="14" customFormat="1">
      <c r="A745" s="14"/>
      <c r="B745" s="236"/>
      <c r="C745" s="237"/>
      <c r="D745" s="226" t="s">
        <v>150</v>
      </c>
      <c r="E745" s="238" t="s">
        <v>82</v>
      </c>
      <c r="F745" s="239" t="s">
        <v>152</v>
      </c>
      <c r="G745" s="237"/>
      <c r="H745" s="238" t="s">
        <v>82</v>
      </c>
      <c r="I745" s="240"/>
      <c r="J745" s="237"/>
      <c r="K745" s="237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150</v>
      </c>
      <c r="AU745" s="245" t="s">
        <v>21</v>
      </c>
      <c r="AV745" s="14" t="s">
        <v>92</v>
      </c>
      <c r="AW745" s="14" t="s">
        <v>42</v>
      </c>
      <c r="AX745" s="14" t="s">
        <v>84</v>
      </c>
      <c r="AY745" s="245" t="s">
        <v>139</v>
      </c>
    </row>
    <row r="746" s="15" customFormat="1">
      <c r="A746" s="15"/>
      <c r="B746" s="246"/>
      <c r="C746" s="247"/>
      <c r="D746" s="226" t="s">
        <v>150</v>
      </c>
      <c r="E746" s="248" t="s">
        <v>82</v>
      </c>
      <c r="F746" s="249" t="s">
        <v>153</v>
      </c>
      <c r="G746" s="247"/>
      <c r="H746" s="250">
        <v>15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150</v>
      </c>
      <c r="AU746" s="256" t="s">
        <v>21</v>
      </c>
      <c r="AV746" s="15" t="s">
        <v>146</v>
      </c>
      <c r="AW746" s="15" t="s">
        <v>42</v>
      </c>
      <c r="AX746" s="15" t="s">
        <v>92</v>
      </c>
      <c r="AY746" s="256" t="s">
        <v>139</v>
      </c>
    </row>
    <row r="747" s="2" customFormat="1" ht="24.15" customHeight="1">
      <c r="A747" s="40"/>
      <c r="B747" s="41"/>
      <c r="C747" s="206" t="s">
        <v>201</v>
      </c>
      <c r="D747" s="206" t="s">
        <v>141</v>
      </c>
      <c r="E747" s="207" t="s">
        <v>1040</v>
      </c>
      <c r="F747" s="208" t="s">
        <v>1041</v>
      </c>
      <c r="G747" s="209" t="s">
        <v>198</v>
      </c>
      <c r="H747" s="210">
        <v>199</v>
      </c>
      <c r="I747" s="211"/>
      <c r="J747" s="212">
        <f>ROUND(I747*H747,2)</f>
        <v>0</v>
      </c>
      <c r="K747" s="208" t="s">
        <v>145</v>
      </c>
      <c r="L747" s="46"/>
      <c r="M747" s="213" t="s">
        <v>82</v>
      </c>
      <c r="N747" s="214" t="s">
        <v>54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146</v>
      </c>
      <c r="AT747" s="217" t="s">
        <v>141</v>
      </c>
      <c r="AU747" s="217" t="s">
        <v>21</v>
      </c>
      <c r="AY747" s="18" t="s">
        <v>139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8" t="s">
        <v>92</v>
      </c>
      <c r="BK747" s="218">
        <f>ROUND(I747*H747,2)</f>
        <v>0</v>
      </c>
      <c r="BL747" s="18" t="s">
        <v>146</v>
      </c>
      <c r="BM747" s="217" t="s">
        <v>1042</v>
      </c>
    </row>
    <row r="748" s="2" customFormat="1">
      <c r="A748" s="40"/>
      <c r="B748" s="41"/>
      <c r="C748" s="42"/>
      <c r="D748" s="219" t="s">
        <v>148</v>
      </c>
      <c r="E748" s="42"/>
      <c r="F748" s="220" t="s">
        <v>1043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8" t="s">
        <v>148</v>
      </c>
      <c r="AU748" s="18" t="s">
        <v>21</v>
      </c>
    </row>
    <row r="749" s="13" customFormat="1">
      <c r="A749" s="13"/>
      <c r="B749" s="224"/>
      <c r="C749" s="225"/>
      <c r="D749" s="226" t="s">
        <v>150</v>
      </c>
      <c r="E749" s="227" t="s">
        <v>82</v>
      </c>
      <c r="F749" s="228" t="s">
        <v>1044</v>
      </c>
      <c r="G749" s="225"/>
      <c r="H749" s="229">
        <v>199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150</v>
      </c>
      <c r="AU749" s="235" t="s">
        <v>21</v>
      </c>
      <c r="AV749" s="13" t="s">
        <v>21</v>
      </c>
      <c r="AW749" s="13" t="s">
        <v>42</v>
      </c>
      <c r="AX749" s="13" t="s">
        <v>84</v>
      </c>
      <c r="AY749" s="235" t="s">
        <v>139</v>
      </c>
    </row>
    <row r="750" s="15" customFormat="1">
      <c r="A750" s="15"/>
      <c r="B750" s="246"/>
      <c r="C750" s="247"/>
      <c r="D750" s="226" t="s">
        <v>150</v>
      </c>
      <c r="E750" s="248" t="s">
        <v>82</v>
      </c>
      <c r="F750" s="249" t="s">
        <v>153</v>
      </c>
      <c r="G750" s="247"/>
      <c r="H750" s="250">
        <v>199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6" t="s">
        <v>150</v>
      </c>
      <c r="AU750" s="256" t="s">
        <v>21</v>
      </c>
      <c r="AV750" s="15" t="s">
        <v>146</v>
      </c>
      <c r="AW750" s="15" t="s">
        <v>42</v>
      </c>
      <c r="AX750" s="15" t="s">
        <v>92</v>
      </c>
      <c r="AY750" s="256" t="s">
        <v>139</v>
      </c>
    </row>
    <row r="751" s="2" customFormat="1" ht="16.5" customHeight="1">
      <c r="A751" s="40"/>
      <c r="B751" s="41"/>
      <c r="C751" s="206" t="s">
        <v>1045</v>
      </c>
      <c r="D751" s="206" t="s">
        <v>141</v>
      </c>
      <c r="E751" s="207" t="s">
        <v>1046</v>
      </c>
      <c r="F751" s="208" t="s">
        <v>1047</v>
      </c>
      <c r="G751" s="209" t="s">
        <v>198</v>
      </c>
      <c r="H751" s="210">
        <v>199</v>
      </c>
      <c r="I751" s="211"/>
      <c r="J751" s="212">
        <f>ROUND(I751*H751,2)</f>
        <v>0</v>
      </c>
      <c r="K751" s="208" t="s">
        <v>145</v>
      </c>
      <c r="L751" s="46"/>
      <c r="M751" s="213" t="s">
        <v>82</v>
      </c>
      <c r="N751" s="214" t="s">
        <v>54</v>
      </c>
      <c r="O751" s="86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146</v>
      </c>
      <c r="AT751" s="217" t="s">
        <v>141</v>
      </c>
      <c r="AU751" s="217" t="s">
        <v>21</v>
      </c>
      <c r="AY751" s="18" t="s">
        <v>139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8" t="s">
        <v>92</v>
      </c>
      <c r="BK751" s="218">
        <f>ROUND(I751*H751,2)</f>
        <v>0</v>
      </c>
      <c r="BL751" s="18" t="s">
        <v>146</v>
      </c>
      <c r="BM751" s="217" t="s">
        <v>1048</v>
      </c>
    </row>
    <row r="752" s="2" customFormat="1">
      <c r="A752" s="40"/>
      <c r="B752" s="41"/>
      <c r="C752" s="42"/>
      <c r="D752" s="219" t="s">
        <v>148</v>
      </c>
      <c r="E752" s="42"/>
      <c r="F752" s="220" t="s">
        <v>1049</v>
      </c>
      <c r="G752" s="42"/>
      <c r="H752" s="42"/>
      <c r="I752" s="221"/>
      <c r="J752" s="42"/>
      <c r="K752" s="42"/>
      <c r="L752" s="46"/>
      <c r="M752" s="222"/>
      <c r="N752" s="223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148</v>
      </c>
      <c r="AU752" s="18" t="s">
        <v>21</v>
      </c>
    </row>
    <row r="753" s="13" customFormat="1">
      <c r="A753" s="13"/>
      <c r="B753" s="224"/>
      <c r="C753" s="225"/>
      <c r="D753" s="226" t="s">
        <v>150</v>
      </c>
      <c r="E753" s="227" t="s">
        <v>82</v>
      </c>
      <c r="F753" s="228" t="s">
        <v>1050</v>
      </c>
      <c r="G753" s="225"/>
      <c r="H753" s="229">
        <v>199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150</v>
      </c>
      <c r="AU753" s="235" t="s">
        <v>21</v>
      </c>
      <c r="AV753" s="13" t="s">
        <v>21</v>
      </c>
      <c r="AW753" s="13" t="s">
        <v>42</v>
      </c>
      <c r="AX753" s="13" t="s">
        <v>84</v>
      </c>
      <c r="AY753" s="235" t="s">
        <v>139</v>
      </c>
    </row>
    <row r="754" s="14" customFormat="1">
      <c r="A754" s="14"/>
      <c r="B754" s="236"/>
      <c r="C754" s="237"/>
      <c r="D754" s="226" t="s">
        <v>150</v>
      </c>
      <c r="E754" s="238" t="s">
        <v>82</v>
      </c>
      <c r="F754" s="239" t="s">
        <v>152</v>
      </c>
      <c r="G754" s="237"/>
      <c r="H754" s="238" t="s">
        <v>82</v>
      </c>
      <c r="I754" s="240"/>
      <c r="J754" s="237"/>
      <c r="K754" s="237"/>
      <c r="L754" s="241"/>
      <c r="M754" s="242"/>
      <c r="N754" s="243"/>
      <c r="O754" s="243"/>
      <c r="P754" s="243"/>
      <c r="Q754" s="243"/>
      <c r="R754" s="243"/>
      <c r="S754" s="243"/>
      <c r="T754" s="24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5" t="s">
        <v>150</v>
      </c>
      <c r="AU754" s="245" t="s">
        <v>21</v>
      </c>
      <c r="AV754" s="14" t="s">
        <v>92</v>
      </c>
      <c r="AW754" s="14" t="s">
        <v>42</v>
      </c>
      <c r="AX754" s="14" t="s">
        <v>84</v>
      </c>
      <c r="AY754" s="245" t="s">
        <v>139</v>
      </c>
    </row>
    <row r="755" s="15" customFormat="1">
      <c r="A755" s="15"/>
      <c r="B755" s="246"/>
      <c r="C755" s="247"/>
      <c r="D755" s="226" t="s">
        <v>150</v>
      </c>
      <c r="E755" s="248" t="s">
        <v>82</v>
      </c>
      <c r="F755" s="249" t="s">
        <v>153</v>
      </c>
      <c r="G755" s="247"/>
      <c r="H755" s="250">
        <v>199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150</v>
      </c>
      <c r="AU755" s="256" t="s">
        <v>21</v>
      </c>
      <c r="AV755" s="15" t="s">
        <v>146</v>
      </c>
      <c r="AW755" s="15" t="s">
        <v>42</v>
      </c>
      <c r="AX755" s="15" t="s">
        <v>92</v>
      </c>
      <c r="AY755" s="256" t="s">
        <v>139</v>
      </c>
    </row>
    <row r="756" s="2" customFormat="1" ht="21.75" customHeight="1">
      <c r="A756" s="40"/>
      <c r="B756" s="41"/>
      <c r="C756" s="206" t="s">
        <v>1051</v>
      </c>
      <c r="D756" s="206" t="s">
        <v>141</v>
      </c>
      <c r="E756" s="207" t="s">
        <v>1052</v>
      </c>
      <c r="F756" s="208" t="s">
        <v>1053</v>
      </c>
      <c r="G756" s="209" t="s">
        <v>198</v>
      </c>
      <c r="H756" s="210">
        <v>78</v>
      </c>
      <c r="I756" s="211"/>
      <c r="J756" s="212">
        <f>ROUND(I756*H756,2)</f>
        <v>0</v>
      </c>
      <c r="K756" s="208" t="s">
        <v>145</v>
      </c>
      <c r="L756" s="46"/>
      <c r="M756" s="213" t="s">
        <v>82</v>
      </c>
      <c r="N756" s="214" t="s">
        <v>54</v>
      </c>
      <c r="O756" s="86"/>
      <c r="P756" s="215">
        <f>O756*H756</f>
        <v>0</v>
      </c>
      <c r="Q756" s="215">
        <v>0.00017000000000000001</v>
      </c>
      <c r="R756" s="215">
        <f>Q756*H756</f>
        <v>0.013260000000000001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146</v>
      </c>
      <c r="AT756" s="217" t="s">
        <v>141</v>
      </c>
      <c r="AU756" s="217" t="s">
        <v>21</v>
      </c>
      <c r="AY756" s="18" t="s">
        <v>139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8" t="s">
        <v>92</v>
      </c>
      <c r="BK756" s="218">
        <f>ROUND(I756*H756,2)</f>
        <v>0</v>
      </c>
      <c r="BL756" s="18" t="s">
        <v>146</v>
      </c>
      <c r="BM756" s="217" t="s">
        <v>1054</v>
      </c>
    </row>
    <row r="757" s="2" customFormat="1">
      <c r="A757" s="40"/>
      <c r="B757" s="41"/>
      <c r="C757" s="42"/>
      <c r="D757" s="219" t="s">
        <v>148</v>
      </c>
      <c r="E757" s="42"/>
      <c r="F757" s="220" t="s">
        <v>1055</v>
      </c>
      <c r="G757" s="42"/>
      <c r="H757" s="42"/>
      <c r="I757" s="221"/>
      <c r="J757" s="42"/>
      <c r="K757" s="42"/>
      <c r="L757" s="46"/>
      <c r="M757" s="222"/>
      <c r="N757" s="223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8" t="s">
        <v>148</v>
      </c>
      <c r="AU757" s="18" t="s">
        <v>21</v>
      </c>
    </row>
    <row r="758" s="13" customFormat="1">
      <c r="A758" s="13"/>
      <c r="B758" s="224"/>
      <c r="C758" s="225"/>
      <c r="D758" s="226" t="s">
        <v>150</v>
      </c>
      <c r="E758" s="227" t="s">
        <v>82</v>
      </c>
      <c r="F758" s="228" t="s">
        <v>1056</v>
      </c>
      <c r="G758" s="225"/>
      <c r="H758" s="229">
        <v>78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150</v>
      </c>
      <c r="AU758" s="235" t="s">
        <v>21</v>
      </c>
      <c r="AV758" s="13" t="s">
        <v>21</v>
      </c>
      <c r="AW758" s="13" t="s">
        <v>42</v>
      </c>
      <c r="AX758" s="13" t="s">
        <v>84</v>
      </c>
      <c r="AY758" s="235" t="s">
        <v>139</v>
      </c>
    </row>
    <row r="759" s="14" customFormat="1">
      <c r="A759" s="14"/>
      <c r="B759" s="236"/>
      <c r="C759" s="237"/>
      <c r="D759" s="226" t="s">
        <v>150</v>
      </c>
      <c r="E759" s="238" t="s">
        <v>82</v>
      </c>
      <c r="F759" s="239" t="s">
        <v>152</v>
      </c>
      <c r="G759" s="237"/>
      <c r="H759" s="238" t="s">
        <v>82</v>
      </c>
      <c r="I759" s="240"/>
      <c r="J759" s="237"/>
      <c r="K759" s="237"/>
      <c r="L759" s="241"/>
      <c r="M759" s="242"/>
      <c r="N759" s="243"/>
      <c r="O759" s="243"/>
      <c r="P759" s="243"/>
      <c r="Q759" s="243"/>
      <c r="R759" s="243"/>
      <c r="S759" s="243"/>
      <c r="T759" s="24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5" t="s">
        <v>150</v>
      </c>
      <c r="AU759" s="245" t="s">
        <v>21</v>
      </c>
      <c r="AV759" s="14" t="s">
        <v>92</v>
      </c>
      <c r="AW759" s="14" t="s">
        <v>42</v>
      </c>
      <c r="AX759" s="14" t="s">
        <v>84</v>
      </c>
      <c r="AY759" s="245" t="s">
        <v>139</v>
      </c>
    </row>
    <row r="760" s="15" customFormat="1">
      <c r="A760" s="15"/>
      <c r="B760" s="246"/>
      <c r="C760" s="247"/>
      <c r="D760" s="226" t="s">
        <v>150</v>
      </c>
      <c r="E760" s="248" t="s">
        <v>82</v>
      </c>
      <c r="F760" s="249" t="s">
        <v>153</v>
      </c>
      <c r="G760" s="247"/>
      <c r="H760" s="250">
        <v>78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150</v>
      </c>
      <c r="AU760" s="256" t="s">
        <v>21</v>
      </c>
      <c r="AV760" s="15" t="s">
        <v>146</v>
      </c>
      <c r="AW760" s="15" t="s">
        <v>42</v>
      </c>
      <c r="AX760" s="15" t="s">
        <v>92</v>
      </c>
      <c r="AY760" s="256" t="s">
        <v>139</v>
      </c>
    </row>
    <row r="761" s="2" customFormat="1" ht="16.5" customHeight="1">
      <c r="A761" s="40"/>
      <c r="B761" s="41"/>
      <c r="C761" s="206" t="s">
        <v>1057</v>
      </c>
      <c r="D761" s="206" t="s">
        <v>141</v>
      </c>
      <c r="E761" s="207" t="s">
        <v>1058</v>
      </c>
      <c r="F761" s="208" t="s">
        <v>1059</v>
      </c>
      <c r="G761" s="209" t="s">
        <v>520</v>
      </c>
      <c r="H761" s="210">
        <v>2</v>
      </c>
      <c r="I761" s="211"/>
      <c r="J761" s="212">
        <f>ROUND(I761*H761,2)</f>
        <v>0</v>
      </c>
      <c r="K761" s="208" t="s">
        <v>145</v>
      </c>
      <c r="L761" s="46"/>
      <c r="M761" s="213" t="s">
        <v>82</v>
      </c>
      <c r="N761" s="214" t="s">
        <v>54</v>
      </c>
      <c r="O761" s="86"/>
      <c r="P761" s="215">
        <f>O761*H761</f>
        <v>0</v>
      </c>
      <c r="Q761" s="215">
        <v>0.00024000000000000001</v>
      </c>
      <c r="R761" s="215">
        <f>Q761*H761</f>
        <v>0.00048000000000000001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146</v>
      </c>
      <c r="AT761" s="217" t="s">
        <v>141</v>
      </c>
      <c r="AU761" s="217" t="s">
        <v>21</v>
      </c>
      <c r="AY761" s="18" t="s">
        <v>139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8" t="s">
        <v>92</v>
      </c>
      <c r="BK761" s="218">
        <f>ROUND(I761*H761,2)</f>
        <v>0</v>
      </c>
      <c r="BL761" s="18" t="s">
        <v>146</v>
      </c>
      <c r="BM761" s="217" t="s">
        <v>1060</v>
      </c>
    </row>
    <row r="762" s="2" customFormat="1">
      <c r="A762" s="40"/>
      <c r="B762" s="41"/>
      <c r="C762" s="42"/>
      <c r="D762" s="219" t="s">
        <v>148</v>
      </c>
      <c r="E762" s="42"/>
      <c r="F762" s="220" t="s">
        <v>1061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8" t="s">
        <v>148</v>
      </c>
      <c r="AU762" s="18" t="s">
        <v>21</v>
      </c>
    </row>
    <row r="763" s="13" customFormat="1">
      <c r="A763" s="13"/>
      <c r="B763" s="224"/>
      <c r="C763" s="225"/>
      <c r="D763" s="226" t="s">
        <v>150</v>
      </c>
      <c r="E763" s="227" t="s">
        <v>82</v>
      </c>
      <c r="F763" s="228" t="s">
        <v>21</v>
      </c>
      <c r="G763" s="225"/>
      <c r="H763" s="229">
        <v>2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150</v>
      </c>
      <c r="AU763" s="235" t="s">
        <v>21</v>
      </c>
      <c r="AV763" s="13" t="s">
        <v>21</v>
      </c>
      <c r="AW763" s="13" t="s">
        <v>42</v>
      </c>
      <c r="AX763" s="13" t="s">
        <v>84</v>
      </c>
      <c r="AY763" s="235" t="s">
        <v>139</v>
      </c>
    </row>
    <row r="764" s="14" customFormat="1">
      <c r="A764" s="14"/>
      <c r="B764" s="236"/>
      <c r="C764" s="237"/>
      <c r="D764" s="226" t="s">
        <v>150</v>
      </c>
      <c r="E764" s="238" t="s">
        <v>82</v>
      </c>
      <c r="F764" s="239" t="s">
        <v>152</v>
      </c>
      <c r="G764" s="237"/>
      <c r="H764" s="238" t="s">
        <v>82</v>
      </c>
      <c r="I764" s="240"/>
      <c r="J764" s="237"/>
      <c r="K764" s="237"/>
      <c r="L764" s="241"/>
      <c r="M764" s="242"/>
      <c r="N764" s="243"/>
      <c r="O764" s="243"/>
      <c r="P764" s="243"/>
      <c r="Q764" s="243"/>
      <c r="R764" s="243"/>
      <c r="S764" s="243"/>
      <c r="T764" s="24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5" t="s">
        <v>150</v>
      </c>
      <c r="AU764" s="245" t="s">
        <v>21</v>
      </c>
      <c r="AV764" s="14" t="s">
        <v>92</v>
      </c>
      <c r="AW764" s="14" t="s">
        <v>42</v>
      </c>
      <c r="AX764" s="14" t="s">
        <v>84</v>
      </c>
      <c r="AY764" s="245" t="s">
        <v>139</v>
      </c>
    </row>
    <row r="765" s="15" customFormat="1">
      <c r="A765" s="15"/>
      <c r="B765" s="246"/>
      <c r="C765" s="247"/>
      <c r="D765" s="226" t="s">
        <v>150</v>
      </c>
      <c r="E765" s="248" t="s">
        <v>82</v>
      </c>
      <c r="F765" s="249" t="s">
        <v>153</v>
      </c>
      <c r="G765" s="247"/>
      <c r="H765" s="250">
        <v>2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150</v>
      </c>
      <c r="AU765" s="256" t="s">
        <v>21</v>
      </c>
      <c r="AV765" s="15" t="s">
        <v>146</v>
      </c>
      <c r="AW765" s="15" t="s">
        <v>42</v>
      </c>
      <c r="AX765" s="15" t="s">
        <v>92</v>
      </c>
      <c r="AY765" s="256" t="s">
        <v>139</v>
      </c>
    </row>
    <row r="766" s="2" customFormat="1" ht="16.5" customHeight="1">
      <c r="A766" s="40"/>
      <c r="B766" s="41"/>
      <c r="C766" s="206" t="s">
        <v>1062</v>
      </c>
      <c r="D766" s="206" t="s">
        <v>141</v>
      </c>
      <c r="E766" s="207" t="s">
        <v>1063</v>
      </c>
      <c r="F766" s="208" t="s">
        <v>1064</v>
      </c>
      <c r="G766" s="209" t="s">
        <v>520</v>
      </c>
      <c r="H766" s="210">
        <v>2</v>
      </c>
      <c r="I766" s="211"/>
      <c r="J766" s="212">
        <f>ROUND(I766*H766,2)</f>
        <v>0</v>
      </c>
      <c r="K766" s="208" t="s">
        <v>145</v>
      </c>
      <c r="L766" s="46"/>
      <c r="M766" s="213" t="s">
        <v>82</v>
      </c>
      <c r="N766" s="214" t="s">
        <v>54</v>
      </c>
      <c r="O766" s="86"/>
      <c r="P766" s="215">
        <f>O766*H766</f>
        <v>0</v>
      </c>
      <c r="Q766" s="215">
        <v>0.0018699999999999999</v>
      </c>
      <c r="R766" s="215">
        <f>Q766*H766</f>
        <v>0.0037399999999999998</v>
      </c>
      <c r="S766" s="215">
        <v>0</v>
      </c>
      <c r="T766" s="21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7" t="s">
        <v>146</v>
      </c>
      <c r="AT766" s="217" t="s">
        <v>141</v>
      </c>
      <c r="AU766" s="217" t="s">
        <v>21</v>
      </c>
      <c r="AY766" s="18" t="s">
        <v>139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8" t="s">
        <v>92</v>
      </c>
      <c r="BK766" s="218">
        <f>ROUND(I766*H766,2)</f>
        <v>0</v>
      </c>
      <c r="BL766" s="18" t="s">
        <v>146</v>
      </c>
      <c r="BM766" s="217" t="s">
        <v>1065</v>
      </c>
    </row>
    <row r="767" s="2" customFormat="1">
      <c r="A767" s="40"/>
      <c r="B767" s="41"/>
      <c r="C767" s="42"/>
      <c r="D767" s="219" t="s">
        <v>148</v>
      </c>
      <c r="E767" s="42"/>
      <c r="F767" s="220" t="s">
        <v>1066</v>
      </c>
      <c r="G767" s="42"/>
      <c r="H767" s="42"/>
      <c r="I767" s="221"/>
      <c r="J767" s="42"/>
      <c r="K767" s="42"/>
      <c r="L767" s="46"/>
      <c r="M767" s="222"/>
      <c r="N767" s="22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148</v>
      </c>
      <c r="AU767" s="18" t="s">
        <v>21</v>
      </c>
    </row>
    <row r="768" s="13" customFormat="1">
      <c r="A768" s="13"/>
      <c r="B768" s="224"/>
      <c r="C768" s="225"/>
      <c r="D768" s="226" t="s">
        <v>150</v>
      </c>
      <c r="E768" s="227" t="s">
        <v>82</v>
      </c>
      <c r="F768" s="228" t="s">
        <v>21</v>
      </c>
      <c r="G768" s="225"/>
      <c r="H768" s="229">
        <v>2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150</v>
      </c>
      <c r="AU768" s="235" t="s">
        <v>21</v>
      </c>
      <c r="AV768" s="13" t="s">
        <v>21</v>
      </c>
      <c r="AW768" s="13" t="s">
        <v>42</v>
      </c>
      <c r="AX768" s="13" t="s">
        <v>84</v>
      </c>
      <c r="AY768" s="235" t="s">
        <v>139</v>
      </c>
    </row>
    <row r="769" s="14" customFormat="1">
      <c r="A769" s="14"/>
      <c r="B769" s="236"/>
      <c r="C769" s="237"/>
      <c r="D769" s="226" t="s">
        <v>150</v>
      </c>
      <c r="E769" s="238" t="s">
        <v>82</v>
      </c>
      <c r="F769" s="239" t="s">
        <v>152</v>
      </c>
      <c r="G769" s="237"/>
      <c r="H769" s="238" t="s">
        <v>82</v>
      </c>
      <c r="I769" s="240"/>
      <c r="J769" s="237"/>
      <c r="K769" s="237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150</v>
      </c>
      <c r="AU769" s="245" t="s">
        <v>21</v>
      </c>
      <c r="AV769" s="14" t="s">
        <v>92</v>
      </c>
      <c r="AW769" s="14" t="s">
        <v>42</v>
      </c>
      <c r="AX769" s="14" t="s">
        <v>84</v>
      </c>
      <c r="AY769" s="245" t="s">
        <v>139</v>
      </c>
    </row>
    <row r="770" s="15" customFormat="1">
      <c r="A770" s="15"/>
      <c r="B770" s="246"/>
      <c r="C770" s="247"/>
      <c r="D770" s="226" t="s">
        <v>150</v>
      </c>
      <c r="E770" s="248" t="s">
        <v>82</v>
      </c>
      <c r="F770" s="249" t="s">
        <v>153</v>
      </c>
      <c r="G770" s="247"/>
      <c r="H770" s="250">
        <v>2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150</v>
      </c>
      <c r="AU770" s="256" t="s">
        <v>21</v>
      </c>
      <c r="AV770" s="15" t="s">
        <v>146</v>
      </c>
      <c r="AW770" s="15" t="s">
        <v>42</v>
      </c>
      <c r="AX770" s="15" t="s">
        <v>92</v>
      </c>
      <c r="AY770" s="256" t="s">
        <v>139</v>
      </c>
    </row>
    <row r="771" s="2" customFormat="1" ht="16.5" customHeight="1">
      <c r="A771" s="40"/>
      <c r="B771" s="41"/>
      <c r="C771" s="257" t="s">
        <v>1067</v>
      </c>
      <c r="D771" s="257" t="s">
        <v>270</v>
      </c>
      <c r="E771" s="258" t="s">
        <v>1068</v>
      </c>
      <c r="F771" s="259" t="s">
        <v>1069</v>
      </c>
      <c r="G771" s="260" t="s">
        <v>198</v>
      </c>
      <c r="H771" s="261">
        <v>2</v>
      </c>
      <c r="I771" s="262"/>
      <c r="J771" s="263">
        <f>ROUND(I771*H771,2)</f>
        <v>0</v>
      </c>
      <c r="K771" s="259" t="s">
        <v>145</v>
      </c>
      <c r="L771" s="264"/>
      <c r="M771" s="265" t="s">
        <v>82</v>
      </c>
      <c r="N771" s="266" t="s">
        <v>54</v>
      </c>
      <c r="O771" s="86"/>
      <c r="P771" s="215">
        <f>O771*H771</f>
        <v>0</v>
      </c>
      <c r="Q771" s="215">
        <v>0.0020999999999999999</v>
      </c>
      <c r="R771" s="215">
        <f>Q771*H771</f>
        <v>0.0041999999999999997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189</v>
      </c>
      <c r="AT771" s="217" t="s">
        <v>270</v>
      </c>
      <c r="AU771" s="217" t="s">
        <v>21</v>
      </c>
      <c r="AY771" s="18" t="s">
        <v>139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8" t="s">
        <v>92</v>
      </c>
      <c r="BK771" s="218">
        <f>ROUND(I771*H771,2)</f>
        <v>0</v>
      </c>
      <c r="BL771" s="18" t="s">
        <v>146</v>
      </c>
      <c r="BM771" s="217" t="s">
        <v>1070</v>
      </c>
    </row>
    <row r="772" s="2" customFormat="1" ht="16.5" customHeight="1">
      <c r="A772" s="40"/>
      <c r="B772" s="41"/>
      <c r="C772" s="206" t="s">
        <v>1071</v>
      </c>
      <c r="D772" s="206" t="s">
        <v>141</v>
      </c>
      <c r="E772" s="207" t="s">
        <v>1072</v>
      </c>
      <c r="F772" s="208" t="s">
        <v>1073</v>
      </c>
      <c r="G772" s="209" t="s">
        <v>198</v>
      </c>
      <c r="H772" s="210">
        <v>2</v>
      </c>
      <c r="I772" s="211"/>
      <c r="J772" s="212">
        <f>ROUND(I772*H772,2)</f>
        <v>0</v>
      </c>
      <c r="K772" s="208" t="s">
        <v>145</v>
      </c>
      <c r="L772" s="46"/>
      <c r="M772" s="213" t="s">
        <v>82</v>
      </c>
      <c r="N772" s="214" t="s">
        <v>54</v>
      </c>
      <c r="O772" s="86"/>
      <c r="P772" s="215">
        <f>O772*H772</f>
        <v>0</v>
      </c>
      <c r="Q772" s="215">
        <v>0.00139</v>
      </c>
      <c r="R772" s="215">
        <f>Q772*H772</f>
        <v>0.0027799999999999999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146</v>
      </c>
      <c r="AT772" s="217" t="s">
        <v>141</v>
      </c>
      <c r="AU772" s="217" t="s">
        <v>21</v>
      </c>
      <c r="AY772" s="18" t="s">
        <v>139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8" t="s">
        <v>92</v>
      </c>
      <c r="BK772" s="218">
        <f>ROUND(I772*H772,2)</f>
        <v>0</v>
      </c>
      <c r="BL772" s="18" t="s">
        <v>146</v>
      </c>
      <c r="BM772" s="217" t="s">
        <v>1074</v>
      </c>
    </row>
    <row r="773" s="2" customFormat="1">
      <c r="A773" s="40"/>
      <c r="B773" s="41"/>
      <c r="C773" s="42"/>
      <c r="D773" s="219" t="s">
        <v>148</v>
      </c>
      <c r="E773" s="42"/>
      <c r="F773" s="220" t="s">
        <v>1075</v>
      </c>
      <c r="G773" s="42"/>
      <c r="H773" s="42"/>
      <c r="I773" s="221"/>
      <c r="J773" s="42"/>
      <c r="K773" s="42"/>
      <c r="L773" s="46"/>
      <c r="M773" s="222"/>
      <c r="N773" s="22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8" t="s">
        <v>148</v>
      </c>
      <c r="AU773" s="18" t="s">
        <v>21</v>
      </c>
    </row>
    <row r="774" s="2" customFormat="1" ht="16.5" customHeight="1">
      <c r="A774" s="40"/>
      <c r="B774" s="41"/>
      <c r="C774" s="206" t="s">
        <v>1076</v>
      </c>
      <c r="D774" s="206" t="s">
        <v>141</v>
      </c>
      <c r="E774" s="207" t="s">
        <v>1077</v>
      </c>
      <c r="F774" s="208" t="s">
        <v>1078</v>
      </c>
      <c r="G774" s="209" t="s">
        <v>144</v>
      </c>
      <c r="H774" s="210">
        <v>85.099999999999994</v>
      </c>
      <c r="I774" s="211"/>
      <c r="J774" s="212">
        <f>ROUND(I774*H774,2)</f>
        <v>0</v>
      </c>
      <c r="K774" s="208" t="s">
        <v>145</v>
      </c>
      <c r="L774" s="46"/>
      <c r="M774" s="213" t="s">
        <v>82</v>
      </c>
      <c r="N774" s="214" t="s">
        <v>54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0</v>
      </c>
      <c r="T774" s="216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146</v>
      </c>
      <c r="AT774" s="217" t="s">
        <v>141</v>
      </c>
      <c r="AU774" s="217" t="s">
        <v>21</v>
      </c>
      <c r="AY774" s="18" t="s">
        <v>139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8" t="s">
        <v>92</v>
      </c>
      <c r="BK774" s="218">
        <f>ROUND(I774*H774,2)</f>
        <v>0</v>
      </c>
      <c r="BL774" s="18" t="s">
        <v>146</v>
      </c>
      <c r="BM774" s="217" t="s">
        <v>1079</v>
      </c>
    </row>
    <row r="775" s="2" customFormat="1">
      <c r="A775" s="40"/>
      <c r="B775" s="41"/>
      <c r="C775" s="42"/>
      <c r="D775" s="219" t="s">
        <v>148</v>
      </c>
      <c r="E775" s="42"/>
      <c r="F775" s="220" t="s">
        <v>1080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148</v>
      </c>
      <c r="AU775" s="18" t="s">
        <v>21</v>
      </c>
    </row>
    <row r="776" s="13" customFormat="1">
      <c r="A776" s="13"/>
      <c r="B776" s="224"/>
      <c r="C776" s="225"/>
      <c r="D776" s="226" t="s">
        <v>150</v>
      </c>
      <c r="E776" s="227" t="s">
        <v>82</v>
      </c>
      <c r="F776" s="228" t="s">
        <v>1081</v>
      </c>
      <c r="G776" s="225"/>
      <c r="H776" s="229">
        <v>85.099999999999994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150</v>
      </c>
      <c r="AU776" s="235" t="s">
        <v>21</v>
      </c>
      <c r="AV776" s="13" t="s">
        <v>21</v>
      </c>
      <c r="AW776" s="13" t="s">
        <v>42</v>
      </c>
      <c r="AX776" s="13" t="s">
        <v>84</v>
      </c>
      <c r="AY776" s="235" t="s">
        <v>139</v>
      </c>
    </row>
    <row r="777" s="14" customFormat="1">
      <c r="A777" s="14"/>
      <c r="B777" s="236"/>
      <c r="C777" s="237"/>
      <c r="D777" s="226" t="s">
        <v>150</v>
      </c>
      <c r="E777" s="238" t="s">
        <v>82</v>
      </c>
      <c r="F777" s="239" t="s">
        <v>152</v>
      </c>
      <c r="G777" s="237"/>
      <c r="H777" s="238" t="s">
        <v>82</v>
      </c>
      <c r="I777" s="240"/>
      <c r="J777" s="237"/>
      <c r="K777" s="237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150</v>
      </c>
      <c r="AU777" s="245" t="s">
        <v>21</v>
      </c>
      <c r="AV777" s="14" t="s">
        <v>92</v>
      </c>
      <c r="AW777" s="14" t="s">
        <v>42</v>
      </c>
      <c r="AX777" s="14" t="s">
        <v>84</v>
      </c>
      <c r="AY777" s="245" t="s">
        <v>139</v>
      </c>
    </row>
    <row r="778" s="15" customFormat="1">
      <c r="A778" s="15"/>
      <c r="B778" s="246"/>
      <c r="C778" s="247"/>
      <c r="D778" s="226" t="s">
        <v>150</v>
      </c>
      <c r="E778" s="248" t="s">
        <v>82</v>
      </c>
      <c r="F778" s="249" t="s">
        <v>153</v>
      </c>
      <c r="G778" s="247"/>
      <c r="H778" s="250">
        <v>85.099999999999994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150</v>
      </c>
      <c r="AU778" s="256" t="s">
        <v>21</v>
      </c>
      <c r="AV778" s="15" t="s">
        <v>146</v>
      </c>
      <c r="AW778" s="15" t="s">
        <v>42</v>
      </c>
      <c r="AX778" s="15" t="s">
        <v>92</v>
      </c>
      <c r="AY778" s="256" t="s">
        <v>139</v>
      </c>
    </row>
    <row r="779" s="2" customFormat="1" ht="16.5" customHeight="1">
      <c r="A779" s="40"/>
      <c r="B779" s="41"/>
      <c r="C779" s="206" t="s">
        <v>1082</v>
      </c>
      <c r="D779" s="206" t="s">
        <v>141</v>
      </c>
      <c r="E779" s="207" t="s">
        <v>1083</v>
      </c>
      <c r="F779" s="208" t="s">
        <v>1084</v>
      </c>
      <c r="G779" s="209" t="s">
        <v>229</v>
      </c>
      <c r="H779" s="210">
        <v>33.600000000000001</v>
      </c>
      <c r="I779" s="211"/>
      <c r="J779" s="212">
        <f>ROUND(I779*H779,2)</f>
        <v>0</v>
      </c>
      <c r="K779" s="208" t="s">
        <v>145</v>
      </c>
      <c r="L779" s="46"/>
      <c r="M779" s="213" t="s">
        <v>82</v>
      </c>
      <c r="N779" s="214" t="s">
        <v>54</v>
      </c>
      <c r="O779" s="86"/>
      <c r="P779" s="215">
        <f>O779*H779</f>
        <v>0</v>
      </c>
      <c r="Q779" s="215">
        <v>0.12</v>
      </c>
      <c r="R779" s="215">
        <f>Q779*H779</f>
        <v>4.032</v>
      </c>
      <c r="S779" s="215">
        <v>2.2000000000000002</v>
      </c>
      <c r="T779" s="216">
        <f>S779*H779</f>
        <v>73.920000000000016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146</v>
      </c>
      <c r="AT779" s="217" t="s">
        <v>141</v>
      </c>
      <c r="AU779" s="217" t="s">
        <v>21</v>
      </c>
      <c r="AY779" s="18" t="s">
        <v>139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8" t="s">
        <v>92</v>
      </c>
      <c r="BK779" s="218">
        <f>ROUND(I779*H779,2)</f>
        <v>0</v>
      </c>
      <c r="BL779" s="18" t="s">
        <v>146</v>
      </c>
      <c r="BM779" s="217" t="s">
        <v>1085</v>
      </c>
    </row>
    <row r="780" s="2" customFormat="1">
      <c r="A780" s="40"/>
      <c r="B780" s="41"/>
      <c r="C780" s="42"/>
      <c r="D780" s="219" t="s">
        <v>148</v>
      </c>
      <c r="E780" s="42"/>
      <c r="F780" s="220" t="s">
        <v>1086</v>
      </c>
      <c r="G780" s="42"/>
      <c r="H780" s="42"/>
      <c r="I780" s="221"/>
      <c r="J780" s="42"/>
      <c r="K780" s="42"/>
      <c r="L780" s="46"/>
      <c r="M780" s="222"/>
      <c r="N780" s="223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8" t="s">
        <v>148</v>
      </c>
      <c r="AU780" s="18" t="s">
        <v>21</v>
      </c>
    </row>
    <row r="781" s="13" customFormat="1">
      <c r="A781" s="13"/>
      <c r="B781" s="224"/>
      <c r="C781" s="225"/>
      <c r="D781" s="226" t="s">
        <v>150</v>
      </c>
      <c r="E781" s="227" t="s">
        <v>82</v>
      </c>
      <c r="F781" s="228" t="s">
        <v>1087</v>
      </c>
      <c r="G781" s="225"/>
      <c r="H781" s="229">
        <v>33.600000000000001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150</v>
      </c>
      <c r="AU781" s="235" t="s">
        <v>21</v>
      </c>
      <c r="AV781" s="13" t="s">
        <v>21</v>
      </c>
      <c r="AW781" s="13" t="s">
        <v>42</v>
      </c>
      <c r="AX781" s="13" t="s">
        <v>84</v>
      </c>
      <c r="AY781" s="235" t="s">
        <v>139</v>
      </c>
    </row>
    <row r="782" s="14" customFormat="1">
      <c r="A782" s="14"/>
      <c r="B782" s="236"/>
      <c r="C782" s="237"/>
      <c r="D782" s="226" t="s">
        <v>150</v>
      </c>
      <c r="E782" s="238" t="s">
        <v>82</v>
      </c>
      <c r="F782" s="239" t="s">
        <v>152</v>
      </c>
      <c r="G782" s="237"/>
      <c r="H782" s="238" t="s">
        <v>82</v>
      </c>
      <c r="I782" s="240"/>
      <c r="J782" s="237"/>
      <c r="K782" s="237"/>
      <c r="L782" s="241"/>
      <c r="M782" s="242"/>
      <c r="N782" s="243"/>
      <c r="O782" s="243"/>
      <c r="P782" s="243"/>
      <c r="Q782" s="243"/>
      <c r="R782" s="243"/>
      <c r="S782" s="243"/>
      <c r="T782" s="24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5" t="s">
        <v>150</v>
      </c>
      <c r="AU782" s="245" t="s">
        <v>21</v>
      </c>
      <c r="AV782" s="14" t="s">
        <v>92</v>
      </c>
      <c r="AW782" s="14" t="s">
        <v>42</v>
      </c>
      <c r="AX782" s="14" t="s">
        <v>84</v>
      </c>
      <c r="AY782" s="245" t="s">
        <v>139</v>
      </c>
    </row>
    <row r="783" s="15" customFormat="1">
      <c r="A783" s="15"/>
      <c r="B783" s="246"/>
      <c r="C783" s="247"/>
      <c r="D783" s="226" t="s">
        <v>150</v>
      </c>
      <c r="E783" s="248" t="s">
        <v>82</v>
      </c>
      <c r="F783" s="249" t="s">
        <v>153</v>
      </c>
      <c r="G783" s="247"/>
      <c r="H783" s="250">
        <v>33.600000000000001</v>
      </c>
      <c r="I783" s="251"/>
      <c r="J783" s="247"/>
      <c r="K783" s="247"/>
      <c r="L783" s="252"/>
      <c r="M783" s="253"/>
      <c r="N783" s="254"/>
      <c r="O783" s="254"/>
      <c r="P783" s="254"/>
      <c r="Q783" s="254"/>
      <c r="R783" s="254"/>
      <c r="S783" s="254"/>
      <c r="T783" s="25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6" t="s">
        <v>150</v>
      </c>
      <c r="AU783" s="256" t="s">
        <v>21</v>
      </c>
      <c r="AV783" s="15" t="s">
        <v>146</v>
      </c>
      <c r="AW783" s="15" t="s">
        <v>42</v>
      </c>
      <c r="AX783" s="15" t="s">
        <v>92</v>
      </c>
      <c r="AY783" s="256" t="s">
        <v>139</v>
      </c>
    </row>
    <row r="784" s="2" customFormat="1" ht="16.5" customHeight="1">
      <c r="A784" s="40"/>
      <c r="B784" s="41"/>
      <c r="C784" s="206" t="s">
        <v>1088</v>
      </c>
      <c r="D784" s="206" t="s">
        <v>141</v>
      </c>
      <c r="E784" s="207" t="s">
        <v>1089</v>
      </c>
      <c r="F784" s="208" t="s">
        <v>1090</v>
      </c>
      <c r="G784" s="209" t="s">
        <v>229</v>
      </c>
      <c r="H784" s="210">
        <v>137.19999999999999</v>
      </c>
      <c r="I784" s="211"/>
      <c r="J784" s="212">
        <f>ROUND(I784*H784,2)</f>
        <v>0</v>
      </c>
      <c r="K784" s="208" t="s">
        <v>145</v>
      </c>
      <c r="L784" s="46"/>
      <c r="M784" s="213" t="s">
        <v>82</v>
      </c>
      <c r="N784" s="214" t="s">
        <v>54</v>
      </c>
      <c r="O784" s="86"/>
      <c r="P784" s="215">
        <f>O784*H784</f>
        <v>0</v>
      </c>
      <c r="Q784" s="215">
        <v>0.12171</v>
      </c>
      <c r="R784" s="215">
        <f>Q784*H784</f>
        <v>16.698611999999997</v>
      </c>
      <c r="S784" s="215">
        <v>2.3999999999999999</v>
      </c>
      <c r="T784" s="216">
        <f>S784*H784</f>
        <v>329.27999999999997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146</v>
      </c>
      <c r="AT784" s="217" t="s">
        <v>141</v>
      </c>
      <c r="AU784" s="217" t="s">
        <v>21</v>
      </c>
      <c r="AY784" s="18" t="s">
        <v>139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8" t="s">
        <v>92</v>
      </c>
      <c r="BK784" s="218">
        <f>ROUND(I784*H784,2)</f>
        <v>0</v>
      </c>
      <c r="BL784" s="18" t="s">
        <v>146</v>
      </c>
      <c r="BM784" s="217" t="s">
        <v>1091</v>
      </c>
    </row>
    <row r="785" s="2" customFormat="1">
      <c r="A785" s="40"/>
      <c r="B785" s="41"/>
      <c r="C785" s="42"/>
      <c r="D785" s="219" t="s">
        <v>148</v>
      </c>
      <c r="E785" s="42"/>
      <c r="F785" s="220" t="s">
        <v>1092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8" t="s">
        <v>148</v>
      </c>
      <c r="AU785" s="18" t="s">
        <v>21</v>
      </c>
    </row>
    <row r="786" s="13" customFormat="1">
      <c r="A786" s="13"/>
      <c r="B786" s="224"/>
      <c r="C786" s="225"/>
      <c r="D786" s="226" t="s">
        <v>150</v>
      </c>
      <c r="E786" s="227" t="s">
        <v>82</v>
      </c>
      <c r="F786" s="228" t="s">
        <v>1093</v>
      </c>
      <c r="G786" s="225"/>
      <c r="H786" s="229">
        <v>58.799999999999997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150</v>
      </c>
      <c r="AU786" s="235" t="s">
        <v>21</v>
      </c>
      <c r="AV786" s="13" t="s">
        <v>21</v>
      </c>
      <c r="AW786" s="13" t="s">
        <v>42</v>
      </c>
      <c r="AX786" s="13" t="s">
        <v>84</v>
      </c>
      <c r="AY786" s="235" t="s">
        <v>139</v>
      </c>
    </row>
    <row r="787" s="13" customFormat="1">
      <c r="A787" s="13"/>
      <c r="B787" s="224"/>
      <c r="C787" s="225"/>
      <c r="D787" s="226" t="s">
        <v>150</v>
      </c>
      <c r="E787" s="227" t="s">
        <v>82</v>
      </c>
      <c r="F787" s="228" t="s">
        <v>1094</v>
      </c>
      <c r="G787" s="225"/>
      <c r="H787" s="229">
        <v>78.400000000000006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150</v>
      </c>
      <c r="AU787" s="235" t="s">
        <v>21</v>
      </c>
      <c r="AV787" s="13" t="s">
        <v>21</v>
      </c>
      <c r="AW787" s="13" t="s">
        <v>42</v>
      </c>
      <c r="AX787" s="13" t="s">
        <v>84</v>
      </c>
      <c r="AY787" s="235" t="s">
        <v>139</v>
      </c>
    </row>
    <row r="788" s="14" customFormat="1">
      <c r="A788" s="14"/>
      <c r="B788" s="236"/>
      <c r="C788" s="237"/>
      <c r="D788" s="226" t="s">
        <v>150</v>
      </c>
      <c r="E788" s="238" t="s">
        <v>82</v>
      </c>
      <c r="F788" s="239" t="s">
        <v>1095</v>
      </c>
      <c r="G788" s="237"/>
      <c r="H788" s="238" t="s">
        <v>82</v>
      </c>
      <c r="I788" s="240"/>
      <c r="J788" s="237"/>
      <c r="K788" s="237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150</v>
      </c>
      <c r="AU788" s="245" t="s">
        <v>21</v>
      </c>
      <c r="AV788" s="14" t="s">
        <v>92</v>
      </c>
      <c r="AW788" s="14" t="s">
        <v>42</v>
      </c>
      <c r="AX788" s="14" t="s">
        <v>84</v>
      </c>
      <c r="AY788" s="245" t="s">
        <v>139</v>
      </c>
    </row>
    <row r="789" s="15" customFormat="1">
      <c r="A789" s="15"/>
      <c r="B789" s="246"/>
      <c r="C789" s="247"/>
      <c r="D789" s="226" t="s">
        <v>150</v>
      </c>
      <c r="E789" s="248" t="s">
        <v>82</v>
      </c>
      <c r="F789" s="249" t="s">
        <v>153</v>
      </c>
      <c r="G789" s="247"/>
      <c r="H789" s="250">
        <v>137.19999999999999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150</v>
      </c>
      <c r="AU789" s="256" t="s">
        <v>21</v>
      </c>
      <c r="AV789" s="15" t="s">
        <v>146</v>
      </c>
      <c r="AW789" s="15" t="s">
        <v>42</v>
      </c>
      <c r="AX789" s="15" t="s">
        <v>92</v>
      </c>
      <c r="AY789" s="256" t="s">
        <v>139</v>
      </c>
    </row>
    <row r="790" s="2" customFormat="1" ht="16.5" customHeight="1">
      <c r="A790" s="40"/>
      <c r="B790" s="41"/>
      <c r="C790" s="206" t="s">
        <v>1096</v>
      </c>
      <c r="D790" s="206" t="s">
        <v>141</v>
      </c>
      <c r="E790" s="207" t="s">
        <v>1097</v>
      </c>
      <c r="F790" s="208" t="s">
        <v>1098</v>
      </c>
      <c r="G790" s="209" t="s">
        <v>229</v>
      </c>
      <c r="H790" s="210">
        <v>92.799999999999997</v>
      </c>
      <c r="I790" s="211"/>
      <c r="J790" s="212">
        <f>ROUND(I790*H790,2)</f>
        <v>0</v>
      </c>
      <c r="K790" s="208" t="s">
        <v>145</v>
      </c>
      <c r="L790" s="46"/>
      <c r="M790" s="213" t="s">
        <v>82</v>
      </c>
      <c r="N790" s="214" t="s">
        <v>54</v>
      </c>
      <c r="O790" s="86"/>
      <c r="P790" s="215">
        <f>O790*H790</f>
        <v>0</v>
      </c>
      <c r="Q790" s="215">
        <v>0.12</v>
      </c>
      <c r="R790" s="215">
        <f>Q790*H790</f>
        <v>11.135999999999999</v>
      </c>
      <c r="S790" s="215">
        <v>2.4900000000000002</v>
      </c>
      <c r="T790" s="216">
        <f>S790*H790</f>
        <v>231.072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146</v>
      </c>
      <c r="AT790" s="217" t="s">
        <v>141</v>
      </c>
      <c r="AU790" s="217" t="s">
        <v>21</v>
      </c>
      <c r="AY790" s="18" t="s">
        <v>139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8" t="s">
        <v>92</v>
      </c>
      <c r="BK790" s="218">
        <f>ROUND(I790*H790,2)</f>
        <v>0</v>
      </c>
      <c r="BL790" s="18" t="s">
        <v>146</v>
      </c>
      <c r="BM790" s="217" t="s">
        <v>1099</v>
      </c>
    </row>
    <row r="791" s="2" customFormat="1">
      <c r="A791" s="40"/>
      <c r="B791" s="41"/>
      <c r="C791" s="42"/>
      <c r="D791" s="219" t="s">
        <v>148</v>
      </c>
      <c r="E791" s="42"/>
      <c r="F791" s="220" t="s">
        <v>1100</v>
      </c>
      <c r="G791" s="42"/>
      <c r="H791" s="42"/>
      <c r="I791" s="221"/>
      <c r="J791" s="42"/>
      <c r="K791" s="42"/>
      <c r="L791" s="46"/>
      <c r="M791" s="222"/>
      <c r="N791" s="22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8" t="s">
        <v>148</v>
      </c>
      <c r="AU791" s="18" t="s">
        <v>21</v>
      </c>
    </row>
    <row r="792" s="13" customFormat="1">
      <c r="A792" s="13"/>
      <c r="B792" s="224"/>
      <c r="C792" s="225"/>
      <c r="D792" s="226" t="s">
        <v>150</v>
      </c>
      <c r="E792" s="227" t="s">
        <v>82</v>
      </c>
      <c r="F792" s="228" t="s">
        <v>1101</v>
      </c>
      <c r="G792" s="225"/>
      <c r="H792" s="229">
        <v>92.799999999999997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150</v>
      </c>
      <c r="AU792" s="235" t="s">
        <v>21</v>
      </c>
      <c r="AV792" s="13" t="s">
        <v>21</v>
      </c>
      <c r="AW792" s="13" t="s">
        <v>42</v>
      </c>
      <c r="AX792" s="13" t="s">
        <v>84</v>
      </c>
      <c r="AY792" s="235" t="s">
        <v>139</v>
      </c>
    </row>
    <row r="793" s="15" customFormat="1">
      <c r="A793" s="15"/>
      <c r="B793" s="246"/>
      <c r="C793" s="247"/>
      <c r="D793" s="226" t="s">
        <v>150</v>
      </c>
      <c r="E793" s="248" t="s">
        <v>82</v>
      </c>
      <c r="F793" s="249" t="s">
        <v>153</v>
      </c>
      <c r="G793" s="247"/>
      <c r="H793" s="250">
        <v>92.799999999999997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150</v>
      </c>
      <c r="AU793" s="256" t="s">
        <v>21</v>
      </c>
      <c r="AV793" s="15" t="s">
        <v>146</v>
      </c>
      <c r="AW793" s="15" t="s">
        <v>42</v>
      </c>
      <c r="AX793" s="15" t="s">
        <v>92</v>
      </c>
      <c r="AY793" s="256" t="s">
        <v>139</v>
      </c>
    </row>
    <row r="794" s="2" customFormat="1" ht="16.5" customHeight="1">
      <c r="A794" s="40"/>
      <c r="B794" s="41"/>
      <c r="C794" s="206" t="s">
        <v>1102</v>
      </c>
      <c r="D794" s="206" t="s">
        <v>141</v>
      </c>
      <c r="E794" s="207" t="s">
        <v>1103</v>
      </c>
      <c r="F794" s="208" t="s">
        <v>1104</v>
      </c>
      <c r="G794" s="209" t="s">
        <v>229</v>
      </c>
      <c r="H794" s="210">
        <v>6.2999999999999998</v>
      </c>
      <c r="I794" s="211"/>
      <c r="J794" s="212">
        <f>ROUND(I794*H794,2)</f>
        <v>0</v>
      </c>
      <c r="K794" s="208" t="s">
        <v>145</v>
      </c>
      <c r="L794" s="46"/>
      <c r="M794" s="213" t="s">
        <v>82</v>
      </c>
      <c r="N794" s="214" t="s">
        <v>54</v>
      </c>
      <c r="O794" s="86"/>
      <c r="P794" s="215">
        <f>O794*H794</f>
        <v>0</v>
      </c>
      <c r="Q794" s="215">
        <v>0.12171</v>
      </c>
      <c r="R794" s="215">
        <f>Q794*H794</f>
        <v>0.76677299999999993</v>
      </c>
      <c r="S794" s="215">
        <v>2.3999999999999999</v>
      </c>
      <c r="T794" s="216">
        <f>S794*H794</f>
        <v>15.119999999999999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7" t="s">
        <v>146</v>
      </c>
      <c r="AT794" s="217" t="s">
        <v>141</v>
      </c>
      <c r="AU794" s="217" t="s">
        <v>21</v>
      </c>
      <c r="AY794" s="18" t="s">
        <v>139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8" t="s">
        <v>92</v>
      </c>
      <c r="BK794" s="218">
        <f>ROUND(I794*H794,2)</f>
        <v>0</v>
      </c>
      <c r="BL794" s="18" t="s">
        <v>146</v>
      </c>
      <c r="BM794" s="217" t="s">
        <v>1105</v>
      </c>
    </row>
    <row r="795" s="2" customFormat="1">
      <c r="A795" s="40"/>
      <c r="B795" s="41"/>
      <c r="C795" s="42"/>
      <c r="D795" s="219" t="s">
        <v>148</v>
      </c>
      <c r="E795" s="42"/>
      <c r="F795" s="220" t="s">
        <v>1106</v>
      </c>
      <c r="G795" s="42"/>
      <c r="H795" s="42"/>
      <c r="I795" s="221"/>
      <c r="J795" s="42"/>
      <c r="K795" s="42"/>
      <c r="L795" s="46"/>
      <c r="M795" s="222"/>
      <c r="N795" s="223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8" t="s">
        <v>148</v>
      </c>
      <c r="AU795" s="18" t="s">
        <v>21</v>
      </c>
    </row>
    <row r="796" s="13" customFormat="1">
      <c r="A796" s="13"/>
      <c r="B796" s="224"/>
      <c r="C796" s="225"/>
      <c r="D796" s="226" t="s">
        <v>150</v>
      </c>
      <c r="E796" s="227" t="s">
        <v>82</v>
      </c>
      <c r="F796" s="228" t="s">
        <v>1107</v>
      </c>
      <c r="G796" s="225"/>
      <c r="H796" s="229">
        <v>6.2999999999999998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150</v>
      </c>
      <c r="AU796" s="235" t="s">
        <v>21</v>
      </c>
      <c r="AV796" s="13" t="s">
        <v>21</v>
      </c>
      <c r="AW796" s="13" t="s">
        <v>42</v>
      </c>
      <c r="AX796" s="13" t="s">
        <v>84</v>
      </c>
      <c r="AY796" s="235" t="s">
        <v>139</v>
      </c>
    </row>
    <row r="797" s="14" customFormat="1">
      <c r="A797" s="14"/>
      <c r="B797" s="236"/>
      <c r="C797" s="237"/>
      <c r="D797" s="226" t="s">
        <v>150</v>
      </c>
      <c r="E797" s="238" t="s">
        <v>82</v>
      </c>
      <c r="F797" s="239" t="s">
        <v>1108</v>
      </c>
      <c r="G797" s="237"/>
      <c r="H797" s="238" t="s">
        <v>82</v>
      </c>
      <c r="I797" s="240"/>
      <c r="J797" s="237"/>
      <c r="K797" s="237"/>
      <c r="L797" s="241"/>
      <c r="M797" s="242"/>
      <c r="N797" s="243"/>
      <c r="O797" s="243"/>
      <c r="P797" s="243"/>
      <c r="Q797" s="243"/>
      <c r="R797" s="243"/>
      <c r="S797" s="243"/>
      <c r="T797" s="24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5" t="s">
        <v>150</v>
      </c>
      <c r="AU797" s="245" t="s">
        <v>21</v>
      </c>
      <c r="AV797" s="14" t="s">
        <v>92</v>
      </c>
      <c r="AW797" s="14" t="s">
        <v>42</v>
      </c>
      <c r="AX797" s="14" t="s">
        <v>84</v>
      </c>
      <c r="AY797" s="245" t="s">
        <v>139</v>
      </c>
    </row>
    <row r="798" s="14" customFormat="1">
      <c r="A798" s="14"/>
      <c r="B798" s="236"/>
      <c r="C798" s="237"/>
      <c r="D798" s="226" t="s">
        <v>150</v>
      </c>
      <c r="E798" s="238" t="s">
        <v>82</v>
      </c>
      <c r="F798" s="239" t="s">
        <v>152</v>
      </c>
      <c r="G798" s="237"/>
      <c r="H798" s="238" t="s">
        <v>82</v>
      </c>
      <c r="I798" s="240"/>
      <c r="J798" s="237"/>
      <c r="K798" s="237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150</v>
      </c>
      <c r="AU798" s="245" t="s">
        <v>21</v>
      </c>
      <c r="AV798" s="14" t="s">
        <v>92</v>
      </c>
      <c r="AW798" s="14" t="s">
        <v>42</v>
      </c>
      <c r="AX798" s="14" t="s">
        <v>84</v>
      </c>
      <c r="AY798" s="245" t="s">
        <v>139</v>
      </c>
    </row>
    <row r="799" s="15" customFormat="1">
      <c r="A799" s="15"/>
      <c r="B799" s="246"/>
      <c r="C799" s="247"/>
      <c r="D799" s="226" t="s">
        <v>150</v>
      </c>
      <c r="E799" s="248" t="s">
        <v>82</v>
      </c>
      <c r="F799" s="249" t="s">
        <v>153</v>
      </c>
      <c r="G799" s="247"/>
      <c r="H799" s="250">
        <v>6.2999999999999998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150</v>
      </c>
      <c r="AU799" s="256" t="s">
        <v>21</v>
      </c>
      <c r="AV799" s="15" t="s">
        <v>146</v>
      </c>
      <c r="AW799" s="15" t="s">
        <v>42</v>
      </c>
      <c r="AX799" s="15" t="s">
        <v>92</v>
      </c>
      <c r="AY799" s="256" t="s">
        <v>139</v>
      </c>
    </row>
    <row r="800" s="2" customFormat="1" ht="16.5" customHeight="1">
      <c r="A800" s="40"/>
      <c r="B800" s="41"/>
      <c r="C800" s="206" t="s">
        <v>1109</v>
      </c>
      <c r="D800" s="206" t="s">
        <v>141</v>
      </c>
      <c r="E800" s="207" t="s">
        <v>1110</v>
      </c>
      <c r="F800" s="208" t="s">
        <v>1111</v>
      </c>
      <c r="G800" s="209" t="s">
        <v>198</v>
      </c>
      <c r="H800" s="210">
        <v>49</v>
      </c>
      <c r="I800" s="211"/>
      <c r="J800" s="212">
        <f>ROUND(I800*H800,2)</f>
        <v>0</v>
      </c>
      <c r="K800" s="208" t="s">
        <v>145</v>
      </c>
      <c r="L800" s="46"/>
      <c r="M800" s="213" t="s">
        <v>82</v>
      </c>
      <c r="N800" s="214" t="s">
        <v>54</v>
      </c>
      <c r="O800" s="86"/>
      <c r="P800" s="215">
        <f>O800*H800</f>
        <v>0</v>
      </c>
      <c r="Q800" s="215">
        <v>8.0000000000000007E-05</v>
      </c>
      <c r="R800" s="215">
        <f>Q800*H800</f>
        <v>0.0039200000000000007</v>
      </c>
      <c r="S800" s="215">
        <v>0.017999999999999999</v>
      </c>
      <c r="T800" s="216">
        <f>S800*H800</f>
        <v>0.8819999999999999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146</v>
      </c>
      <c r="AT800" s="217" t="s">
        <v>141</v>
      </c>
      <c r="AU800" s="217" t="s">
        <v>21</v>
      </c>
      <c r="AY800" s="18" t="s">
        <v>139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8" t="s">
        <v>92</v>
      </c>
      <c r="BK800" s="218">
        <f>ROUND(I800*H800,2)</f>
        <v>0</v>
      </c>
      <c r="BL800" s="18" t="s">
        <v>146</v>
      </c>
      <c r="BM800" s="217" t="s">
        <v>1112</v>
      </c>
    </row>
    <row r="801" s="2" customFormat="1">
      <c r="A801" s="40"/>
      <c r="B801" s="41"/>
      <c r="C801" s="42"/>
      <c r="D801" s="219" t="s">
        <v>148</v>
      </c>
      <c r="E801" s="42"/>
      <c r="F801" s="220" t="s">
        <v>1113</v>
      </c>
      <c r="G801" s="42"/>
      <c r="H801" s="42"/>
      <c r="I801" s="221"/>
      <c r="J801" s="42"/>
      <c r="K801" s="42"/>
      <c r="L801" s="46"/>
      <c r="M801" s="222"/>
      <c r="N801" s="223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8" t="s">
        <v>148</v>
      </c>
      <c r="AU801" s="18" t="s">
        <v>21</v>
      </c>
    </row>
    <row r="802" s="13" customFormat="1">
      <c r="A802" s="13"/>
      <c r="B802" s="224"/>
      <c r="C802" s="225"/>
      <c r="D802" s="226" t="s">
        <v>150</v>
      </c>
      <c r="E802" s="227" t="s">
        <v>82</v>
      </c>
      <c r="F802" s="228" t="s">
        <v>1114</v>
      </c>
      <c r="G802" s="225"/>
      <c r="H802" s="229">
        <v>49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150</v>
      </c>
      <c r="AU802" s="235" t="s">
        <v>21</v>
      </c>
      <c r="AV802" s="13" t="s">
        <v>21</v>
      </c>
      <c r="AW802" s="13" t="s">
        <v>42</v>
      </c>
      <c r="AX802" s="13" t="s">
        <v>84</v>
      </c>
      <c r="AY802" s="235" t="s">
        <v>139</v>
      </c>
    </row>
    <row r="803" s="14" customFormat="1">
      <c r="A803" s="14"/>
      <c r="B803" s="236"/>
      <c r="C803" s="237"/>
      <c r="D803" s="226" t="s">
        <v>150</v>
      </c>
      <c r="E803" s="238" t="s">
        <v>82</v>
      </c>
      <c r="F803" s="239" t="s">
        <v>152</v>
      </c>
      <c r="G803" s="237"/>
      <c r="H803" s="238" t="s">
        <v>82</v>
      </c>
      <c r="I803" s="240"/>
      <c r="J803" s="237"/>
      <c r="K803" s="237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150</v>
      </c>
      <c r="AU803" s="245" t="s">
        <v>21</v>
      </c>
      <c r="AV803" s="14" t="s">
        <v>92</v>
      </c>
      <c r="AW803" s="14" t="s">
        <v>42</v>
      </c>
      <c r="AX803" s="14" t="s">
        <v>84</v>
      </c>
      <c r="AY803" s="245" t="s">
        <v>139</v>
      </c>
    </row>
    <row r="804" s="15" customFormat="1">
      <c r="A804" s="15"/>
      <c r="B804" s="246"/>
      <c r="C804" s="247"/>
      <c r="D804" s="226" t="s">
        <v>150</v>
      </c>
      <c r="E804" s="248" t="s">
        <v>82</v>
      </c>
      <c r="F804" s="249" t="s">
        <v>153</v>
      </c>
      <c r="G804" s="247"/>
      <c r="H804" s="250">
        <v>49</v>
      </c>
      <c r="I804" s="251"/>
      <c r="J804" s="247"/>
      <c r="K804" s="247"/>
      <c r="L804" s="252"/>
      <c r="M804" s="253"/>
      <c r="N804" s="254"/>
      <c r="O804" s="254"/>
      <c r="P804" s="254"/>
      <c r="Q804" s="254"/>
      <c r="R804" s="254"/>
      <c r="S804" s="254"/>
      <c r="T804" s="25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6" t="s">
        <v>150</v>
      </c>
      <c r="AU804" s="256" t="s">
        <v>21</v>
      </c>
      <c r="AV804" s="15" t="s">
        <v>146</v>
      </c>
      <c r="AW804" s="15" t="s">
        <v>42</v>
      </c>
      <c r="AX804" s="15" t="s">
        <v>92</v>
      </c>
      <c r="AY804" s="256" t="s">
        <v>139</v>
      </c>
    </row>
    <row r="805" s="12" customFormat="1" ht="22.8" customHeight="1">
      <c r="A805" s="12"/>
      <c r="B805" s="190"/>
      <c r="C805" s="191"/>
      <c r="D805" s="192" t="s">
        <v>83</v>
      </c>
      <c r="E805" s="204" t="s">
        <v>1115</v>
      </c>
      <c r="F805" s="204" t="s">
        <v>1116</v>
      </c>
      <c r="G805" s="191"/>
      <c r="H805" s="191"/>
      <c r="I805" s="194"/>
      <c r="J805" s="205">
        <f>BK805</f>
        <v>0</v>
      </c>
      <c r="K805" s="191"/>
      <c r="L805" s="196"/>
      <c r="M805" s="197"/>
      <c r="N805" s="198"/>
      <c r="O805" s="198"/>
      <c r="P805" s="199">
        <f>SUM(P806:P892)</f>
        <v>0</v>
      </c>
      <c r="Q805" s="198"/>
      <c r="R805" s="199">
        <f>SUM(R806:R892)</f>
        <v>0</v>
      </c>
      <c r="S805" s="198"/>
      <c r="T805" s="200">
        <f>SUM(T806:T892)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01" t="s">
        <v>92</v>
      </c>
      <c r="AT805" s="202" t="s">
        <v>83</v>
      </c>
      <c r="AU805" s="202" t="s">
        <v>92</v>
      </c>
      <c r="AY805" s="201" t="s">
        <v>139</v>
      </c>
      <c r="BK805" s="203">
        <f>SUM(BK806:BK892)</f>
        <v>0</v>
      </c>
    </row>
    <row r="806" s="2" customFormat="1" ht="24.15" customHeight="1">
      <c r="A806" s="40"/>
      <c r="B806" s="41"/>
      <c r="C806" s="206" t="s">
        <v>1117</v>
      </c>
      <c r="D806" s="206" t="s">
        <v>141</v>
      </c>
      <c r="E806" s="207" t="s">
        <v>1118</v>
      </c>
      <c r="F806" s="208" t="s">
        <v>1119</v>
      </c>
      <c r="G806" s="209" t="s">
        <v>336</v>
      </c>
      <c r="H806" s="210">
        <v>0.33600000000000002</v>
      </c>
      <c r="I806" s="211"/>
      <c r="J806" s="212">
        <f>ROUND(I806*H806,2)</f>
        <v>0</v>
      </c>
      <c r="K806" s="208" t="s">
        <v>145</v>
      </c>
      <c r="L806" s="46"/>
      <c r="M806" s="213" t="s">
        <v>82</v>
      </c>
      <c r="N806" s="214" t="s">
        <v>54</v>
      </c>
      <c r="O806" s="86"/>
      <c r="P806" s="215">
        <f>O806*H806</f>
        <v>0</v>
      </c>
      <c r="Q806" s="215">
        <v>0</v>
      </c>
      <c r="R806" s="215">
        <f>Q806*H806</f>
        <v>0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146</v>
      </c>
      <c r="AT806" s="217" t="s">
        <v>141</v>
      </c>
      <c r="AU806" s="217" t="s">
        <v>21</v>
      </c>
      <c r="AY806" s="18" t="s">
        <v>139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8" t="s">
        <v>92</v>
      </c>
      <c r="BK806" s="218">
        <f>ROUND(I806*H806,2)</f>
        <v>0</v>
      </c>
      <c r="BL806" s="18" t="s">
        <v>146</v>
      </c>
      <c r="BM806" s="217" t="s">
        <v>1120</v>
      </c>
    </row>
    <row r="807" s="2" customFormat="1">
      <c r="A807" s="40"/>
      <c r="B807" s="41"/>
      <c r="C807" s="42"/>
      <c r="D807" s="219" t="s">
        <v>148</v>
      </c>
      <c r="E807" s="42"/>
      <c r="F807" s="220" t="s">
        <v>1121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8" t="s">
        <v>148</v>
      </c>
      <c r="AU807" s="18" t="s">
        <v>21</v>
      </c>
    </row>
    <row r="808" s="13" customFormat="1">
      <c r="A808" s="13"/>
      <c r="B808" s="224"/>
      <c r="C808" s="225"/>
      <c r="D808" s="226" t="s">
        <v>150</v>
      </c>
      <c r="E808" s="227" t="s">
        <v>82</v>
      </c>
      <c r="F808" s="228" t="s">
        <v>1122</v>
      </c>
      <c r="G808" s="225"/>
      <c r="H808" s="229">
        <v>0.33600000000000002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150</v>
      </c>
      <c r="AU808" s="235" t="s">
        <v>21</v>
      </c>
      <c r="AV808" s="13" t="s">
        <v>21</v>
      </c>
      <c r="AW808" s="13" t="s">
        <v>42</v>
      </c>
      <c r="AX808" s="13" t="s">
        <v>84</v>
      </c>
      <c r="AY808" s="235" t="s">
        <v>139</v>
      </c>
    </row>
    <row r="809" s="15" customFormat="1">
      <c r="A809" s="15"/>
      <c r="B809" s="246"/>
      <c r="C809" s="247"/>
      <c r="D809" s="226" t="s">
        <v>150</v>
      </c>
      <c r="E809" s="248" t="s">
        <v>82</v>
      </c>
      <c r="F809" s="249" t="s">
        <v>153</v>
      </c>
      <c r="G809" s="247"/>
      <c r="H809" s="250">
        <v>0.33600000000000002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150</v>
      </c>
      <c r="AU809" s="256" t="s">
        <v>21</v>
      </c>
      <c r="AV809" s="15" t="s">
        <v>146</v>
      </c>
      <c r="AW809" s="15" t="s">
        <v>42</v>
      </c>
      <c r="AX809" s="15" t="s">
        <v>92</v>
      </c>
      <c r="AY809" s="256" t="s">
        <v>139</v>
      </c>
    </row>
    <row r="810" s="2" customFormat="1" ht="24.15" customHeight="1">
      <c r="A810" s="40"/>
      <c r="B810" s="41"/>
      <c r="C810" s="206" t="s">
        <v>1123</v>
      </c>
      <c r="D810" s="206" t="s">
        <v>141</v>
      </c>
      <c r="E810" s="207" t="s">
        <v>1124</v>
      </c>
      <c r="F810" s="208" t="s">
        <v>1125</v>
      </c>
      <c r="G810" s="209" t="s">
        <v>336</v>
      </c>
      <c r="H810" s="210">
        <v>73.920000000000002</v>
      </c>
      <c r="I810" s="211"/>
      <c r="J810" s="212">
        <f>ROUND(I810*H810,2)</f>
        <v>0</v>
      </c>
      <c r="K810" s="208" t="s">
        <v>145</v>
      </c>
      <c r="L810" s="46"/>
      <c r="M810" s="213" t="s">
        <v>82</v>
      </c>
      <c r="N810" s="214" t="s">
        <v>54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146</v>
      </c>
      <c r="AT810" s="217" t="s">
        <v>141</v>
      </c>
      <c r="AU810" s="217" t="s">
        <v>21</v>
      </c>
      <c r="AY810" s="18" t="s">
        <v>139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8" t="s">
        <v>92</v>
      </c>
      <c r="BK810" s="218">
        <f>ROUND(I810*H810,2)</f>
        <v>0</v>
      </c>
      <c r="BL810" s="18" t="s">
        <v>146</v>
      </c>
      <c r="BM810" s="217" t="s">
        <v>1126</v>
      </c>
    </row>
    <row r="811" s="2" customFormat="1">
      <c r="A811" s="40"/>
      <c r="B811" s="41"/>
      <c r="C811" s="42"/>
      <c r="D811" s="219" t="s">
        <v>148</v>
      </c>
      <c r="E811" s="42"/>
      <c r="F811" s="220" t="s">
        <v>1127</v>
      </c>
      <c r="G811" s="42"/>
      <c r="H811" s="42"/>
      <c r="I811" s="221"/>
      <c r="J811" s="42"/>
      <c r="K811" s="42"/>
      <c r="L811" s="46"/>
      <c r="M811" s="222"/>
      <c r="N811" s="22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148</v>
      </c>
      <c r="AU811" s="18" t="s">
        <v>21</v>
      </c>
    </row>
    <row r="812" s="13" customFormat="1">
      <c r="A812" s="13"/>
      <c r="B812" s="224"/>
      <c r="C812" s="225"/>
      <c r="D812" s="226" t="s">
        <v>150</v>
      </c>
      <c r="E812" s="227" t="s">
        <v>82</v>
      </c>
      <c r="F812" s="228" t="s">
        <v>1128</v>
      </c>
      <c r="G812" s="225"/>
      <c r="H812" s="229">
        <v>73.920000000000002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150</v>
      </c>
      <c r="AU812" s="235" t="s">
        <v>21</v>
      </c>
      <c r="AV812" s="13" t="s">
        <v>21</v>
      </c>
      <c r="AW812" s="13" t="s">
        <v>42</v>
      </c>
      <c r="AX812" s="13" t="s">
        <v>84</v>
      </c>
      <c r="AY812" s="235" t="s">
        <v>139</v>
      </c>
    </row>
    <row r="813" s="14" customFormat="1">
      <c r="A813" s="14"/>
      <c r="B813" s="236"/>
      <c r="C813" s="237"/>
      <c r="D813" s="226" t="s">
        <v>150</v>
      </c>
      <c r="E813" s="238" t="s">
        <v>82</v>
      </c>
      <c r="F813" s="239" t="s">
        <v>1129</v>
      </c>
      <c r="G813" s="237"/>
      <c r="H813" s="238" t="s">
        <v>82</v>
      </c>
      <c r="I813" s="240"/>
      <c r="J813" s="237"/>
      <c r="K813" s="237"/>
      <c r="L813" s="241"/>
      <c r="M813" s="242"/>
      <c r="N813" s="243"/>
      <c r="O813" s="243"/>
      <c r="P813" s="243"/>
      <c r="Q813" s="243"/>
      <c r="R813" s="243"/>
      <c r="S813" s="243"/>
      <c r="T813" s="24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5" t="s">
        <v>150</v>
      </c>
      <c r="AU813" s="245" t="s">
        <v>21</v>
      </c>
      <c r="AV813" s="14" t="s">
        <v>92</v>
      </c>
      <c r="AW813" s="14" t="s">
        <v>42</v>
      </c>
      <c r="AX813" s="14" t="s">
        <v>84</v>
      </c>
      <c r="AY813" s="245" t="s">
        <v>139</v>
      </c>
    </row>
    <row r="814" s="15" customFormat="1">
      <c r="A814" s="15"/>
      <c r="B814" s="246"/>
      <c r="C814" s="247"/>
      <c r="D814" s="226" t="s">
        <v>150</v>
      </c>
      <c r="E814" s="248" t="s">
        <v>82</v>
      </c>
      <c r="F814" s="249" t="s">
        <v>153</v>
      </c>
      <c r="G814" s="247"/>
      <c r="H814" s="250">
        <v>73.920000000000002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56" t="s">
        <v>150</v>
      </c>
      <c r="AU814" s="256" t="s">
        <v>21</v>
      </c>
      <c r="AV814" s="15" t="s">
        <v>146</v>
      </c>
      <c r="AW814" s="15" t="s">
        <v>42</v>
      </c>
      <c r="AX814" s="15" t="s">
        <v>92</v>
      </c>
      <c r="AY814" s="256" t="s">
        <v>139</v>
      </c>
    </row>
    <row r="815" s="2" customFormat="1" ht="24.15" customHeight="1">
      <c r="A815" s="40"/>
      <c r="B815" s="41"/>
      <c r="C815" s="206" t="s">
        <v>1130</v>
      </c>
      <c r="D815" s="206" t="s">
        <v>141</v>
      </c>
      <c r="E815" s="207" t="s">
        <v>1131</v>
      </c>
      <c r="F815" s="208" t="s">
        <v>1132</v>
      </c>
      <c r="G815" s="209" t="s">
        <v>336</v>
      </c>
      <c r="H815" s="210">
        <v>344.39999999999998</v>
      </c>
      <c r="I815" s="211"/>
      <c r="J815" s="212">
        <f>ROUND(I815*H815,2)</f>
        <v>0</v>
      </c>
      <c r="K815" s="208" t="s">
        <v>145</v>
      </c>
      <c r="L815" s="46"/>
      <c r="M815" s="213" t="s">
        <v>82</v>
      </c>
      <c r="N815" s="214" t="s">
        <v>54</v>
      </c>
      <c r="O815" s="86"/>
      <c r="P815" s="215">
        <f>O815*H815</f>
        <v>0</v>
      </c>
      <c r="Q815" s="215">
        <v>0</v>
      </c>
      <c r="R815" s="215">
        <f>Q815*H815</f>
        <v>0</v>
      </c>
      <c r="S815" s="215">
        <v>0</v>
      </c>
      <c r="T815" s="21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7" t="s">
        <v>146</v>
      </c>
      <c r="AT815" s="217" t="s">
        <v>141</v>
      </c>
      <c r="AU815" s="217" t="s">
        <v>21</v>
      </c>
      <c r="AY815" s="18" t="s">
        <v>139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8" t="s">
        <v>92</v>
      </c>
      <c r="BK815" s="218">
        <f>ROUND(I815*H815,2)</f>
        <v>0</v>
      </c>
      <c r="BL815" s="18" t="s">
        <v>146</v>
      </c>
      <c r="BM815" s="217" t="s">
        <v>1133</v>
      </c>
    </row>
    <row r="816" s="2" customFormat="1">
      <c r="A816" s="40"/>
      <c r="B816" s="41"/>
      <c r="C816" s="42"/>
      <c r="D816" s="219" t="s">
        <v>148</v>
      </c>
      <c r="E816" s="42"/>
      <c r="F816" s="220" t="s">
        <v>1134</v>
      </c>
      <c r="G816" s="42"/>
      <c r="H816" s="42"/>
      <c r="I816" s="221"/>
      <c r="J816" s="42"/>
      <c r="K816" s="42"/>
      <c r="L816" s="46"/>
      <c r="M816" s="222"/>
      <c r="N816" s="223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8" t="s">
        <v>148</v>
      </c>
      <c r="AU816" s="18" t="s">
        <v>21</v>
      </c>
    </row>
    <row r="817" s="13" customFormat="1">
      <c r="A817" s="13"/>
      <c r="B817" s="224"/>
      <c r="C817" s="225"/>
      <c r="D817" s="226" t="s">
        <v>150</v>
      </c>
      <c r="E817" s="227" t="s">
        <v>82</v>
      </c>
      <c r="F817" s="228" t="s">
        <v>1135</v>
      </c>
      <c r="G817" s="225"/>
      <c r="H817" s="229">
        <v>344.39999999999998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150</v>
      </c>
      <c r="AU817" s="235" t="s">
        <v>21</v>
      </c>
      <c r="AV817" s="13" t="s">
        <v>21</v>
      </c>
      <c r="AW817" s="13" t="s">
        <v>42</v>
      </c>
      <c r="AX817" s="13" t="s">
        <v>84</v>
      </c>
      <c r="AY817" s="235" t="s">
        <v>139</v>
      </c>
    </row>
    <row r="818" s="14" customFormat="1">
      <c r="A818" s="14"/>
      <c r="B818" s="236"/>
      <c r="C818" s="237"/>
      <c r="D818" s="226" t="s">
        <v>150</v>
      </c>
      <c r="E818" s="238" t="s">
        <v>82</v>
      </c>
      <c r="F818" s="239" t="s">
        <v>1136</v>
      </c>
      <c r="G818" s="237"/>
      <c r="H818" s="238" t="s">
        <v>82</v>
      </c>
      <c r="I818" s="240"/>
      <c r="J818" s="237"/>
      <c r="K818" s="237"/>
      <c r="L818" s="241"/>
      <c r="M818" s="242"/>
      <c r="N818" s="243"/>
      <c r="O818" s="243"/>
      <c r="P818" s="243"/>
      <c r="Q818" s="243"/>
      <c r="R818" s="243"/>
      <c r="S818" s="243"/>
      <c r="T818" s="24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5" t="s">
        <v>150</v>
      </c>
      <c r="AU818" s="245" t="s">
        <v>21</v>
      </c>
      <c r="AV818" s="14" t="s">
        <v>92</v>
      </c>
      <c r="AW818" s="14" t="s">
        <v>42</v>
      </c>
      <c r="AX818" s="14" t="s">
        <v>84</v>
      </c>
      <c r="AY818" s="245" t="s">
        <v>139</v>
      </c>
    </row>
    <row r="819" s="15" customFormat="1">
      <c r="A819" s="15"/>
      <c r="B819" s="246"/>
      <c r="C819" s="247"/>
      <c r="D819" s="226" t="s">
        <v>150</v>
      </c>
      <c r="E819" s="248" t="s">
        <v>82</v>
      </c>
      <c r="F819" s="249" t="s">
        <v>153</v>
      </c>
      <c r="G819" s="247"/>
      <c r="H819" s="250">
        <v>344.39999999999998</v>
      </c>
      <c r="I819" s="251"/>
      <c r="J819" s="247"/>
      <c r="K819" s="247"/>
      <c r="L819" s="252"/>
      <c r="M819" s="253"/>
      <c r="N819" s="254"/>
      <c r="O819" s="254"/>
      <c r="P819" s="254"/>
      <c r="Q819" s="254"/>
      <c r="R819" s="254"/>
      <c r="S819" s="254"/>
      <c r="T819" s="25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6" t="s">
        <v>150</v>
      </c>
      <c r="AU819" s="256" t="s">
        <v>21</v>
      </c>
      <c r="AV819" s="15" t="s">
        <v>146</v>
      </c>
      <c r="AW819" s="15" t="s">
        <v>42</v>
      </c>
      <c r="AX819" s="15" t="s">
        <v>92</v>
      </c>
      <c r="AY819" s="256" t="s">
        <v>139</v>
      </c>
    </row>
    <row r="820" s="2" customFormat="1" ht="24.15" customHeight="1">
      <c r="A820" s="40"/>
      <c r="B820" s="41"/>
      <c r="C820" s="206" t="s">
        <v>1137</v>
      </c>
      <c r="D820" s="206" t="s">
        <v>141</v>
      </c>
      <c r="E820" s="207" t="s">
        <v>1138</v>
      </c>
      <c r="F820" s="208" t="s">
        <v>335</v>
      </c>
      <c r="G820" s="209" t="s">
        <v>336</v>
      </c>
      <c r="H820" s="210">
        <v>231.072</v>
      </c>
      <c r="I820" s="211"/>
      <c r="J820" s="212">
        <f>ROUND(I820*H820,2)</f>
        <v>0</v>
      </c>
      <c r="K820" s="208" t="s">
        <v>82</v>
      </c>
      <c r="L820" s="46"/>
      <c r="M820" s="213" t="s">
        <v>82</v>
      </c>
      <c r="N820" s="214" t="s">
        <v>54</v>
      </c>
      <c r="O820" s="86"/>
      <c r="P820" s="215">
        <f>O820*H820</f>
        <v>0</v>
      </c>
      <c r="Q820" s="215">
        <v>0</v>
      </c>
      <c r="R820" s="215">
        <f>Q820*H820</f>
        <v>0</v>
      </c>
      <c r="S820" s="215">
        <v>0</v>
      </c>
      <c r="T820" s="216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7" t="s">
        <v>146</v>
      </c>
      <c r="AT820" s="217" t="s">
        <v>141</v>
      </c>
      <c r="AU820" s="217" t="s">
        <v>21</v>
      </c>
      <c r="AY820" s="18" t="s">
        <v>139</v>
      </c>
      <c r="BE820" s="218">
        <f>IF(N820="základní",J820,0)</f>
        <v>0</v>
      </c>
      <c r="BF820" s="218">
        <f>IF(N820="snížená",J820,0)</f>
        <v>0</v>
      </c>
      <c r="BG820" s="218">
        <f>IF(N820="zákl. přenesená",J820,0)</f>
        <v>0</v>
      </c>
      <c r="BH820" s="218">
        <f>IF(N820="sníž. přenesená",J820,0)</f>
        <v>0</v>
      </c>
      <c r="BI820" s="218">
        <f>IF(N820="nulová",J820,0)</f>
        <v>0</v>
      </c>
      <c r="BJ820" s="18" t="s">
        <v>92</v>
      </c>
      <c r="BK820" s="218">
        <f>ROUND(I820*H820,2)</f>
        <v>0</v>
      </c>
      <c r="BL820" s="18" t="s">
        <v>146</v>
      </c>
      <c r="BM820" s="217" t="s">
        <v>1139</v>
      </c>
    </row>
    <row r="821" s="13" customFormat="1">
      <c r="A821" s="13"/>
      <c r="B821" s="224"/>
      <c r="C821" s="225"/>
      <c r="D821" s="226" t="s">
        <v>150</v>
      </c>
      <c r="E821" s="227" t="s">
        <v>82</v>
      </c>
      <c r="F821" s="228" t="s">
        <v>1140</v>
      </c>
      <c r="G821" s="225"/>
      <c r="H821" s="229">
        <v>231.072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150</v>
      </c>
      <c r="AU821" s="235" t="s">
        <v>21</v>
      </c>
      <c r="AV821" s="13" t="s">
        <v>21</v>
      </c>
      <c r="AW821" s="13" t="s">
        <v>42</v>
      </c>
      <c r="AX821" s="13" t="s">
        <v>84</v>
      </c>
      <c r="AY821" s="235" t="s">
        <v>139</v>
      </c>
    </row>
    <row r="822" s="14" customFormat="1">
      <c r="A822" s="14"/>
      <c r="B822" s="236"/>
      <c r="C822" s="237"/>
      <c r="D822" s="226" t="s">
        <v>150</v>
      </c>
      <c r="E822" s="238" t="s">
        <v>82</v>
      </c>
      <c r="F822" s="239" t="s">
        <v>1141</v>
      </c>
      <c r="G822" s="237"/>
      <c r="H822" s="238" t="s">
        <v>82</v>
      </c>
      <c r="I822" s="240"/>
      <c r="J822" s="237"/>
      <c r="K822" s="237"/>
      <c r="L822" s="241"/>
      <c r="M822" s="242"/>
      <c r="N822" s="243"/>
      <c r="O822" s="243"/>
      <c r="P822" s="243"/>
      <c r="Q822" s="243"/>
      <c r="R822" s="243"/>
      <c r="S822" s="243"/>
      <c r="T822" s="24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5" t="s">
        <v>150</v>
      </c>
      <c r="AU822" s="245" t="s">
        <v>21</v>
      </c>
      <c r="AV822" s="14" t="s">
        <v>92</v>
      </c>
      <c r="AW822" s="14" t="s">
        <v>42</v>
      </c>
      <c r="AX822" s="14" t="s">
        <v>84</v>
      </c>
      <c r="AY822" s="245" t="s">
        <v>139</v>
      </c>
    </row>
    <row r="823" s="15" customFormat="1">
      <c r="A823" s="15"/>
      <c r="B823" s="246"/>
      <c r="C823" s="247"/>
      <c r="D823" s="226" t="s">
        <v>150</v>
      </c>
      <c r="E823" s="248" t="s">
        <v>82</v>
      </c>
      <c r="F823" s="249" t="s">
        <v>153</v>
      </c>
      <c r="G823" s="247"/>
      <c r="H823" s="250">
        <v>231.072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150</v>
      </c>
      <c r="AU823" s="256" t="s">
        <v>21</v>
      </c>
      <c r="AV823" s="15" t="s">
        <v>146</v>
      </c>
      <c r="AW823" s="15" t="s">
        <v>42</v>
      </c>
      <c r="AX823" s="15" t="s">
        <v>92</v>
      </c>
      <c r="AY823" s="256" t="s">
        <v>139</v>
      </c>
    </row>
    <row r="824" s="2" customFormat="1" ht="33" customHeight="1">
      <c r="A824" s="40"/>
      <c r="B824" s="41"/>
      <c r="C824" s="206" t="s">
        <v>1142</v>
      </c>
      <c r="D824" s="206" t="s">
        <v>141</v>
      </c>
      <c r="E824" s="207" t="s">
        <v>1143</v>
      </c>
      <c r="F824" s="208" t="s">
        <v>1144</v>
      </c>
      <c r="G824" s="209" t="s">
        <v>336</v>
      </c>
      <c r="H824" s="210">
        <v>649.72799999999995</v>
      </c>
      <c r="I824" s="211"/>
      <c r="J824" s="212">
        <f>ROUND(I824*H824,2)</f>
        <v>0</v>
      </c>
      <c r="K824" s="208" t="s">
        <v>145</v>
      </c>
      <c r="L824" s="46"/>
      <c r="M824" s="213" t="s">
        <v>82</v>
      </c>
      <c r="N824" s="214" t="s">
        <v>54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146</v>
      </c>
      <c r="AT824" s="217" t="s">
        <v>141</v>
      </c>
      <c r="AU824" s="217" t="s">
        <v>21</v>
      </c>
      <c r="AY824" s="18" t="s">
        <v>139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8" t="s">
        <v>92</v>
      </c>
      <c r="BK824" s="218">
        <f>ROUND(I824*H824,2)</f>
        <v>0</v>
      </c>
      <c r="BL824" s="18" t="s">
        <v>146</v>
      </c>
      <c r="BM824" s="217" t="s">
        <v>1145</v>
      </c>
    </row>
    <row r="825" s="2" customFormat="1">
      <c r="A825" s="40"/>
      <c r="B825" s="41"/>
      <c r="C825" s="42"/>
      <c r="D825" s="219" t="s">
        <v>148</v>
      </c>
      <c r="E825" s="42"/>
      <c r="F825" s="220" t="s">
        <v>1146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8" t="s">
        <v>148</v>
      </c>
      <c r="AU825" s="18" t="s">
        <v>21</v>
      </c>
    </row>
    <row r="826" s="13" customFormat="1">
      <c r="A826" s="13"/>
      <c r="B826" s="224"/>
      <c r="C826" s="225"/>
      <c r="D826" s="226" t="s">
        <v>150</v>
      </c>
      <c r="E826" s="227" t="s">
        <v>82</v>
      </c>
      <c r="F826" s="228" t="s">
        <v>1140</v>
      </c>
      <c r="G826" s="225"/>
      <c r="H826" s="229">
        <v>231.072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150</v>
      </c>
      <c r="AU826" s="235" t="s">
        <v>21</v>
      </c>
      <c r="AV826" s="13" t="s">
        <v>21</v>
      </c>
      <c r="AW826" s="13" t="s">
        <v>42</v>
      </c>
      <c r="AX826" s="13" t="s">
        <v>84</v>
      </c>
      <c r="AY826" s="235" t="s">
        <v>139</v>
      </c>
    </row>
    <row r="827" s="14" customFormat="1">
      <c r="A827" s="14"/>
      <c r="B827" s="236"/>
      <c r="C827" s="237"/>
      <c r="D827" s="226" t="s">
        <v>150</v>
      </c>
      <c r="E827" s="238" t="s">
        <v>82</v>
      </c>
      <c r="F827" s="239" t="s">
        <v>1147</v>
      </c>
      <c r="G827" s="237"/>
      <c r="H827" s="238" t="s">
        <v>82</v>
      </c>
      <c r="I827" s="240"/>
      <c r="J827" s="237"/>
      <c r="K827" s="237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150</v>
      </c>
      <c r="AU827" s="245" t="s">
        <v>21</v>
      </c>
      <c r="AV827" s="14" t="s">
        <v>92</v>
      </c>
      <c r="AW827" s="14" t="s">
        <v>42</v>
      </c>
      <c r="AX827" s="14" t="s">
        <v>84</v>
      </c>
      <c r="AY827" s="245" t="s">
        <v>139</v>
      </c>
    </row>
    <row r="828" s="13" customFormat="1">
      <c r="A828" s="13"/>
      <c r="B828" s="224"/>
      <c r="C828" s="225"/>
      <c r="D828" s="226" t="s">
        <v>150</v>
      </c>
      <c r="E828" s="227" t="s">
        <v>82</v>
      </c>
      <c r="F828" s="228" t="s">
        <v>1128</v>
      </c>
      <c r="G828" s="225"/>
      <c r="H828" s="229">
        <v>73.920000000000002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150</v>
      </c>
      <c r="AU828" s="235" t="s">
        <v>21</v>
      </c>
      <c r="AV828" s="13" t="s">
        <v>21</v>
      </c>
      <c r="AW828" s="13" t="s">
        <v>42</v>
      </c>
      <c r="AX828" s="13" t="s">
        <v>84</v>
      </c>
      <c r="AY828" s="235" t="s">
        <v>139</v>
      </c>
    </row>
    <row r="829" s="14" customFormat="1">
      <c r="A829" s="14"/>
      <c r="B829" s="236"/>
      <c r="C829" s="237"/>
      <c r="D829" s="226" t="s">
        <v>150</v>
      </c>
      <c r="E829" s="238" t="s">
        <v>82</v>
      </c>
      <c r="F829" s="239" t="s">
        <v>1148</v>
      </c>
      <c r="G829" s="237"/>
      <c r="H829" s="238" t="s">
        <v>82</v>
      </c>
      <c r="I829" s="240"/>
      <c r="J829" s="237"/>
      <c r="K829" s="237"/>
      <c r="L829" s="241"/>
      <c r="M829" s="242"/>
      <c r="N829" s="243"/>
      <c r="O829" s="243"/>
      <c r="P829" s="243"/>
      <c r="Q829" s="243"/>
      <c r="R829" s="243"/>
      <c r="S829" s="243"/>
      <c r="T829" s="24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5" t="s">
        <v>150</v>
      </c>
      <c r="AU829" s="245" t="s">
        <v>21</v>
      </c>
      <c r="AV829" s="14" t="s">
        <v>92</v>
      </c>
      <c r="AW829" s="14" t="s">
        <v>42</v>
      </c>
      <c r="AX829" s="14" t="s">
        <v>84</v>
      </c>
      <c r="AY829" s="245" t="s">
        <v>139</v>
      </c>
    </row>
    <row r="830" s="13" customFormat="1">
      <c r="A830" s="13"/>
      <c r="B830" s="224"/>
      <c r="C830" s="225"/>
      <c r="D830" s="226" t="s">
        <v>150</v>
      </c>
      <c r="E830" s="227" t="s">
        <v>82</v>
      </c>
      <c r="F830" s="228" t="s">
        <v>1149</v>
      </c>
      <c r="G830" s="225"/>
      <c r="H830" s="229">
        <v>344.39999999999998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150</v>
      </c>
      <c r="AU830" s="235" t="s">
        <v>21</v>
      </c>
      <c r="AV830" s="13" t="s">
        <v>21</v>
      </c>
      <c r="AW830" s="13" t="s">
        <v>42</v>
      </c>
      <c r="AX830" s="13" t="s">
        <v>84</v>
      </c>
      <c r="AY830" s="235" t="s">
        <v>139</v>
      </c>
    </row>
    <row r="831" s="14" customFormat="1">
      <c r="A831" s="14"/>
      <c r="B831" s="236"/>
      <c r="C831" s="237"/>
      <c r="D831" s="226" t="s">
        <v>150</v>
      </c>
      <c r="E831" s="238" t="s">
        <v>82</v>
      </c>
      <c r="F831" s="239" t="s">
        <v>1150</v>
      </c>
      <c r="G831" s="237"/>
      <c r="H831" s="238" t="s">
        <v>82</v>
      </c>
      <c r="I831" s="240"/>
      <c r="J831" s="237"/>
      <c r="K831" s="237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150</v>
      </c>
      <c r="AU831" s="245" t="s">
        <v>21</v>
      </c>
      <c r="AV831" s="14" t="s">
        <v>92</v>
      </c>
      <c r="AW831" s="14" t="s">
        <v>42</v>
      </c>
      <c r="AX831" s="14" t="s">
        <v>84</v>
      </c>
      <c r="AY831" s="245" t="s">
        <v>139</v>
      </c>
    </row>
    <row r="832" s="13" customFormat="1">
      <c r="A832" s="13"/>
      <c r="B832" s="224"/>
      <c r="C832" s="225"/>
      <c r="D832" s="226" t="s">
        <v>150</v>
      </c>
      <c r="E832" s="227" t="s">
        <v>82</v>
      </c>
      <c r="F832" s="228" t="s">
        <v>1122</v>
      </c>
      <c r="G832" s="225"/>
      <c r="H832" s="229">
        <v>0.33600000000000002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150</v>
      </c>
      <c r="AU832" s="235" t="s">
        <v>21</v>
      </c>
      <c r="AV832" s="13" t="s">
        <v>21</v>
      </c>
      <c r="AW832" s="13" t="s">
        <v>42</v>
      </c>
      <c r="AX832" s="13" t="s">
        <v>84</v>
      </c>
      <c r="AY832" s="235" t="s">
        <v>139</v>
      </c>
    </row>
    <row r="833" s="14" customFormat="1">
      <c r="A833" s="14"/>
      <c r="B833" s="236"/>
      <c r="C833" s="237"/>
      <c r="D833" s="226" t="s">
        <v>150</v>
      </c>
      <c r="E833" s="238" t="s">
        <v>82</v>
      </c>
      <c r="F833" s="239" t="s">
        <v>1151</v>
      </c>
      <c r="G833" s="237"/>
      <c r="H833" s="238" t="s">
        <v>82</v>
      </c>
      <c r="I833" s="240"/>
      <c r="J833" s="237"/>
      <c r="K833" s="237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150</v>
      </c>
      <c r="AU833" s="245" t="s">
        <v>21</v>
      </c>
      <c r="AV833" s="14" t="s">
        <v>92</v>
      </c>
      <c r="AW833" s="14" t="s">
        <v>42</v>
      </c>
      <c r="AX833" s="14" t="s">
        <v>84</v>
      </c>
      <c r="AY833" s="245" t="s">
        <v>139</v>
      </c>
    </row>
    <row r="834" s="15" customFormat="1">
      <c r="A834" s="15"/>
      <c r="B834" s="246"/>
      <c r="C834" s="247"/>
      <c r="D834" s="226" t="s">
        <v>150</v>
      </c>
      <c r="E834" s="248" t="s">
        <v>82</v>
      </c>
      <c r="F834" s="249" t="s">
        <v>153</v>
      </c>
      <c r="G834" s="247"/>
      <c r="H834" s="250">
        <v>649.72800000000007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6" t="s">
        <v>150</v>
      </c>
      <c r="AU834" s="256" t="s">
        <v>21</v>
      </c>
      <c r="AV834" s="15" t="s">
        <v>146</v>
      </c>
      <c r="AW834" s="15" t="s">
        <v>42</v>
      </c>
      <c r="AX834" s="15" t="s">
        <v>92</v>
      </c>
      <c r="AY834" s="256" t="s">
        <v>139</v>
      </c>
    </row>
    <row r="835" s="2" customFormat="1" ht="21.75" customHeight="1">
      <c r="A835" s="40"/>
      <c r="B835" s="41"/>
      <c r="C835" s="206" t="s">
        <v>1152</v>
      </c>
      <c r="D835" s="206" t="s">
        <v>141</v>
      </c>
      <c r="E835" s="207" t="s">
        <v>1153</v>
      </c>
      <c r="F835" s="208" t="s">
        <v>1154</v>
      </c>
      <c r="G835" s="209" t="s">
        <v>336</v>
      </c>
      <c r="H835" s="210">
        <v>649.73000000000002</v>
      </c>
      <c r="I835" s="211"/>
      <c r="J835" s="212">
        <f>ROUND(I835*H835,2)</f>
        <v>0</v>
      </c>
      <c r="K835" s="208" t="s">
        <v>145</v>
      </c>
      <c r="L835" s="46"/>
      <c r="M835" s="213" t="s">
        <v>82</v>
      </c>
      <c r="N835" s="214" t="s">
        <v>54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146</v>
      </c>
      <c r="AT835" s="217" t="s">
        <v>141</v>
      </c>
      <c r="AU835" s="217" t="s">
        <v>21</v>
      </c>
      <c r="AY835" s="18" t="s">
        <v>139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8" t="s">
        <v>92</v>
      </c>
      <c r="BK835" s="218">
        <f>ROUND(I835*H835,2)</f>
        <v>0</v>
      </c>
      <c r="BL835" s="18" t="s">
        <v>146</v>
      </c>
      <c r="BM835" s="217" t="s">
        <v>1155</v>
      </c>
    </row>
    <row r="836" s="2" customFormat="1">
      <c r="A836" s="40"/>
      <c r="B836" s="41"/>
      <c r="C836" s="42"/>
      <c r="D836" s="219" t="s">
        <v>148</v>
      </c>
      <c r="E836" s="42"/>
      <c r="F836" s="220" t="s">
        <v>1156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8" t="s">
        <v>148</v>
      </c>
      <c r="AU836" s="18" t="s">
        <v>21</v>
      </c>
    </row>
    <row r="837" s="13" customFormat="1">
      <c r="A837" s="13"/>
      <c r="B837" s="224"/>
      <c r="C837" s="225"/>
      <c r="D837" s="226" t="s">
        <v>150</v>
      </c>
      <c r="E837" s="227" t="s">
        <v>82</v>
      </c>
      <c r="F837" s="228" t="s">
        <v>1157</v>
      </c>
      <c r="G837" s="225"/>
      <c r="H837" s="229">
        <v>649.73000000000002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150</v>
      </c>
      <c r="AU837" s="235" t="s">
        <v>21</v>
      </c>
      <c r="AV837" s="13" t="s">
        <v>21</v>
      </c>
      <c r="AW837" s="13" t="s">
        <v>42</v>
      </c>
      <c r="AX837" s="13" t="s">
        <v>84</v>
      </c>
      <c r="AY837" s="235" t="s">
        <v>139</v>
      </c>
    </row>
    <row r="838" s="15" customFormat="1">
      <c r="A838" s="15"/>
      <c r="B838" s="246"/>
      <c r="C838" s="247"/>
      <c r="D838" s="226" t="s">
        <v>150</v>
      </c>
      <c r="E838" s="248" t="s">
        <v>82</v>
      </c>
      <c r="F838" s="249" t="s">
        <v>153</v>
      </c>
      <c r="G838" s="247"/>
      <c r="H838" s="250">
        <v>649.73000000000002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6" t="s">
        <v>150</v>
      </c>
      <c r="AU838" s="256" t="s">
        <v>21</v>
      </c>
      <c r="AV838" s="15" t="s">
        <v>146</v>
      </c>
      <c r="AW838" s="15" t="s">
        <v>42</v>
      </c>
      <c r="AX838" s="15" t="s">
        <v>92</v>
      </c>
      <c r="AY838" s="256" t="s">
        <v>139</v>
      </c>
    </row>
    <row r="839" s="2" customFormat="1" ht="24.15" customHeight="1">
      <c r="A839" s="40"/>
      <c r="B839" s="41"/>
      <c r="C839" s="206" t="s">
        <v>1158</v>
      </c>
      <c r="D839" s="206" t="s">
        <v>141</v>
      </c>
      <c r="E839" s="207" t="s">
        <v>1159</v>
      </c>
      <c r="F839" s="208" t="s">
        <v>1160</v>
      </c>
      <c r="G839" s="209" t="s">
        <v>336</v>
      </c>
      <c r="H839" s="210">
        <v>9096.2199999999993</v>
      </c>
      <c r="I839" s="211"/>
      <c r="J839" s="212">
        <f>ROUND(I839*H839,2)</f>
        <v>0</v>
      </c>
      <c r="K839" s="208" t="s">
        <v>145</v>
      </c>
      <c r="L839" s="46"/>
      <c r="M839" s="213" t="s">
        <v>82</v>
      </c>
      <c r="N839" s="214" t="s">
        <v>54</v>
      </c>
      <c r="O839" s="86"/>
      <c r="P839" s="215">
        <f>O839*H839</f>
        <v>0</v>
      </c>
      <c r="Q839" s="215">
        <v>0</v>
      </c>
      <c r="R839" s="215">
        <f>Q839*H839</f>
        <v>0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146</v>
      </c>
      <c r="AT839" s="217" t="s">
        <v>141</v>
      </c>
      <c r="AU839" s="217" t="s">
        <v>21</v>
      </c>
      <c r="AY839" s="18" t="s">
        <v>139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8" t="s">
        <v>92</v>
      </c>
      <c r="BK839" s="218">
        <f>ROUND(I839*H839,2)</f>
        <v>0</v>
      </c>
      <c r="BL839" s="18" t="s">
        <v>146</v>
      </c>
      <c r="BM839" s="217" t="s">
        <v>1161</v>
      </c>
    </row>
    <row r="840" s="2" customFormat="1">
      <c r="A840" s="40"/>
      <c r="B840" s="41"/>
      <c r="C840" s="42"/>
      <c r="D840" s="219" t="s">
        <v>148</v>
      </c>
      <c r="E840" s="42"/>
      <c r="F840" s="220" t="s">
        <v>1162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8" t="s">
        <v>148</v>
      </c>
      <c r="AU840" s="18" t="s">
        <v>21</v>
      </c>
    </row>
    <row r="841" s="13" customFormat="1">
      <c r="A841" s="13"/>
      <c r="B841" s="224"/>
      <c r="C841" s="225"/>
      <c r="D841" s="226" t="s">
        <v>150</v>
      </c>
      <c r="E841" s="227" t="s">
        <v>82</v>
      </c>
      <c r="F841" s="228" t="s">
        <v>1163</v>
      </c>
      <c r="G841" s="225"/>
      <c r="H841" s="229">
        <v>9096.2199999999993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150</v>
      </c>
      <c r="AU841" s="235" t="s">
        <v>21</v>
      </c>
      <c r="AV841" s="13" t="s">
        <v>21</v>
      </c>
      <c r="AW841" s="13" t="s">
        <v>42</v>
      </c>
      <c r="AX841" s="13" t="s">
        <v>84</v>
      </c>
      <c r="AY841" s="235" t="s">
        <v>139</v>
      </c>
    </row>
    <row r="842" s="15" customFormat="1">
      <c r="A842" s="15"/>
      <c r="B842" s="246"/>
      <c r="C842" s="247"/>
      <c r="D842" s="226" t="s">
        <v>150</v>
      </c>
      <c r="E842" s="248" t="s">
        <v>82</v>
      </c>
      <c r="F842" s="249" t="s">
        <v>153</v>
      </c>
      <c r="G842" s="247"/>
      <c r="H842" s="250">
        <v>9096.2199999999993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6" t="s">
        <v>150</v>
      </c>
      <c r="AU842" s="256" t="s">
        <v>21</v>
      </c>
      <c r="AV842" s="15" t="s">
        <v>146</v>
      </c>
      <c r="AW842" s="15" t="s">
        <v>42</v>
      </c>
      <c r="AX842" s="15" t="s">
        <v>92</v>
      </c>
      <c r="AY842" s="256" t="s">
        <v>139</v>
      </c>
    </row>
    <row r="843" s="2" customFormat="1" ht="24.15" customHeight="1">
      <c r="A843" s="40"/>
      <c r="B843" s="41"/>
      <c r="C843" s="206" t="s">
        <v>1164</v>
      </c>
      <c r="D843" s="206" t="s">
        <v>141</v>
      </c>
      <c r="E843" s="207" t="s">
        <v>1165</v>
      </c>
      <c r="F843" s="208" t="s">
        <v>1166</v>
      </c>
      <c r="G843" s="209" t="s">
        <v>336</v>
      </c>
      <c r="H843" s="210">
        <v>633.23900000000003</v>
      </c>
      <c r="I843" s="211"/>
      <c r="J843" s="212">
        <f>ROUND(I843*H843,2)</f>
        <v>0</v>
      </c>
      <c r="K843" s="208" t="s">
        <v>145</v>
      </c>
      <c r="L843" s="46"/>
      <c r="M843" s="213" t="s">
        <v>82</v>
      </c>
      <c r="N843" s="214" t="s">
        <v>54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146</v>
      </c>
      <c r="AT843" s="217" t="s">
        <v>141</v>
      </c>
      <c r="AU843" s="217" t="s">
        <v>21</v>
      </c>
      <c r="AY843" s="18" t="s">
        <v>139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8" t="s">
        <v>92</v>
      </c>
      <c r="BK843" s="218">
        <f>ROUND(I843*H843,2)</f>
        <v>0</v>
      </c>
      <c r="BL843" s="18" t="s">
        <v>146</v>
      </c>
      <c r="BM843" s="217" t="s">
        <v>1167</v>
      </c>
    </row>
    <row r="844" s="2" customFormat="1">
      <c r="A844" s="40"/>
      <c r="B844" s="41"/>
      <c r="C844" s="42"/>
      <c r="D844" s="219" t="s">
        <v>148</v>
      </c>
      <c r="E844" s="42"/>
      <c r="F844" s="220" t="s">
        <v>1168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8" t="s">
        <v>148</v>
      </c>
      <c r="AU844" s="18" t="s">
        <v>21</v>
      </c>
    </row>
    <row r="845" s="13" customFormat="1">
      <c r="A845" s="13"/>
      <c r="B845" s="224"/>
      <c r="C845" s="225"/>
      <c r="D845" s="226" t="s">
        <v>150</v>
      </c>
      <c r="E845" s="227" t="s">
        <v>82</v>
      </c>
      <c r="F845" s="228" t="s">
        <v>1169</v>
      </c>
      <c r="G845" s="225"/>
      <c r="H845" s="229">
        <v>39.646000000000001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150</v>
      </c>
      <c r="AU845" s="235" t="s">
        <v>21</v>
      </c>
      <c r="AV845" s="13" t="s">
        <v>21</v>
      </c>
      <c r="AW845" s="13" t="s">
        <v>42</v>
      </c>
      <c r="AX845" s="13" t="s">
        <v>84</v>
      </c>
      <c r="AY845" s="235" t="s">
        <v>139</v>
      </c>
    </row>
    <row r="846" s="13" customFormat="1">
      <c r="A846" s="13"/>
      <c r="B846" s="224"/>
      <c r="C846" s="225"/>
      <c r="D846" s="226" t="s">
        <v>150</v>
      </c>
      <c r="E846" s="227" t="s">
        <v>82</v>
      </c>
      <c r="F846" s="228" t="s">
        <v>1170</v>
      </c>
      <c r="G846" s="225"/>
      <c r="H846" s="229">
        <v>283.81099999999998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150</v>
      </c>
      <c r="AU846" s="235" t="s">
        <v>21</v>
      </c>
      <c r="AV846" s="13" t="s">
        <v>21</v>
      </c>
      <c r="AW846" s="13" t="s">
        <v>42</v>
      </c>
      <c r="AX846" s="13" t="s">
        <v>84</v>
      </c>
      <c r="AY846" s="235" t="s">
        <v>139</v>
      </c>
    </row>
    <row r="847" s="14" customFormat="1">
      <c r="A847" s="14"/>
      <c r="B847" s="236"/>
      <c r="C847" s="237"/>
      <c r="D847" s="226" t="s">
        <v>150</v>
      </c>
      <c r="E847" s="238" t="s">
        <v>82</v>
      </c>
      <c r="F847" s="239" t="s">
        <v>1171</v>
      </c>
      <c r="G847" s="237"/>
      <c r="H847" s="238" t="s">
        <v>82</v>
      </c>
      <c r="I847" s="240"/>
      <c r="J847" s="237"/>
      <c r="K847" s="237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150</v>
      </c>
      <c r="AU847" s="245" t="s">
        <v>21</v>
      </c>
      <c r="AV847" s="14" t="s">
        <v>92</v>
      </c>
      <c r="AW847" s="14" t="s">
        <v>42</v>
      </c>
      <c r="AX847" s="14" t="s">
        <v>84</v>
      </c>
      <c r="AY847" s="245" t="s">
        <v>139</v>
      </c>
    </row>
    <row r="848" s="13" customFormat="1">
      <c r="A848" s="13"/>
      <c r="B848" s="224"/>
      <c r="C848" s="225"/>
      <c r="D848" s="226" t="s">
        <v>150</v>
      </c>
      <c r="E848" s="227" t="s">
        <v>82</v>
      </c>
      <c r="F848" s="228" t="s">
        <v>1172</v>
      </c>
      <c r="G848" s="225"/>
      <c r="H848" s="229">
        <v>116.75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150</v>
      </c>
      <c r="AU848" s="235" t="s">
        <v>21</v>
      </c>
      <c r="AV848" s="13" t="s">
        <v>21</v>
      </c>
      <c r="AW848" s="13" t="s">
        <v>42</v>
      </c>
      <c r="AX848" s="13" t="s">
        <v>84</v>
      </c>
      <c r="AY848" s="235" t="s">
        <v>139</v>
      </c>
    </row>
    <row r="849" s="14" customFormat="1">
      <c r="A849" s="14"/>
      <c r="B849" s="236"/>
      <c r="C849" s="237"/>
      <c r="D849" s="226" t="s">
        <v>150</v>
      </c>
      <c r="E849" s="238" t="s">
        <v>82</v>
      </c>
      <c r="F849" s="239" t="s">
        <v>1173</v>
      </c>
      <c r="G849" s="237"/>
      <c r="H849" s="238" t="s">
        <v>82</v>
      </c>
      <c r="I849" s="240"/>
      <c r="J849" s="237"/>
      <c r="K849" s="237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150</v>
      </c>
      <c r="AU849" s="245" t="s">
        <v>21</v>
      </c>
      <c r="AV849" s="14" t="s">
        <v>92</v>
      </c>
      <c r="AW849" s="14" t="s">
        <v>42</v>
      </c>
      <c r="AX849" s="14" t="s">
        <v>84</v>
      </c>
      <c r="AY849" s="245" t="s">
        <v>139</v>
      </c>
    </row>
    <row r="850" s="13" customFormat="1">
      <c r="A850" s="13"/>
      <c r="B850" s="224"/>
      <c r="C850" s="225"/>
      <c r="D850" s="226" t="s">
        <v>150</v>
      </c>
      <c r="E850" s="227" t="s">
        <v>82</v>
      </c>
      <c r="F850" s="228" t="s">
        <v>1174</v>
      </c>
      <c r="G850" s="225"/>
      <c r="H850" s="229">
        <v>193.03200000000001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150</v>
      </c>
      <c r="AU850" s="235" t="s">
        <v>21</v>
      </c>
      <c r="AV850" s="13" t="s">
        <v>21</v>
      </c>
      <c r="AW850" s="13" t="s">
        <v>42</v>
      </c>
      <c r="AX850" s="13" t="s">
        <v>84</v>
      </c>
      <c r="AY850" s="235" t="s">
        <v>139</v>
      </c>
    </row>
    <row r="851" s="14" customFormat="1">
      <c r="A851" s="14"/>
      <c r="B851" s="236"/>
      <c r="C851" s="237"/>
      <c r="D851" s="226" t="s">
        <v>150</v>
      </c>
      <c r="E851" s="238" t="s">
        <v>82</v>
      </c>
      <c r="F851" s="239" t="s">
        <v>1175</v>
      </c>
      <c r="G851" s="237"/>
      <c r="H851" s="238" t="s">
        <v>82</v>
      </c>
      <c r="I851" s="240"/>
      <c r="J851" s="237"/>
      <c r="K851" s="237"/>
      <c r="L851" s="241"/>
      <c r="M851" s="242"/>
      <c r="N851" s="243"/>
      <c r="O851" s="243"/>
      <c r="P851" s="243"/>
      <c r="Q851" s="243"/>
      <c r="R851" s="243"/>
      <c r="S851" s="243"/>
      <c r="T851" s="24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5" t="s">
        <v>150</v>
      </c>
      <c r="AU851" s="245" t="s">
        <v>21</v>
      </c>
      <c r="AV851" s="14" t="s">
        <v>92</v>
      </c>
      <c r="AW851" s="14" t="s">
        <v>42</v>
      </c>
      <c r="AX851" s="14" t="s">
        <v>84</v>
      </c>
      <c r="AY851" s="245" t="s">
        <v>139</v>
      </c>
    </row>
    <row r="852" s="15" customFormat="1">
      <c r="A852" s="15"/>
      <c r="B852" s="246"/>
      <c r="C852" s="247"/>
      <c r="D852" s="226" t="s">
        <v>150</v>
      </c>
      <c r="E852" s="248" t="s">
        <v>82</v>
      </c>
      <c r="F852" s="249" t="s">
        <v>153</v>
      </c>
      <c r="G852" s="247"/>
      <c r="H852" s="250">
        <v>633.23900000000003</v>
      </c>
      <c r="I852" s="251"/>
      <c r="J852" s="247"/>
      <c r="K852" s="247"/>
      <c r="L852" s="252"/>
      <c r="M852" s="253"/>
      <c r="N852" s="254"/>
      <c r="O852" s="254"/>
      <c r="P852" s="254"/>
      <c r="Q852" s="254"/>
      <c r="R852" s="254"/>
      <c r="S852" s="254"/>
      <c r="T852" s="25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6" t="s">
        <v>150</v>
      </c>
      <c r="AU852" s="256" t="s">
        <v>21</v>
      </c>
      <c r="AV852" s="15" t="s">
        <v>146</v>
      </c>
      <c r="AW852" s="15" t="s">
        <v>42</v>
      </c>
      <c r="AX852" s="15" t="s">
        <v>92</v>
      </c>
      <c r="AY852" s="256" t="s">
        <v>139</v>
      </c>
    </row>
    <row r="853" s="2" customFormat="1" ht="24.15" customHeight="1">
      <c r="A853" s="40"/>
      <c r="B853" s="41"/>
      <c r="C853" s="206" t="s">
        <v>1176</v>
      </c>
      <c r="D853" s="206" t="s">
        <v>141</v>
      </c>
      <c r="E853" s="207" t="s">
        <v>1177</v>
      </c>
      <c r="F853" s="208" t="s">
        <v>1178</v>
      </c>
      <c r="G853" s="209" t="s">
        <v>336</v>
      </c>
      <c r="H853" s="210">
        <v>8865.3459999999995</v>
      </c>
      <c r="I853" s="211"/>
      <c r="J853" s="212">
        <f>ROUND(I853*H853,2)</f>
        <v>0</v>
      </c>
      <c r="K853" s="208" t="s">
        <v>145</v>
      </c>
      <c r="L853" s="46"/>
      <c r="M853" s="213" t="s">
        <v>82</v>
      </c>
      <c r="N853" s="214" t="s">
        <v>54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146</v>
      </c>
      <c r="AT853" s="217" t="s">
        <v>141</v>
      </c>
      <c r="AU853" s="217" t="s">
        <v>21</v>
      </c>
      <c r="AY853" s="18" t="s">
        <v>139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8" t="s">
        <v>92</v>
      </c>
      <c r="BK853" s="218">
        <f>ROUND(I853*H853,2)</f>
        <v>0</v>
      </c>
      <c r="BL853" s="18" t="s">
        <v>146</v>
      </c>
      <c r="BM853" s="217" t="s">
        <v>1179</v>
      </c>
    </row>
    <row r="854" s="2" customFormat="1">
      <c r="A854" s="40"/>
      <c r="B854" s="41"/>
      <c r="C854" s="42"/>
      <c r="D854" s="219" t="s">
        <v>148</v>
      </c>
      <c r="E854" s="42"/>
      <c r="F854" s="220" t="s">
        <v>1180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8" t="s">
        <v>148</v>
      </c>
      <c r="AU854" s="18" t="s">
        <v>21</v>
      </c>
    </row>
    <row r="855" s="13" customFormat="1">
      <c r="A855" s="13"/>
      <c r="B855" s="224"/>
      <c r="C855" s="225"/>
      <c r="D855" s="226" t="s">
        <v>150</v>
      </c>
      <c r="E855" s="227" t="s">
        <v>82</v>
      </c>
      <c r="F855" s="228" t="s">
        <v>1181</v>
      </c>
      <c r="G855" s="225"/>
      <c r="H855" s="229">
        <v>8865.3459999999995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150</v>
      </c>
      <c r="AU855" s="235" t="s">
        <v>21</v>
      </c>
      <c r="AV855" s="13" t="s">
        <v>21</v>
      </c>
      <c r="AW855" s="13" t="s">
        <v>42</v>
      </c>
      <c r="AX855" s="13" t="s">
        <v>84</v>
      </c>
      <c r="AY855" s="235" t="s">
        <v>139</v>
      </c>
    </row>
    <row r="856" s="15" customFormat="1">
      <c r="A856" s="15"/>
      <c r="B856" s="246"/>
      <c r="C856" s="247"/>
      <c r="D856" s="226" t="s">
        <v>150</v>
      </c>
      <c r="E856" s="248" t="s">
        <v>82</v>
      </c>
      <c r="F856" s="249" t="s">
        <v>153</v>
      </c>
      <c r="G856" s="247"/>
      <c r="H856" s="250">
        <v>8865.3459999999995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56" t="s">
        <v>150</v>
      </c>
      <c r="AU856" s="256" t="s">
        <v>21</v>
      </c>
      <c r="AV856" s="15" t="s">
        <v>146</v>
      </c>
      <c r="AW856" s="15" t="s">
        <v>42</v>
      </c>
      <c r="AX856" s="15" t="s">
        <v>92</v>
      </c>
      <c r="AY856" s="256" t="s">
        <v>139</v>
      </c>
    </row>
    <row r="857" s="2" customFormat="1" ht="24.15" customHeight="1">
      <c r="A857" s="40"/>
      <c r="B857" s="41"/>
      <c r="C857" s="206" t="s">
        <v>1182</v>
      </c>
      <c r="D857" s="206" t="s">
        <v>141</v>
      </c>
      <c r="E857" s="207" t="s">
        <v>1183</v>
      </c>
      <c r="F857" s="208" t="s">
        <v>1184</v>
      </c>
      <c r="G857" s="209" t="s">
        <v>336</v>
      </c>
      <c r="H857" s="210">
        <v>64.769000000000005</v>
      </c>
      <c r="I857" s="211"/>
      <c r="J857" s="212">
        <f>ROUND(I857*H857,2)</f>
        <v>0</v>
      </c>
      <c r="K857" s="208" t="s">
        <v>145</v>
      </c>
      <c r="L857" s="46"/>
      <c r="M857" s="213" t="s">
        <v>82</v>
      </c>
      <c r="N857" s="214" t="s">
        <v>54</v>
      </c>
      <c r="O857" s="86"/>
      <c r="P857" s="215">
        <f>O857*H857</f>
        <v>0</v>
      </c>
      <c r="Q857" s="215">
        <v>0</v>
      </c>
      <c r="R857" s="215">
        <f>Q857*H857</f>
        <v>0</v>
      </c>
      <c r="S857" s="215">
        <v>0</v>
      </c>
      <c r="T857" s="21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7" t="s">
        <v>146</v>
      </c>
      <c r="AT857" s="217" t="s">
        <v>141</v>
      </c>
      <c r="AU857" s="217" t="s">
        <v>21</v>
      </c>
      <c r="AY857" s="18" t="s">
        <v>139</v>
      </c>
      <c r="BE857" s="218">
        <f>IF(N857="základní",J857,0)</f>
        <v>0</v>
      </c>
      <c r="BF857" s="218">
        <f>IF(N857="snížená",J857,0)</f>
        <v>0</v>
      </c>
      <c r="BG857" s="218">
        <f>IF(N857="zákl. přenesená",J857,0)</f>
        <v>0</v>
      </c>
      <c r="BH857" s="218">
        <f>IF(N857="sníž. přenesená",J857,0)</f>
        <v>0</v>
      </c>
      <c r="BI857" s="218">
        <f>IF(N857="nulová",J857,0)</f>
        <v>0</v>
      </c>
      <c r="BJ857" s="18" t="s">
        <v>92</v>
      </c>
      <c r="BK857" s="218">
        <f>ROUND(I857*H857,2)</f>
        <v>0</v>
      </c>
      <c r="BL857" s="18" t="s">
        <v>146</v>
      </c>
      <c r="BM857" s="217" t="s">
        <v>1185</v>
      </c>
    </row>
    <row r="858" s="2" customFormat="1">
      <c r="A858" s="40"/>
      <c r="B858" s="41"/>
      <c r="C858" s="42"/>
      <c r="D858" s="219" t="s">
        <v>148</v>
      </c>
      <c r="E858" s="42"/>
      <c r="F858" s="220" t="s">
        <v>1186</v>
      </c>
      <c r="G858" s="42"/>
      <c r="H858" s="42"/>
      <c r="I858" s="221"/>
      <c r="J858" s="42"/>
      <c r="K858" s="42"/>
      <c r="L858" s="46"/>
      <c r="M858" s="222"/>
      <c r="N858" s="22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8" t="s">
        <v>148</v>
      </c>
      <c r="AU858" s="18" t="s">
        <v>21</v>
      </c>
    </row>
    <row r="859" s="13" customFormat="1">
      <c r="A859" s="13"/>
      <c r="B859" s="224"/>
      <c r="C859" s="225"/>
      <c r="D859" s="226" t="s">
        <v>150</v>
      </c>
      <c r="E859" s="227" t="s">
        <v>82</v>
      </c>
      <c r="F859" s="228" t="s">
        <v>1187</v>
      </c>
      <c r="G859" s="225"/>
      <c r="H859" s="229">
        <v>36.899000000000001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150</v>
      </c>
      <c r="AU859" s="235" t="s">
        <v>21</v>
      </c>
      <c r="AV859" s="13" t="s">
        <v>21</v>
      </c>
      <c r="AW859" s="13" t="s">
        <v>42</v>
      </c>
      <c r="AX859" s="13" t="s">
        <v>84</v>
      </c>
      <c r="AY859" s="235" t="s">
        <v>139</v>
      </c>
    </row>
    <row r="860" s="14" customFormat="1">
      <c r="A860" s="14"/>
      <c r="B860" s="236"/>
      <c r="C860" s="237"/>
      <c r="D860" s="226" t="s">
        <v>150</v>
      </c>
      <c r="E860" s="238" t="s">
        <v>82</v>
      </c>
      <c r="F860" s="239" t="s">
        <v>1188</v>
      </c>
      <c r="G860" s="237"/>
      <c r="H860" s="238" t="s">
        <v>82</v>
      </c>
      <c r="I860" s="240"/>
      <c r="J860" s="237"/>
      <c r="K860" s="237"/>
      <c r="L860" s="241"/>
      <c r="M860" s="242"/>
      <c r="N860" s="243"/>
      <c r="O860" s="243"/>
      <c r="P860" s="243"/>
      <c r="Q860" s="243"/>
      <c r="R860" s="243"/>
      <c r="S860" s="243"/>
      <c r="T860" s="24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5" t="s">
        <v>150</v>
      </c>
      <c r="AU860" s="245" t="s">
        <v>21</v>
      </c>
      <c r="AV860" s="14" t="s">
        <v>92</v>
      </c>
      <c r="AW860" s="14" t="s">
        <v>42</v>
      </c>
      <c r="AX860" s="14" t="s">
        <v>84</v>
      </c>
      <c r="AY860" s="245" t="s">
        <v>139</v>
      </c>
    </row>
    <row r="861" s="13" customFormat="1">
      <c r="A861" s="13"/>
      <c r="B861" s="224"/>
      <c r="C861" s="225"/>
      <c r="D861" s="226" t="s">
        <v>150</v>
      </c>
      <c r="E861" s="227" t="s">
        <v>82</v>
      </c>
      <c r="F861" s="228" t="s">
        <v>1189</v>
      </c>
      <c r="G861" s="225"/>
      <c r="H861" s="229">
        <v>27.870000000000001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150</v>
      </c>
      <c r="AU861" s="235" t="s">
        <v>21</v>
      </c>
      <c r="AV861" s="13" t="s">
        <v>21</v>
      </c>
      <c r="AW861" s="13" t="s">
        <v>42</v>
      </c>
      <c r="AX861" s="13" t="s">
        <v>84</v>
      </c>
      <c r="AY861" s="235" t="s">
        <v>139</v>
      </c>
    </row>
    <row r="862" s="14" customFormat="1">
      <c r="A862" s="14"/>
      <c r="B862" s="236"/>
      <c r="C862" s="237"/>
      <c r="D862" s="226" t="s">
        <v>150</v>
      </c>
      <c r="E862" s="238" t="s">
        <v>82</v>
      </c>
      <c r="F862" s="239" t="s">
        <v>1190</v>
      </c>
      <c r="G862" s="237"/>
      <c r="H862" s="238" t="s">
        <v>82</v>
      </c>
      <c r="I862" s="240"/>
      <c r="J862" s="237"/>
      <c r="K862" s="237"/>
      <c r="L862" s="241"/>
      <c r="M862" s="242"/>
      <c r="N862" s="243"/>
      <c r="O862" s="243"/>
      <c r="P862" s="243"/>
      <c r="Q862" s="243"/>
      <c r="R862" s="243"/>
      <c r="S862" s="243"/>
      <c r="T862" s="24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5" t="s">
        <v>150</v>
      </c>
      <c r="AU862" s="245" t="s">
        <v>21</v>
      </c>
      <c r="AV862" s="14" t="s">
        <v>92</v>
      </c>
      <c r="AW862" s="14" t="s">
        <v>42</v>
      </c>
      <c r="AX862" s="14" t="s">
        <v>84</v>
      </c>
      <c r="AY862" s="245" t="s">
        <v>139</v>
      </c>
    </row>
    <row r="863" s="15" customFormat="1">
      <c r="A863" s="15"/>
      <c r="B863" s="246"/>
      <c r="C863" s="247"/>
      <c r="D863" s="226" t="s">
        <v>150</v>
      </c>
      <c r="E863" s="248" t="s">
        <v>82</v>
      </c>
      <c r="F863" s="249" t="s">
        <v>153</v>
      </c>
      <c r="G863" s="247"/>
      <c r="H863" s="250">
        <v>64.769000000000005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6" t="s">
        <v>150</v>
      </c>
      <c r="AU863" s="256" t="s">
        <v>21</v>
      </c>
      <c r="AV863" s="15" t="s">
        <v>146</v>
      </c>
      <c r="AW863" s="15" t="s">
        <v>42</v>
      </c>
      <c r="AX863" s="15" t="s">
        <v>92</v>
      </c>
      <c r="AY863" s="256" t="s">
        <v>139</v>
      </c>
    </row>
    <row r="864" s="2" customFormat="1" ht="24.15" customHeight="1">
      <c r="A864" s="40"/>
      <c r="B864" s="41"/>
      <c r="C864" s="206" t="s">
        <v>1191</v>
      </c>
      <c r="D864" s="206" t="s">
        <v>141</v>
      </c>
      <c r="E864" s="207" t="s">
        <v>1192</v>
      </c>
      <c r="F864" s="208" t="s">
        <v>1178</v>
      </c>
      <c r="G864" s="209" t="s">
        <v>336</v>
      </c>
      <c r="H864" s="210">
        <v>906.76599999999996</v>
      </c>
      <c r="I864" s="211"/>
      <c r="J864" s="212">
        <f>ROUND(I864*H864,2)</f>
        <v>0</v>
      </c>
      <c r="K864" s="208" t="s">
        <v>145</v>
      </c>
      <c r="L864" s="46"/>
      <c r="M864" s="213" t="s">
        <v>82</v>
      </c>
      <c r="N864" s="214" t="s">
        <v>54</v>
      </c>
      <c r="O864" s="86"/>
      <c r="P864" s="215">
        <f>O864*H864</f>
        <v>0</v>
      </c>
      <c r="Q864" s="215">
        <v>0</v>
      </c>
      <c r="R864" s="215">
        <f>Q864*H864</f>
        <v>0</v>
      </c>
      <c r="S864" s="215">
        <v>0</v>
      </c>
      <c r="T864" s="216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7" t="s">
        <v>146</v>
      </c>
      <c r="AT864" s="217" t="s">
        <v>141</v>
      </c>
      <c r="AU864" s="217" t="s">
        <v>21</v>
      </c>
      <c r="AY864" s="18" t="s">
        <v>139</v>
      </c>
      <c r="BE864" s="218">
        <f>IF(N864="základní",J864,0)</f>
        <v>0</v>
      </c>
      <c r="BF864" s="218">
        <f>IF(N864="snížená",J864,0)</f>
        <v>0</v>
      </c>
      <c r="BG864" s="218">
        <f>IF(N864="zákl. přenesená",J864,0)</f>
        <v>0</v>
      </c>
      <c r="BH864" s="218">
        <f>IF(N864="sníž. přenesená",J864,0)</f>
        <v>0</v>
      </c>
      <c r="BI864" s="218">
        <f>IF(N864="nulová",J864,0)</f>
        <v>0</v>
      </c>
      <c r="BJ864" s="18" t="s">
        <v>92</v>
      </c>
      <c r="BK864" s="218">
        <f>ROUND(I864*H864,2)</f>
        <v>0</v>
      </c>
      <c r="BL864" s="18" t="s">
        <v>146</v>
      </c>
      <c r="BM864" s="217" t="s">
        <v>1193</v>
      </c>
    </row>
    <row r="865" s="2" customFormat="1">
      <c r="A865" s="40"/>
      <c r="B865" s="41"/>
      <c r="C865" s="42"/>
      <c r="D865" s="219" t="s">
        <v>148</v>
      </c>
      <c r="E865" s="42"/>
      <c r="F865" s="220" t="s">
        <v>1194</v>
      </c>
      <c r="G865" s="42"/>
      <c r="H865" s="42"/>
      <c r="I865" s="221"/>
      <c r="J865" s="42"/>
      <c r="K865" s="42"/>
      <c r="L865" s="46"/>
      <c r="M865" s="222"/>
      <c r="N865" s="223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8" t="s">
        <v>148</v>
      </c>
      <c r="AU865" s="18" t="s">
        <v>21</v>
      </c>
    </row>
    <row r="866" s="13" customFormat="1">
      <c r="A866" s="13"/>
      <c r="B866" s="224"/>
      <c r="C866" s="225"/>
      <c r="D866" s="226" t="s">
        <v>150</v>
      </c>
      <c r="E866" s="227" t="s">
        <v>82</v>
      </c>
      <c r="F866" s="228" t="s">
        <v>1195</v>
      </c>
      <c r="G866" s="225"/>
      <c r="H866" s="229">
        <v>906.76599999999996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150</v>
      </c>
      <c r="AU866" s="235" t="s">
        <v>21</v>
      </c>
      <c r="AV866" s="13" t="s">
        <v>21</v>
      </c>
      <c r="AW866" s="13" t="s">
        <v>42</v>
      </c>
      <c r="AX866" s="13" t="s">
        <v>84</v>
      </c>
      <c r="AY866" s="235" t="s">
        <v>139</v>
      </c>
    </row>
    <row r="867" s="15" customFormat="1">
      <c r="A867" s="15"/>
      <c r="B867" s="246"/>
      <c r="C867" s="247"/>
      <c r="D867" s="226" t="s">
        <v>150</v>
      </c>
      <c r="E867" s="248" t="s">
        <v>82</v>
      </c>
      <c r="F867" s="249" t="s">
        <v>153</v>
      </c>
      <c r="G867" s="247"/>
      <c r="H867" s="250">
        <v>906.76599999999996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6" t="s">
        <v>150</v>
      </c>
      <c r="AU867" s="256" t="s">
        <v>21</v>
      </c>
      <c r="AV867" s="15" t="s">
        <v>146</v>
      </c>
      <c r="AW867" s="15" t="s">
        <v>42</v>
      </c>
      <c r="AX867" s="15" t="s">
        <v>92</v>
      </c>
      <c r="AY867" s="256" t="s">
        <v>139</v>
      </c>
    </row>
    <row r="868" s="2" customFormat="1" ht="16.5" customHeight="1">
      <c r="A868" s="40"/>
      <c r="B868" s="41"/>
      <c r="C868" s="206" t="s">
        <v>1196</v>
      </c>
      <c r="D868" s="206" t="s">
        <v>141</v>
      </c>
      <c r="E868" s="207" t="s">
        <v>1197</v>
      </c>
      <c r="F868" s="208" t="s">
        <v>1198</v>
      </c>
      <c r="G868" s="209" t="s">
        <v>336</v>
      </c>
      <c r="H868" s="210">
        <v>565.02800000000002</v>
      </c>
      <c r="I868" s="211"/>
      <c r="J868" s="212">
        <f>ROUND(I868*H868,2)</f>
        <v>0</v>
      </c>
      <c r="K868" s="208" t="s">
        <v>145</v>
      </c>
      <c r="L868" s="46"/>
      <c r="M868" s="213" t="s">
        <v>82</v>
      </c>
      <c r="N868" s="214" t="s">
        <v>54</v>
      </c>
      <c r="O868" s="86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146</v>
      </c>
      <c r="AT868" s="217" t="s">
        <v>141</v>
      </c>
      <c r="AU868" s="217" t="s">
        <v>21</v>
      </c>
      <c r="AY868" s="18" t="s">
        <v>139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8" t="s">
        <v>92</v>
      </c>
      <c r="BK868" s="218">
        <f>ROUND(I868*H868,2)</f>
        <v>0</v>
      </c>
      <c r="BL868" s="18" t="s">
        <v>146</v>
      </c>
      <c r="BM868" s="217" t="s">
        <v>1199</v>
      </c>
    </row>
    <row r="869" s="2" customFormat="1">
      <c r="A869" s="40"/>
      <c r="B869" s="41"/>
      <c r="C869" s="42"/>
      <c r="D869" s="219" t="s">
        <v>148</v>
      </c>
      <c r="E869" s="42"/>
      <c r="F869" s="220" t="s">
        <v>1200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8" t="s">
        <v>148</v>
      </c>
      <c r="AU869" s="18" t="s">
        <v>21</v>
      </c>
    </row>
    <row r="870" s="13" customFormat="1">
      <c r="A870" s="13"/>
      <c r="B870" s="224"/>
      <c r="C870" s="225"/>
      <c r="D870" s="226" t="s">
        <v>150</v>
      </c>
      <c r="E870" s="227" t="s">
        <v>82</v>
      </c>
      <c r="F870" s="228" t="s">
        <v>1201</v>
      </c>
      <c r="G870" s="225"/>
      <c r="H870" s="229">
        <v>565.02800000000002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150</v>
      </c>
      <c r="AU870" s="235" t="s">
        <v>21</v>
      </c>
      <c r="AV870" s="13" t="s">
        <v>21</v>
      </c>
      <c r="AW870" s="13" t="s">
        <v>42</v>
      </c>
      <c r="AX870" s="13" t="s">
        <v>84</v>
      </c>
      <c r="AY870" s="235" t="s">
        <v>139</v>
      </c>
    </row>
    <row r="871" s="15" customFormat="1">
      <c r="A871" s="15"/>
      <c r="B871" s="246"/>
      <c r="C871" s="247"/>
      <c r="D871" s="226" t="s">
        <v>150</v>
      </c>
      <c r="E871" s="248" t="s">
        <v>82</v>
      </c>
      <c r="F871" s="249" t="s">
        <v>153</v>
      </c>
      <c r="G871" s="247"/>
      <c r="H871" s="250">
        <v>565.02800000000002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150</v>
      </c>
      <c r="AU871" s="256" t="s">
        <v>21</v>
      </c>
      <c r="AV871" s="15" t="s">
        <v>146</v>
      </c>
      <c r="AW871" s="15" t="s">
        <v>42</v>
      </c>
      <c r="AX871" s="15" t="s">
        <v>92</v>
      </c>
      <c r="AY871" s="256" t="s">
        <v>139</v>
      </c>
    </row>
    <row r="872" s="2" customFormat="1" ht="16.5" customHeight="1">
      <c r="A872" s="40"/>
      <c r="B872" s="41"/>
      <c r="C872" s="206" t="s">
        <v>1202</v>
      </c>
      <c r="D872" s="206" t="s">
        <v>141</v>
      </c>
      <c r="E872" s="207" t="s">
        <v>1203</v>
      </c>
      <c r="F872" s="208" t="s">
        <v>1204</v>
      </c>
      <c r="G872" s="209" t="s">
        <v>336</v>
      </c>
      <c r="H872" s="210">
        <v>64.769000000000005</v>
      </c>
      <c r="I872" s="211"/>
      <c r="J872" s="212">
        <f>ROUND(I872*H872,2)</f>
        <v>0</v>
      </c>
      <c r="K872" s="208" t="s">
        <v>145</v>
      </c>
      <c r="L872" s="46"/>
      <c r="M872" s="213" t="s">
        <v>82</v>
      </c>
      <c r="N872" s="214" t="s">
        <v>54</v>
      </c>
      <c r="O872" s="86"/>
      <c r="P872" s="215">
        <f>O872*H872</f>
        <v>0</v>
      </c>
      <c r="Q872" s="215">
        <v>0</v>
      </c>
      <c r="R872" s="215">
        <f>Q872*H872</f>
        <v>0</v>
      </c>
      <c r="S872" s="215">
        <v>0</v>
      </c>
      <c r="T872" s="216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146</v>
      </c>
      <c r="AT872" s="217" t="s">
        <v>141</v>
      </c>
      <c r="AU872" s="217" t="s">
        <v>21</v>
      </c>
      <c r="AY872" s="18" t="s">
        <v>139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92</v>
      </c>
      <c r="BK872" s="218">
        <f>ROUND(I872*H872,2)</f>
        <v>0</v>
      </c>
      <c r="BL872" s="18" t="s">
        <v>146</v>
      </c>
      <c r="BM872" s="217" t="s">
        <v>1205</v>
      </c>
    </row>
    <row r="873" s="2" customFormat="1">
      <c r="A873" s="40"/>
      <c r="B873" s="41"/>
      <c r="C873" s="42"/>
      <c r="D873" s="219" t="s">
        <v>148</v>
      </c>
      <c r="E873" s="42"/>
      <c r="F873" s="220" t="s">
        <v>1206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8" t="s">
        <v>148</v>
      </c>
      <c r="AU873" s="18" t="s">
        <v>21</v>
      </c>
    </row>
    <row r="874" s="13" customFormat="1">
      <c r="A874" s="13"/>
      <c r="B874" s="224"/>
      <c r="C874" s="225"/>
      <c r="D874" s="226" t="s">
        <v>150</v>
      </c>
      <c r="E874" s="227" t="s">
        <v>82</v>
      </c>
      <c r="F874" s="228" t="s">
        <v>1207</v>
      </c>
      <c r="G874" s="225"/>
      <c r="H874" s="229">
        <v>64.769000000000005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150</v>
      </c>
      <c r="AU874" s="235" t="s">
        <v>21</v>
      </c>
      <c r="AV874" s="13" t="s">
        <v>21</v>
      </c>
      <c r="AW874" s="13" t="s">
        <v>42</v>
      </c>
      <c r="AX874" s="13" t="s">
        <v>84</v>
      </c>
      <c r="AY874" s="235" t="s">
        <v>139</v>
      </c>
    </row>
    <row r="875" s="15" customFormat="1">
      <c r="A875" s="15"/>
      <c r="B875" s="246"/>
      <c r="C875" s="247"/>
      <c r="D875" s="226" t="s">
        <v>150</v>
      </c>
      <c r="E875" s="248" t="s">
        <v>82</v>
      </c>
      <c r="F875" s="249" t="s">
        <v>153</v>
      </c>
      <c r="G875" s="247"/>
      <c r="H875" s="250">
        <v>64.769000000000005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150</v>
      </c>
      <c r="AU875" s="256" t="s">
        <v>21</v>
      </c>
      <c r="AV875" s="15" t="s">
        <v>146</v>
      </c>
      <c r="AW875" s="15" t="s">
        <v>42</v>
      </c>
      <c r="AX875" s="15" t="s">
        <v>92</v>
      </c>
      <c r="AY875" s="256" t="s">
        <v>139</v>
      </c>
    </row>
    <row r="876" s="2" customFormat="1" ht="24.15" customHeight="1">
      <c r="A876" s="40"/>
      <c r="B876" s="41"/>
      <c r="C876" s="206" t="s">
        <v>1208</v>
      </c>
      <c r="D876" s="206" t="s">
        <v>141</v>
      </c>
      <c r="E876" s="207" t="s">
        <v>1209</v>
      </c>
      <c r="F876" s="208" t="s">
        <v>1125</v>
      </c>
      <c r="G876" s="209" t="s">
        <v>336</v>
      </c>
      <c r="H876" s="210">
        <v>64.769999999999996</v>
      </c>
      <c r="I876" s="211"/>
      <c r="J876" s="212">
        <f>ROUND(I876*H876,2)</f>
        <v>0</v>
      </c>
      <c r="K876" s="208" t="s">
        <v>145</v>
      </c>
      <c r="L876" s="46"/>
      <c r="M876" s="213" t="s">
        <v>82</v>
      </c>
      <c r="N876" s="214" t="s">
        <v>54</v>
      </c>
      <c r="O876" s="86"/>
      <c r="P876" s="215">
        <f>O876*H876</f>
        <v>0</v>
      </c>
      <c r="Q876" s="215">
        <v>0</v>
      </c>
      <c r="R876" s="215">
        <f>Q876*H876</f>
        <v>0</v>
      </c>
      <c r="S876" s="215">
        <v>0</v>
      </c>
      <c r="T876" s="21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7" t="s">
        <v>146</v>
      </c>
      <c r="AT876" s="217" t="s">
        <v>141</v>
      </c>
      <c r="AU876" s="217" t="s">
        <v>21</v>
      </c>
      <c r="AY876" s="18" t="s">
        <v>139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8" t="s">
        <v>92</v>
      </c>
      <c r="BK876" s="218">
        <f>ROUND(I876*H876,2)</f>
        <v>0</v>
      </c>
      <c r="BL876" s="18" t="s">
        <v>146</v>
      </c>
      <c r="BM876" s="217" t="s">
        <v>1210</v>
      </c>
    </row>
    <row r="877" s="2" customFormat="1">
      <c r="A877" s="40"/>
      <c r="B877" s="41"/>
      <c r="C877" s="42"/>
      <c r="D877" s="219" t="s">
        <v>148</v>
      </c>
      <c r="E877" s="42"/>
      <c r="F877" s="220" t="s">
        <v>1211</v>
      </c>
      <c r="G877" s="42"/>
      <c r="H877" s="42"/>
      <c r="I877" s="221"/>
      <c r="J877" s="42"/>
      <c r="K877" s="42"/>
      <c r="L877" s="46"/>
      <c r="M877" s="222"/>
      <c r="N877" s="223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8" t="s">
        <v>148</v>
      </c>
      <c r="AU877" s="18" t="s">
        <v>21</v>
      </c>
    </row>
    <row r="878" s="13" customFormat="1">
      <c r="A878" s="13"/>
      <c r="B878" s="224"/>
      <c r="C878" s="225"/>
      <c r="D878" s="226" t="s">
        <v>150</v>
      </c>
      <c r="E878" s="227" t="s">
        <v>82</v>
      </c>
      <c r="F878" s="228" t="s">
        <v>1212</v>
      </c>
      <c r="G878" s="225"/>
      <c r="H878" s="229">
        <v>64.769999999999996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150</v>
      </c>
      <c r="AU878" s="235" t="s">
        <v>21</v>
      </c>
      <c r="AV878" s="13" t="s">
        <v>21</v>
      </c>
      <c r="AW878" s="13" t="s">
        <v>42</v>
      </c>
      <c r="AX878" s="13" t="s">
        <v>84</v>
      </c>
      <c r="AY878" s="235" t="s">
        <v>139</v>
      </c>
    </row>
    <row r="879" s="14" customFormat="1">
      <c r="A879" s="14"/>
      <c r="B879" s="236"/>
      <c r="C879" s="237"/>
      <c r="D879" s="226" t="s">
        <v>150</v>
      </c>
      <c r="E879" s="238" t="s">
        <v>82</v>
      </c>
      <c r="F879" s="239" t="s">
        <v>1213</v>
      </c>
      <c r="G879" s="237"/>
      <c r="H879" s="238" t="s">
        <v>82</v>
      </c>
      <c r="I879" s="240"/>
      <c r="J879" s="237"/>
      <c r="K879" s="237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150</v>
      </c>
      <c r="AU879" s="245" t="s">
        <v>21</v>
      </c>
      <c r="AV879" s="14" t="s">
        <v>92</v>
      </c>
      <c r="AW879" s="14" t="s">
        <v>42</v>
      </c>
      <c r="AX879" s="14" t="s">
        <v>84</v>
      </c>
      <c r="AY879" s="245" t="s">
        <v>139</v>
      </c>
    </row>
    <row r="880" s="15" customFormat="1">
      <c r="A880" s="15"/>
      <c r="B880" s="246"/>
      <c r="C880" s="247"/>
      <c r="D880" s="226" t="s">
        <v>150</v>
      </c>
      <c r="E880" s="248" t="s">
        <v>82</v>
      </c>
      <c r="F880" s="249" t="s">
        <v>153</v>
      </c>
      <c r="G880" s="247"/>
      <c r="H880" s="250">
        <v>64.769999999999996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150</v>
      </c>
      <c r="AU880" s="256" t="s">
        <v>21</v>
      </c>
      <c r="AV880" s="15" t="s">
        <v>146</v>
      </c>
      <c r="AW880" s="15" t="s">
        <v>42</v>
      </c>
      <c r="AX880" s="15" t="s">
        <v>92</v>
      </c>
      <c r="AY880" s="256" t="s">
        <v>139</v>
      </c>
    </row>
    <row r="881" s="2" customFormat="1" ht="24.15" customHeight="1">
      <c r="A881" s="40"/>
      <c r="B881" s="41"/>
      <c r="C881" s="206" t="s">
        <v>1214</v>
      </c>
      <c r="D881" s="206" t="s">
        <v>141</v>
      </c>
      <c r="E881" s="207" t="s">
        <v>1215</v>
      </c>
      <c r="F881" s="208" t="s">
        <v>335</v>
      </c>
      <c r="G881" s="209" t="s">
        <v>336</v>
      </c>
      <c r="H881" s="210">
        <v>323.45699999999999</v>
      </c>
      <c r="I881" s="211"/>
      <c r="J881" s="212">
        <f>ROUND(I881*H881,2)</f>
        <v>0</v>
      </c>
      <c r="K881" s="208" t="s">
        <v>145</v>
      </c>
      <c r="L881" s="46"/>
      <c r="M881" s="213" t="s">
        <v>82</v>
      </c>
      <c r="N881" s="214" t="s">
        <v>54</v>
      </c>
      <c r="O881" s="86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146</v>
      </c>
      <c r="AT881" s="217" t="s">
        <v>141</v>
      </c>
      <c r="AU881" s="217" t="s">
        <v>21</v>
      </c>
      <c r="AY881" s="18" t="s">
        <v>139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8" t="s">
        <v>92</v>
      </c>
      <c r="BK881" s="218">
        <f>ROUND(I881*H881,2)</f>
        <v>0</v>
      </c>
      <c r="BL881" s="18" t="s">
        <v>146</v>
      </c>
      <c r="BM881" s="217" t="s">
        <v>1216</v>
      </c>
    </row>
    <row r="882" s="2" customFormat="1">
      <c r="A882" s="40"/>
      <c r="B882" s="41"/>
      <c r="C882" s="42"/>
      <c r="D882" s="219" t="s">
        <v>148</v>
      </c>
      <c r="E882" s="42"/>
      <c r="F882" s="220" t="s">
        <v>1217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8" t="s">
        <v>148</v>
      </c>
      <c r="AU882" s="18" t="s">
        <v>21</v>
      </c>
    </row>
    <row r="883" s="13" customFormat="1">
      <c r="A883" s="13"/>
      <c r="B883" s="224"/>
      <c r="C883" s="225"/>
      <c r="D883" s="226" t="s">
        <v>150</v>
      </c>
      <c r="E883" s="227" t="s">
        <v>82</v>
      </c>
      <c r="F883" s="228" t="s">
        <v>1169</v>
      </c>
      <c r="G883" s="225"/>
      <c r="H883" s="229">
        <v>39.646000000000001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150</v>
      </c>
      <c r="AU883" s="235" t="s">
        <v>21</v>
      </c>
      <c r="AV883" s="13" t="s">
        <v>21</v>
      </c>
      <c r="AW883" s="13" t="s">
        <v>42</v>
      </c>
      <c r="AX883" s="13" t="s">
        <v>84</v>
      </c>
      <c r="AY883" s="235" t="s">
        <v>139</v>
      </c>
    </row>
    <row r="884" s="13" customFormat="1">
      <c r="A884" s="13"/>
      <c r="B884" s="224"/>
      <c r="C884" s="225"/>
      <c r="D884" s="226" t="s">
        <v>150</v>
      </c>
      <c r="E884" s="227" t="s">
        <v>82</v>
      </c>
      <c r="F884" s="228" t="s">
        <v>1218</v>
      </c>
      <c r="G884" s="225"/>
      <c r="H884" s="229">
        <v>283.81099999999998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150</v>
      </c>
      <c r="AU884" s="235" t="s">
        <v>21</v>
      </c>
      <c r="AV884" s="13" t="s">
        <v>21</v>
      </c>
      <c r="AW884" s="13" t="s">
        <v>42</v>
      </c>
      <c r="AX884" s="13" t="s">
        <v>84</v>
      </c>
      <c r="AY884" s="235" t="s">
        <v>139</v>
      </c>
    </row>
    <row r="885" s="14" customFormat="1">
      <c r="A885" s="14"/>
      <c r="B885" s="236"/>
      <c r="C885" s="237"/>
      <c r="D885" s="226" t="s">
        <v>150</v>
      </c>
      <c r="E885" s="238" t="s">
        <v>82</v>
      </c>
      <c r="F885" s="239" t="s">
        <v>1219</v>
      </c>
      <c r="G885" s="237"/>
      <c r="H885" s="238" t="s">
        <v>82</v>
      </c>
      <c r="I885" s="240"/>
      <c r="J885" s="237"/>
      <c r="K885" s="237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150</v>
      </c>
      <c r="AU885" s="245" t="s">
        <v>21</v>
      </c>
      <c r="AV885" s="14" t="s">
        <v>92</v>
      </c>
      <c r="AW885" s="14" t="s">
        <v>42</v>
      </c>
      <c r="AX885" s="14" t="s">
        <v>84</v>
      </c>
      <c r="AY885" s="245" t="s">
        <v>139</v>
      </c>
    </row>
    <row r="886" s="15" customFormat="1">
      <c r="A886" s="15"/>
      <c r="B886" s="246"/>
      <c r="C886" s="247"/>
      <c r="D886" s="226" t="s">
        <v>150</v>
      </c>
      <c r="E886" s="248" t="s">
        <v>82</v>
      </c>
      <c r="F886" s="249" t="s">
        <v>153</v>
      </c>
      <c r="G886" s="247"/>
      <c r="H886" s="250">
        <v>323.45699999999999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150</v>
      </c>
      <c r="AU886" s="256" t="s">
        <v>21</v>
      </c>
      <c r="AV886" s="15" t="s">
        <v>146</v>
      </c>
      <c r="AW886" s="15" t="s">
        <v>42</v>
      </c>
      <c r="AX886" s="15" t="s">
        <v>92</v>
      </c>
      <c r="AY886" s="256" t="s">
        <v>139</v>
      </c>
    </row>
    <row r="887" s="2" customFormat="1" ht="24.15" customHeight="1">
      <c r="A887" s="40"/>
      <c r="B887" s="41"/>
      <c r="C887" s="206" t="s">
        <v>1220</v>
      </c>
      <c r="D887" s="206" t="s">
        <v>141</v>
      </c>
      <c r="E887" s="207" t="s">
        <v>1221</v>
      </c>
      <c r="F887" s="208" t="s">
        <v>1222</v>
      </c>
      <c r="G887" s="209" t="s">
        <v>336</v>
      </c>
      <c r="H887" s="210">
        <v>116.75</v>
      </c>
      <c r="I887" s="211"/>
      <c r="J887" s="212">
        <f>ROUND(I887*H887,2)</f>
        <v>0</v>
      </c>
      <c r="K887" s="208" t="s">
        <v>145</v>
      </c>
      <c r="L887" s="46"/>
      <c r="M887" s="213" t="s">
        <v>82</v>
      </c>
      <c r="N887" s="214" t="s">
        <v>54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146</v>
      </c>
      <c r="AT887" s="217" t="s">
        <v>141</v>
      </c>
      <c r="AU887" s="217" t="s">
        <v>21</v>
      </c>
      <c r="AY887" s="18" t="s">
        <v>139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8" t="s">
        <v>92</v>
      </c>
      <c r="BK887" s="218">
        <f>ROUND(I887*H887,2)</f>
        <v>0</v>
      </c>
      <c r="BL887" s="18" t="s">
        <v>146</v>
      </c>
      <c r="BM887" s="217" t="s">
        <v>1223</v>
      </c>
    </row>
    <row r="888" s="2" customFormat="1">
      <c r="A888" s="40"/>
      <c r="B888" s="41"/>
      <c r="C888" s="42"/>
      <c r="D888" s="219" t="s">
        <v>148</v>
      </c>
      <c r="E888" s="42"/>
      <c r="F888" s="220" t="s">
        <v>1224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8" t="s">
        <v>148</v>
      </c>
      <c r="AU888" s="18" t="s">
        <v>21</v>
      </c>
    </row>
    <row r="889" s="13" customFormat="1">
      <c r="A889" s="13"/>
      <c r="B889" s="224"/>
      <c r="C889" s="225"/>
      <c r="D889" s="226" t="s">
        <v>150</v>
      </c>
      <c r="E889" s="227" t="s">
        <v>82</v>
      </c>
      <c r="F889" s="228" t="s">
        <v>1172</v>
      </c>
      <c r="G889" s="225"/>
      <c r="H889" s="229">
        <v>116.75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150</v>
      </c>
      <c r="AU889" s="235" t="s">
        <v>21</v>
      </c>
      <c r="AV889" s="13" t="s">
        <v>21</v>
      </c>
      <c r="AW889" s="13" t="s">
        <v>42</v>
      </c>
      <c r="AX889" s="13" t="s">
        <v>84</v>
      </c>
      <c r="AY889" s="235" t="s">
        <v>139</v>
      </c>
    </row>
    <row r="890" s="14" customFormat="1">
      <c r="A890" s="14"/>
      <c r="B890" s="236"/>
      <c r="C890" s="237"/>
      <c r="D890" s="226" t="s">
        <v>150</v>
      </c>
      <c r="E890" s="238" t="s">
        <v>82</v>
      </c>
      <c r="F890" s="239" t="s">
        <v>1173</v>
      </c>
      <c r="G890" s="237"/>
      <c r="H890" s="238" t="s">
        <v>82</v>
      </c>
      <c r="I890" s="240"/>
      <c r="J890" s="237"/>
      <c r="K890" s="237"/>
      <c r="L890" s="241"/>
      <c r="M890" s="242"/>
      <c r="N890" s="243"/>
      <c r="O890" s="243"/>
      <c r="P890" s="243"/>
      <c r="Q890" s="243"/>
      <c r="R890" s="243"/>
      <c r="S890" s="243"/>
      <c r="T890" s="24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5" t="s">
        <v>150</v>
      </c>
      <c r="AU890" s="245" t="s">
        <v>21</v>
      </c>
      <c r="AV890" s="14" t="s">
        <v>92</v>
      </c>
      <c r="AW890" s="14" t="s">
        <v>42</v>
      </c>
      <c r="AX890" s="14" t="s">
        <v>84</v>
      </c>
      <c r="AY890" s="245" t="s">
        <v>139</v>
      </c>
    </row>
    <row r="891" s="14" customFormat="1">
      <c r="A891" s="14"/>
      <c r="B891" s="236"/>
      <c r="C891" s="237"/>
      <c r="D891" s="226" t="s">
        <v>150</v>
      </c>
      <c r="E891" s="238" t="s">
        <v>82</v>
      </c>
      <c r="F891" s="239" t="s">
        <v>1225</v>
      </c>
      <c r="G891" s="237"/>
      <c r="H891" s="238" t="s">
        <v>82</v>
      </c>
      <c r="I891" s="240"/>
      <c r="J891" s="237"/>
      <c r="K891" s="237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150</v>
      </c>
      <c r="AU891" s="245" t="s">
        <v>21</v>
      </c>
      <c r="AV891" s="14" t="s">
        <v>92</v>
      </c>
      <c r="AW891" s="14" t="s">
        <v>42</v>
      </c>
      <c r="AX891" s="14" t="s">
        <v>84</v>
      </c>
      <c r="AY891" s="245" t="s">
        <v>139</v>
      </c>
    </row>
    <row r="892" s="15" customFormat="1">
      <c r="A892" s="15"/>
      <c r="B892" s="246"/>
      <c r="C892" s="247"/>
      <c r="D892" s="226" t="s">
        <v>150</v>
      </c>
      <c r="E892" s="248" t="s">
        <v>82</v>
      </c>
      <c r="F892" s="249" t="s">
        <v>153</v>
      </c>
      <c r="G892" s="247"/>
      <c r="H892" s="250">
        <v>116.75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150</v>
      </c>
      <c r="AU892" s="256" t="s">
        <v>21</v>
      </c>
      <c r="AV892" s="15" t="s">
        <v>146</v>
      </c>
      <c r="AW892" s="15" t="s">
        <v>42</v>
      </c>
      <c r="AX892" s="15" t="s">
        <v>92</v>
      </c>
      <c r="AY892" s="256" t="s">
        <v>139</v>
      </c>
    </row>
    <row r="893" s="12" customFormat="1" ht="22.8" customHeight="1">
      <c r="A893" s="12"/>
      <c r="B893" s="190"/>
      <c r="C893" s="191"/>
      <c r="D893" s="192" t="s">
        <v>83</v>
      </c>
      <c r="E893" s="204" t="s">
        <v>1226</v>
      </c>
      <c r="F893" s="204" t="s">
        <v>1227</v>
      </c>
      <c r="G893" s="191"/>
      <c r="H893" s="191"/>
      <c r="I893" s="194"/>
      <c r="J893" s="205">
        <f>BK893</f>
        <v>0</v>
      </c>
      <c r="K893" s="191"/>
      <c r="L893" s="196"/>
      <c r="M893" s="197"/>
      <c r="N893" s="198"/>
      <c r="O893" s="198"/>
      <c r="P893" s="199">
        <f>SUM(P894:P895)</f>
        <v>0</v>
      </c>
      <c r="Q893" s="198"/>
      <c r="R893" s="199">
        <f>SUM(R894:R895)</f>
        <v>0</v>
      </c>
      <c r="S893" s="198"/>
      <c r="T893" s="200">
        <f>SUM(T894:T895)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01" t="s">
        <v>92</v>
      </c>
      <c r="AT893" s="202" t="s">
        <v>83</v>
      </c>
      <c r="AU893" s="202" t="s">
        <v>92</v>
      </c>
      <c r="AY893" s="201" t="s">
        <v>139</v>
      </c>
      <c r="BK893" s="203">
        <f>SUM(BK894:BK895)</f>
        <v>0</v>
      </c>
    </row>
    <row r="894" s="2" customFormat="1" ht="24.15" customHeight="1">
      <c r="A894" s="40"/>
      <c r="B894" s="41"/>
      <c r="C894" s="206" t="s">
        <v>1228</v>
      </c>
      <c r="D894" s="206" t="s">
        <v>141</v>
      </c>
      <c r="E894" s="207" t="s">
        <v>1229</v>
      </c>
      <c r="F894" s="208" t="s">
        <v>1230</v>
      </c>
      <c r="G894" s="209" t="s">
        <v>336</v>
      </c>
      <c r="H894" s="210">
        <v>2144.654</v>
      </c>
      <c r="I894" s="211"/>
      <c r="J894" s="212">
        <f>ROUND(I894*H894,2)</f>
        <v>0</v>
      </c>
      <c r="K894" s="208" t="s">
        <v>145</v>
      </c>
      <c r="L894" s="46"/>
      <c r="M894" s="213" t="s">
        <v>82</v>
      </c>
      <c r="N894" s="214" t="s">
        <v>54</v>
      </c>
      <c r="O894" s="86"/>
      <c r="P894" s="215">
        <f>O894*H894</f>
        <v>0</v>
      </c>
      <c r="Q894" s="215">
        <v>0</v>
      </c>
      <c r="R894" s="215">
        <f>Q894*H894</f>
        <v>0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146</v>
      </c>
      <c r="AT894" s="217" t="s">
        <v>141</v>
      </c>
      <c r="AU894" s="217" t="s">
        <v>21</v>
      </c>
      <c r="AY894" s="18" t="s">
        <v>139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8" t="s">
        <v>92</v>
      </c>
      <c r="BK894" s="218">
        <f>ROUND(I894*H894,2)</f>
        <v>0</v>
      </c>
      <c r="BL894" s="18" t="s">
        <v>146</v>
      </c>
      <c r="BM894" s="217" t="s">
        <v>1231</v>
      </c>
    </row>
    <row r="895" s="2" customFormat="1">
      <c r="A895" s="40"/>
      <c r="B895" s="41"/>
      <c r="C895" s="42"/>
      <c r="D895" s="219" t="s">
        <v>148</v>
      </c>
      <c r="E895" s="42"/>
      <c r="F895" s="220" t="s">
        <v>1232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8" t="s">
        <v>148</v>
      </c>
      <c r="AU895" s="18" t="s">
        <v>21</v>
      </c>
    </row>
    <row r="896" s="12" customFormat="1" ht="25.92" customHeight="1">
      <c r="A896" s="12"/>
      <c r="B896" s="190"/>
      <c r="C896" s="191"/>
      <c r="D896" s="192" t="s">
        <v>83</v>
      </c>
      <c r="E896" s="193" t="s">
        <v>1233</v>
      </c>
      <c r="F896" s="193" t="s">
        <v>1234</v>
      </c>
      <c r="G896" s="191"/>
      <c r="H896" s="191"/>
      <c r="I896" s="194"/>
      <c r="J896" s="195">
        <f>BK896</f>
        <v>0</v>
      </c>
      <c r="K896" s="191"/>
      <c r="L896" s="196"/>
      <c r="M896" s="197"/>
      <c r="N896" s="198"/>
      <c r="O896" s="198"/>
      <c r="P896" s="199">
        <f>P897+P954</f>
        <v>0</v>
      </c>
      <c r="Q896" s="198"/>
      <c r="R896" s="199">
        <f>R897+R954</f>
        <v>2.2247430000000001</v>
      </c>
      <c r="S896" s="198"/>
      <c r="T896" s="200">
        <f>T897+T954</f>
        <v>0.33600000000000002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01" t="s">
        <v>21</v>
      </c>
      <c r="AT896" s="202" t="s">
        <v>83</v>
      </c>
      <c r="AU896" s="202" t="s">
        <v>84</v>
      </c>
      <c r="AY896" s="201" t="s">
        <v>139</v>
      </c>
      <c r="BK896" s="203">
        <f>BK897+BK954</f>
        <v>0</v>
      </c>
    </row>
    <row r="897" s="12" customFormat="1" ht="22.8" customHeight="1">
      <c r="A897" s="12"/>
      <c r="B897" s="190"/>
      <c r="C897" s="191"/>
      <c r="D897" s="192" t="s">
        <v>83</v>
      </c>
      <c r="E897" s="204" t="s">
        <v>1235</v>
      </c>
      <c r="F897" s="204" t="s">
        <v>1236</v>
      </c>
      <c r="G897" s="191"/>
      <c r="H897" s="191"/>
      <c r="I897" s="194"/>
      <c r="J897" s="205">
        <f>BK897</f>
        <v>0</v>
      </c>
      <c r="K897" s="191"/>
      <c r="L897" s="196"/>
      <c r="M897" s="197"/>
      <c r="N897" s="198"/>
      <c r="O897" s="198"/>
      <c r="P897" s="199">
        <f>SUM(P898:P953)</f>
        <v>0</v>
      </c>
      <c r="Q897" s="198"/>
      <c r="R897" s="199">
        <f>SUM(R898:R953)</f>
        <v>2.1803430000000001</v>
      </c>
      <c r="S897" s="198"/>
      <c r="T897" s="200">
        <f>SUM(T898:T953)</f>
        <v>0.33600000000000002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01" t="s">
        <v>21</v>
      </c>
      <c r="AT897" s="202" t="s">
        <v>83</v>
      </c>
      <c r="AU897" s="202" t="s">
        <v>92</v>
      </c>
      <c r="AY897" s="201" t="s">
        <v>139</v>
      </c>
      <c r="BK897" s="203">
        <f>SUM(BK898:BK953)</f>
        <v>0</v>
      </c>
    </row>
    <row r="898" s="2" customFormat="1" ht="16.5" customHeight="1">
      <c r="A898" s="40"/>
      <c r="B898" s="41"/>
      <c r="C898" s="206" t="s">
        <v>1237</v>
      </c>
      <c r="D898" s="206" t="s">
        <v>141</v>
      </c>
      <c r="E898" s="207" t="s">
        <v>1238</v>
      </c>
      <c r="F898" s="208" t="s">
        <v>1239</v>
      </c>
      <c r="G898" s="209" t="s">
        <v>144</v>
      </c>
      <c r="H898" s="210">
        <v>84</v>
      </c>
      <c r="I898" s="211"/>
      <c r="J898" s="212">
        <f>ROUND(I898*H898,2)</f>
        <v>0</v>
      </c>
      <c r="K898" s="208" t="s">
        <v>145</v>
      </c>
      <c r="L898" s="46"/>
      <c r="M898" s="213" t="s">
        <v>82</v>
      </c>
      <c r="N898" s="214" t="s">
        <v>54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0.0040000000000000001</v>
      </c>
      <c r="T898" s="216">
        <f>S898*H898</f>
        <v>0.33600000000000002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241</v>
      </c>
      <c r="AT898" s="217" t="s">
        <v>141</v>
      </c>
      <c r="AU898" s="217" t="s">
        <v>21</v>
      </c>
      <c r="AY898" s="18" t="s">
        <v>139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8" t="s">
        <v>92</v>
      </c>
      <c r="BK898" s="218">
        <f>ROUND(I898*H898,2)</f>
        <v>0</v>
      </c>
      <c r="BL898" s="18" t="s">
        <v>241</v>
      </c>
      <c r="BM898" s="217" t="s">
        <v>1240</v>
      </c>
    </row>
    <row r="899" s="2" customFormat="1">
      <c r="A899" s="40"/>
      <c r="B899" s="41"/>
      <c r="C899" s="42"/>
      <c r="D899" s="219" t="s">
        <v>148</v>
      </c>
      <c r="E899" s="42"/>
      <c r="F899" s="220" t="s">
        <v>1241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8" t="s">
        <v>148</v>
      </c>
      <c r="AU899" s="18" t="s">
        <v>21</v>
      </c>
    </row>
    <row r="900" s="13" customFormat="1">
      <c r="A900" s="13"/>
      <c r="B900" s="224"/>
      <c r="C900" s="225"/>
      <c r="D900" s="226" t="s">
        <v>150</v>
      </c>
      <c r="E900" s="227" t="s">
        <v>82</v>
      </c>
      <c r="F900" s="228" t="s">
        <v>1242</v>
      </c>
      <c r="G900" s="225"/>
      <c r="H900" s="229">
        <v>84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150</v>
      </c>
      <c r="AU900" s="235" t="s">
        <v>21</v>
      </c>
      <c r="AV900" s="13" t="s">
        <v>21</v>
      </c>
      <c r="AW900" s="13" t="s">
        <v>42</v>
      </c>
      <c r="AX900" s="13" t="s">
        <v>84</v>
      </c>
      <c r="AY900" s="235" t="s">
        <v>139</v>
      </c>
    </row>
    <row r="901" s="14" customFormat="1">
      <c r="A901" s="14"/>
      <c r="B901" s="236"/>
      <c r="C901" s="237"/>
      <c r="D901" s="226" t="s">
        <v>150</v>
      </c>
      <c r="E901" s="238" t="s">
        <v>82</v>
      </c>
      <c r="F901" s="239" t="s">
        <v>152</v>
      </c>
      <c r="G901" s="237"/>
      <c r="H901" s="238" t="s">
        <v>82</v>
      </c>
      <c r="I901" s="240"/>
      <c r="J901" s="237"/>
      <c r="K901" s="237"/>
      <c r="L901" s="241"/>
      <c r="M901" s="242"/>
      <c r="N901" s="243"/>
      <c r="O901" s="243"/>
      <c r="P901" s="243"/>
      <c r="Q901" s="243"/>
      <c r="R901" s="243"/>
      <c r="S901" s="243"/>
      <c r="T901" s="24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5" t="s">
        <v>150</v>
      </c>
      <c r="AU901" s="245" t="s">
        <v>21</v>
      </c>
      <c r="AV901" s="14" t="s">
        <v>92</v>
      </c>
      <c r="AW901" s="14" t="s">
        <v>42</v>
      </c>
      <c r="AX901" s="14" t="s">
        <v>84</v>
      </c>
      <c r="AY901" s="245" t="s">
        <v>139</v>
      </c>
    </row>
    <row r="902" s="15" customFormat="1">
      <c r="A902" s="15"/>
      <c r="B902" s="246"/>
      <c r="C902" s="247"/>
      <c r="D902" s="226" t="s">
        <v>150</v>
      </c>
      <c r="E902" s="248" t="s">
        <v>82</v>
      </c>
      <c r="F902" s="249" t="s">
        <v>153</v>
      </c>
      <c r="G902" s="247"/>
      <c r="H902" s="250">
        <v>84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6" t="s">
        <v>150</v>
      </c>
      <c r="AU902" s="256" t="s">
        <v>21</v>
      </c>
      <c r="AV902" s="15" t="s">
        <v>146</v>
      </c>
      <c r="AW902" s="15" t="s">
        <v>42</v>
      </c>
      <c r="AX902" s="15" t="s">
        <v>92</v>
      </c>
      <c r="AY902" s="256" t="s">
        <v>139</v>
      </c>
    </row>
    <row r="903" s="2" customFormat="1" ht="16.5" customHeight="1">
      <c r="A903" s="40"/>
      <c r="B903" s="41"/>
      <c r="C903" s="206" t="s">
        <v>1243</v>
      </c>
      <c r="D903" s="206" t="s">
        <v>141</v>
      </c>
      <c r="E903" s="207" t="s">
        <v>1244</v>
      </c>
      <c r="F903" s="208" t="s">
        <v>1245</v>
      </c>
      <c r="G903" s="209" t="s">
        <v>144</v>
      </c>
      <c r="H903" s="210">
        <v>277.5</v>
      </c>
      <c r="I903" s="211"/>
      <c r="J903" s="212">
        <f>ROUND(I903*H903,2)</f>
        <v>0</v>
      </c>
      <c r="K903" s="208" t="s">
        <v>145</v>
      </c>
      <c r="L903" s="46"/>
      <c r="M903" s="213" t="s">
        <v>82</v>
      </c>
      <c r="N903" s="214" t="s">
        <v>54</v>
      </c>
      <c r="O903" s="86"/>
      <c r="P903" s="215">
        <f>O903*H903</f>
        <v>0</v>
      </c>
      <c r="Q903" s="215">
        <v>0</v>
      </c>
      <c r="R903" s="215">
        <f>Q903*H903</f>
        <v>0</v>
      </c>
      <c r="S903" s="215">
        <v>0</v>
      </c>
      <c r="T903" s="216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7" t="s">
        <v>241</v>
      </c>
      <c r="AT903" s="217" t="s">
        <v>141</v>
      </c>
      <c r="AU903" s="217" t="s">
        <v>21</v>
      </c>
      <c r="AY903" s="18" t="s">
        <v>139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8" t="s">
        <v>92</v>
      </c>
      <c r="BK903" s="218">
        <f>ROUND(I903*H903,2)</f>
        <v>0</v>
      </c>
      <c r="BL903" s="18" t="s">
        <v>241</v>
      </c>
      <c r="BM903" s="217" t="s">
        <v>1246</v>
      </c>
    </row>
    <row r="904" s="2" customFormat="1">
      <c r="A904" s="40"/>
      <c r="B904" s="41"/>
      <c r="C904" s="42"/>
      <c r="D904" s="219" t="s">
        <v>148</v>
      </c>
      <c r="E904" s="42"/>
      <c r="F904" s="220" t="s">
        <v>1247</v>
      </c>
      <c r="G904" s="42"/>
      <c r="H904" s="42"/>
      <c r="I904" s="221"/>
      <c r="J904" s="42"/>
      <c r="K904" s="42"/>
      <c r="L904" s="46"/>
      <c r="M904" s="222"/>
      <c r="N904" s="223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8" t="s">
        <v>148</v>
      </c>
      <c r="AU904" s="18" t="s">
        <v>21</v>
      </c>
    </row>
    <row r="905" s="13" customFormat="1">
      <c r="A905" s="13"/>
      <c r="B905" s="224"/>
      <c r="C905" s="225"/>
      <c r="D905" s="226" t="s">
        <v>150</v>
      </c>
      <c r="E905" s="227" t="s">
        <v>82</v>
      </c>
      <c r="F905" s="228" t="s">
        <v>1248</v>
      </c>
      <c r="G905" s="225"/>
      <c r="H905" s="229">
        <v>277.5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150</v>
      </c>
      <c r="AU905" s="235" t="s">
        <v>21</v>
      </c>
      <c r="AV905" s="13" t="s">
        <v>21</v>
      </c>
      <c r="AW905" s="13" t="s">
        <v>42</v>
      </c>
      <c r="AX905" s="13" t="s">
        <v>84</v>
      </c>
      <c r="AY905" s="235" t="s">
        <v>139</v>
      </c>
    </row>
    <row r="906" s="14" customFormat="1">
      <c r="A906" s="14"/>
      <c r="B906" s="236"/>
      <c r="C906" s="237"/>
      <c r="D906" s="226" t="s">
        <v>150</v>
      </c>
      <c r="E906" s="238" t="s">
        <v>82</v>
      </c>
      <c r="F906" s="239" t="s">
        <v>1249</v>
      </c>
      <c r="G906" s="237"/>
      <c r="H906" s="238" t="s">
        <v>82</v>
      </c>
      <c r="I906" s="240"/>
      <c r="J906" s="237"/>
      <c r="K906" s="237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150</v>
      </c>
      <c r="AU906" s="245" t="s">
        <v>21</v>
      </c>
      <c r="AV906" s="14" t="s">
        <v>92</v>
      </c>
      <c r="AW906" s="14" t="s">
        <v>42</v>
      </c>
      <c r="AX906" s="14" t="s">
        <v>84</v>
      </c>
      <c r="AY906" s="245" t="s">
        <v>139</v>
      </c>
    </row>
    <row r="907" s="15" customFormat="1">
      <c r="A907" s="15"/>
      <c r="B907" s="246"/>
      <c r="C907" s="247"/>
      <c r="D907" s="226" t="s">
        <v>150</v>
      </c>
      <c r="E907" s="248" t="s">
        <v>82</v>
      </c>
      <c r="F907" s="249" t="s">
        <v>153</v>
      </c>
      <c r="G907" s="247"/>
      <c r="H907" s="250">
        <v>277.5</v>
      </c>
      <c r="I907" s="251"/>
      <c r="J907" s="247"/>
      <c r="K907" s="247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150</v>
      </c>
      <c r="AU907" s="256" t="s">
        <v>21</v>
      </c>
      <c r="AV907" s="15" t="s">
        <v>146</v>
      </c>
      <c r="AW907" s="15" t="s">
        <v>42</v>
      </c>
      <c r="AX907" s="15" t="s">
        <v>92</v>
      </c>
      <c r="AY907" s="256" t="s">
        <v>139</v>
      </c>
    </row>
    <row r="908" s="2" customFormat="1" ht="16.5" customHeight="1">
      <c r="A908" s="40"/>
      <c r="B908" s="41"/>
      <c r="C908" s="257" t="s">
        <v>1250</v>
      </c>
      <c r="D908" s="257" t="s">
        <v>270</v>
      </c>
      <c r="E908" s="258" t="s">
        <v>1251</v>
      </c>
      <c r="F908" s="259" t="s">
        <v>1252</v>
      </c>
      <c r="G908" s="260" t="s">
        <v>336</v>
      </c>
      <c r="H908" s="261">
        <v>0.088999999999999996</v>
      </c>
      <c r="I908" s="262"/>
      <c r="J908" s="263">
        <f>ROUND(I908*H908,2)</f>
        <v>0</v>
      </c>
      <c r="K908" s="259" t="s">
        <v>145</v>
      </c>
      <c r="L908" s="264"/>
      <c r="M908" s="265" t="s">
        <v>82</v>
      </c>
      <c r="N908" s="266" t="s">
        <v>54</v>
      </c>
      <c r="O908" s="86"/>
      <c r="P908" s="215">
        <f>O908*H908</f>
        <v>0</v>
      </c>
      <c r="Q908" s="215">
        <v>1</v>
      </c>
      <c r="R908" s="215">
        <f>Q908*H908</f>
        <v>0.088999999999999996</v>
      </c>
      <c r="S908" s="215">
        <v>0</v>
      </c>
      <c r="T908" s="216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7" t="s">
        <v>340</v>
      </c>
      <c r="AT908" s="217" t="s">
        <v>270</v>
      </c>
      <c r="AU908" s="217" t="s">
        <v>21</v>
      </c>
      <c r="AY908" s="18" t="s">
        <v>139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8" t="s">
        <v>92</v>
      </c>
      <c r="BK908" s="218">
        <f>ROUND(I908*H908,2)</f>
        <v>0</v>
      </c>
      <c r="BL908" s="18" t="s">
        <v>241</v>
      </c>
      <c r="BM908" s="217" t="s">
        <v>1253</v>
      </c>
    </row>
    <row r="909" s="13" customFormat="1">
      <c r="A909" s="13"/>
      <c r="B909" s="224"/>
      <c r="C909" s="225"/>
      <c r="D909" s="226" t="s">
        <v>150</v>
      </c>
      <c r="E909" s="225"/>
      <c r="F909" s="228" t="s">
        <v>1254</v>
      </c>
      <c r="G909" s="225"/>
      <c r="H909" s="229">
        <v>0.088999999999999996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150</v>
      </c>
      <c r="AU909" s="235" t="s">
        <v>21</v>
      </c>
      <c r="AV909" s="13" t="s">
        <v>21</v>
      </c>
      <c r="AW909" s="13" t="s">
        <v>4</v>
      </c>
      <c r="AX909" s="13" t="s">
        <v>92</v>
      </c>
      <c r="AY909" s="235" t="s">
        <v>139</v>
      </c>
    </row>
    <row r="910" s="2" customFormat="1" ht="16.5" customHeight="1">
      <c r="A910" s="40"/>
      <c r="B910" s="41"/>
      <c r="C910" s="206" t="s">
        <v>1255</v>
      </c>
      <c r="D910" s="206" t="s">
        <v>141</v>
      </c>
      <c r="E910" s="207" t="s">
        <v>1256</v>
      </c>
      <c r="F910" s="208" t="s">
        <v>1257</v>
      </c>
      <c r="G910" s="209" t="s">
        <v>144</v>
      </c>
      <c r="H910" s="210">
        <v>277.5</v>
      </c>
      <c r="I910" s="211"/>
      <c r="J910" s="212">
        <f>ROUND(I910*H910,2)</f>
        <v>0</v>
      </c>
      <c r="K910" s="208" t="s">
        <v>145</v>
      </c>
      <c r="L910" s="46"/>
      <c r="M910" s="213" t="s">
        <v>82</v>
      </c>
      <c r="N910" s="214" t="s">
        <v>54</v>
      </c>
      <c r="O910" s="86"/>
      <c r="P910" s="215">
        <f>O910*H910</f>
        <v>0</v>
      </c>
      <c r="Q910" s="215">
        <v>3.0000000000000001E-05</v>
      </c>
      <c r="R910" s="215">
        <f>Q910*H910</f>
        <v>0.0083250000000000008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241</v>
      </c>
      <c r="AT910" s="217" t="s">
        <v>141</v>
      </c>
      <c r="AU910" s="217" t="s">
        <v>21</v>
      </c>
      <c r="AY910" s="18" t="s">
        <v>139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8" t="s">
        <v>92</v>
      </c>
      <c r="BK910" s="218">
        <f>ROUND(I910*H910,2)</f>
        <v>0</v>
      </c>
      <c r="BL910" s="18" t="s">
        <v>241</v>
      </c>
      <c r="BM910" s="217" t="s">
        <v>1258</v>
      </c>
    </row>
    <row r="911" s="2" customFormat="1">
      <c r="A911" s="40"/>
      <c r="B911" s="41"/>
      <c r="C911" s="42"/>
      <c r="D911" s="219" t="s">
        <v>148</v>
      </c>
      <c r="E911" s="42"/>
      <c r="F911" s="220" t="s">
        <v>1259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8" t="s">
        <v>148</v>
      </c>
      <c r="AU911" s="18" t="s">
        <v>21</v>
      </c>
    </row>
    <row r="912" s="13" customFormat="1">
      <c r="A912" s="13"/>
      <c r="B912" s="224"/>
      <c r="C912" s="225"/>
      <c r="D912" s="226" t="s">
        <v>150</v>
      </c>
      <c r="E912" s="227" t="s">
        <v>82</v>
      </c>
      <c r="F912" s="228" t="s">
        <v>1260</v>
      </c>
      <c r="G912" s="225"/>
      <c r="H912" s="229">
        <v>277.5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150</v>
      </c>
      <c r="AU912" s="235" t="s">
        <v>21</v>
      </c>
      <c r="AV912" s="13" t="s">
        <v>21</v>
      </c>
      <c r="AW912" s="13" t="s">
        <v>42</v>
      </c>
      <c r="AX912" s="13" t="s">
        <v>84</v>
      </c>
      <c r="AY912" s="235" t="s">
        <v>139</v>
      </c>
    </row>
    <row r="913" s="14" customFormat="1">
      <c r="A913" s="14"/>
      <c r="B913" s="236"/>
      <c r="C913" s="237"/>
      <c r="D913" s="226" t="s">
        <v>150</v>
      </c>
      <c r="E913" s="238" t="s">
        <v>82</v>
      </c>
      <c r="F913" s="239" t="s">
        <v>152</v>
      </c>
      <c r="G913" s="237"/>
      <c r="H913" s="238" t="s">
        <v>82</v>
      </c>
      <c r="I913" s="240"/>
      <c r="J913" s="237"/>
      <c r="K913" s="237"/>
      <c r="L913" s="241"/>
      <c r="M913" s="242"/>
      <c r="N913" s="243"/>
      <c r="O913" s="243"/>
      <c r="P913" s="243"/>
      <c r="Q913" s="243"/>
      <c r="R913" s="243"/>
      <c r="S913" s="243"/>
      <c r="T913" s="24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5" t="s">
        <v>150</v>
      </c>
      <c r="AU913" s="245" t="s">
        <v>21</v>
      </c>
      <c r="AV913" s="14" t="s">
        <v>92</v>
      </c>
      <c r="AW913" s="14" t="s">
        <v>42</v>
      </c>
      <c r="AX913" s="14" t="s">
        <v>84</v>
      </c>
      <c r="AY913" s="245" t="s">
        <v>139</v>
      </c>
    </row>
    <row r="914" s="15" customFormat="1">
      <c r="A914" s="15"/>
      <c r="B914" s="246"/>
      <c r="C914" s="247"/>
      <c r="D914" s="226" t="s">
        <v>150</v>
      </c>
      <c r="E914" s="248" t="s">
        <v>82</v>
      </c>
      <c r="F914" s="249" t="s">
        <v>153</v>
      </c>
      <c r="G914" s="247"/>
      <c r="H914" s="250">
        <v>277.5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150</v>
      </c>
      <c r="AU914" s="256" t="s">
        <v>21</v>
      </c>
      <c r="AV914" s="15" t="s">
        <v>146</v>
      </c>
      <c r="AW914" s="15" t="s">
        <v>42</v>
      </c>
      <c r="AX914" s="15" t="s">
        <v>92</v>
      </c>
      <c r="AY914" s="256" t="s">
        <v>139</v>
      </c>
    </row>
    <row r="915" s="2" customFormat="1" ht="16.5" customHeight="1">
      <c r="A915" s="40"/>
      <c r="B915" s="41"/>
      <c r="C915" s="257" t="s">
        <v>1261</v>
      </c>
      <c r="D915" s="257" t="s">
        <v>270</v>
      </c>
      <c r="E915" s="258" t="s">
        <v>1262</v>
      </c>
      <c r="F915" s="259" t="s">
        <v>1263</v>
      </c>
      <c r="G915" s="260" t="s">
        <v>336</v>
      </c>
      <c r="H915" s="261">
        <v>0.41599999999999998</v>
      </c>
      <c r="I915" s="262"/>
      <c r="J915" s="263">
        <f>ROUND(I915*H915,2)</f>
        <v>0</v>
      </c>
      <c r="K915" s="259" t="s">
        <v>82</v>
      </c>
      <c r="L915" s="264"/>
      <c r="M915" s="265" t="s">
        <v>82</v>
      </c>
      <c r="N915" s="266" t="s">
        <v>54</v>
      </c>
      <c r="O915" s="86"/>
      <c r="P915" s="215">
        <f>O915*H915</f>
        <v>0</v>
      </c>
      <c r="Q915" s="215">
        <v>1</v>
      </c>
      <c r="R915" s="215">
        <f>Q915*H915</f>
        <v>0.41599999999999998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340</v>
      </c>
      <c r="AT915" s="217" t="s">
        <v>270</v>
      </c>
      <c r="AU915" s="217" t="s">
        <v>21</v>
      </c>
      <c r="AY915" s="18" t="s">
        <v>139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8" t="s">
        <v>92</v>
      </c>
      <c r="BK915" s="218">
        <f>ROUND(I915*H915,2)</f>
        <v>0</v>
      </c>
      <c r="BL915" s="18" t="s">
        <v>241</v>
      </c>
      <c r="BM915" s="217" t="s">
        <v>1264</v>
      </c>
    </row>
    <row r="916" s="13" customFormat="1">
      <c r="A916" s="13"/>
      <c r="B916" s="224"/>
      <c r="C916" s="225"/>
      <c r="D916" s="226" t="s">
        <v>150</v>
      </c>
      <c r="E916" s="225"/>
      <c r="F916" s="228" t="s">
        <v>1265</v>
      </c>
      <c r="G916" s="225"/>
      <c r="H916" s="229">
        <v>0.41599999999999998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150</v>
      </c>
      <c r="AU916" s="235" t="s">
        <v>21</v>
      </c>
      <c r="AV916" s="13" t="s">
        <v>21</v>
      </c>
      <c r="AW916" s="13" t="s">
        <v>4</v>
      </c>
      <c r="AX916" s="13" t="s">
        <v>92</v>
      </c>
      <c r="AY916" s="235" t="s">
        <v>139</v>
      </c>
    </row>
    <row r="917" s="2" customFormat="1" ht="24.15" customHeight="1">
      <c r="A917" s="40"/>
      <c r="B917" s="41"/>
      <c r="C917" s="206" t="s">
        <v>1266</v>
      </c>
      <c r="D917" s="206" t="s">
        <v>141</v>
      </c>
      <c r="E917" s="207" t="s">
        <v>1267</v>
      </c>
      <c r="F917" s="208" t="s">
        <v>1268</v>
      </c>
      <c r="G917" s="209" t="s">
        <v>144</v>
      </c>
      <c r="H917" s="210">
        <v>94.400000000000006</v>
      </c>
      <c r="I917" s="211"/>
      <c r="J917" s="212">
        <f>ROUND(I917*H917,2)</f>
        <v>0</v>
      </c>
      <c r="K917" s="208" t="s">
        <v>82</v>
      </c>
      <c r="L917" s="46"/>
      <c r="M917" s="213" t="s">
        <v>82</v>
      </c>
      <c r="N917" s="214" t="s">
        <v>54</v>
      </c>
      <c r="O917" s="86"/>
      <c r="P917" s="215">
        <f>O917*H917</f>
        <v>0</v>
      </c>
      <c r="Q917" s="215">
        <v>3.0000000000000001E-05</v>
      </c>
      <c r="R917" s="215">
        <f>Q917*H917</f>
        <v>0.0028320000000000003</v>
      </c>
      <c r="S917" s="215">
        <v>0</v>
      </c>
      <c r="T917" s="21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7" t="s">
        <v>146</v>
      </c>
      <c r="AT917" s="217" t="s">
        <v>141</v>
      </c>
      <c r="AU917" s="217" t="s">
        <v>21</v>
      </c>
      <c r="AY917" s="18" t="s">
        <v>139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8" t="s">
        <v>92</v>
      </c>
      <c r="BK917" s="218">
        <f>ROUND(I917*H917,2)</f>
        <v>0</v>
      </c>
      <c r="BL917" s="18" t="s">
        <v>146</v>
      </c>
      <c r="BM917" s="217" t="s">
        <v>1269</v>
      </c>
    </row>
    <row r="918" s="13" customFormat="1">
      <c r="A918" s="13"/>
      <c r="B918" s="224"/>
      <c r="C918" s="225"/>
      <c r="D918" s="226" t="s">
        <v>150</v>
      </c>
      <c r="E918" s="227" t="s">
        <v>82</v>
      </c>
      <c r="F918" s="228" t="s">
        <v>1270</v>
      </c>
      <c r="G918" s="225"/>
      <c r="H918" s="229">
        <v>94.400000000000006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150</v>
      </c>
      <c r="AU918" s="235" t="s">
        <v>21</v>
      </c>
      <c r="AV918" s="13" t="s">
        <v>21</v>
      </c>
      <c r="AW918" s="13" t="s">
        <v>42</v>
      </c>
      <c r="AX918" s="13" t="s">
        <v>84</v>
      </c>
      <c r="AY918" s="235" t="s">
        <v>139</v>
      </c>
    </row>
    <row r="919" s="14" customFormat="1">
      <c r="A919" s="14"/>
      <c r="B919" s="236"/>
      <c r="C919" s="237"/>
      <c r="D919" s="226" t="s">
        <v>150</v>
      </c>
      <c r="E919" s="238" t="s">
        <v>82</v>
      </c>
      <c r="F919" s="239" t="s">
        <v>152</v>
      </c>
      <c r="G919" s="237"/>
      <c r="H919" s="238" t="s">
        <v>82</v>
      </c>
      <c r="I919" s="240"/>
      <c r="J919" s="237"/>
      <c r="K919" s="237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150</v>
      </c>
      <c r="AU919" s="245" t="s">
        <v>21</v>
      </c>
      <c r="AV919" s="14" t="s">
        <v>92</v>
      </c>
      <c r="AW919" s="14" t="s">
        <v>42</v>
      </c>
      <c r="AX919" s="14" t="s">
        <v>84</v>
      </c>
      <c r="AY919" s="245" t="s">
        <v>139</v>
      </c>
    </row>
    <row r="920" s="15" customFormat="1">
      <c r="A920" s="15"/>
      <c r="B920" s="246"/>
      <c r="C920" s="247"/>
      <c r="D920" s="226" t="s">
        <v>150</v>
      </c>
      <c r="E920" s="248" t="s">
        <v>82</v>
      </c>
      <c r="F920" s="249" t="s">
        <v>153</v>
      </c>
      <c r="G920" s="247"/>
      <c r="H920" s="250">
        <v>94.400000000000006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150</v>
      </c>
      <c r="AU920" s="256" t="s">
        <v>21</v>
      </c>
      <c r="AV920" s="15" t="s">
        <v>146</v>
      </c>
      <c r="AW920" s="15" t="s">
        <v>42</v>
      </c>
      <c r="AX920" s="15" t="s">
        <v>92</v>
      </c>
      <c r="AY920" s="256" t="s">
        <v>139</v>
      </c>
    </row>
    <row r="921" s="2" customFormat="1" ht="16.5" customHeight="1">
      <c r="A921" s="40"/>
      <c r="B921" s="41"/>
      <c r="C921" s="206" t="s">
        <v>1271</v>
      </c>
      <c r="D921" s="206" t="s">
        <v>141</v>
      </c>
      <c r="E921" s="207" t="s">
        <v>1272</v>
      </c>
      <c r="F921" s="208" t="s">
        <v>1273</v>
      </c>
      <c r="G921" s="209" t="s">
        <v>144</v>
      </c>
      <c r="H921" s="210">
        <v>94.400000000000006</v>
      </c>
      <c r="I921" s="211"/>
      <c r="J921" s="212">
        <f>ROUND(I921*H921,2)</f>
        <v>0</v>
      </c>
      <c r="K921" s="208" t="s">
        <v>145</v>
      </c>
      <c r="L921" s="46"/>
      <c r="M921" s="213" t="s">
        <v>82</v>
      </c>
      <c r="N921" s="214" t="s">
        <v>54</v>
      </c>
      <c r="O921" s="86"/>
      <c r="P921" s="215">
        <f>O921*H921</f>
        <v>0</v>
      </c>
      <c r="Q921" s="215">
        <v>0.00038000000000000002</v>
      </c>
      <c r="R921" s="215">
        <f>Q921*H921</f>
        <v>0.035872000000000001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241</v>
      </c>
      <c r="AT921" s="217" t="s">
        <v>141</v>
      </c>
      <c r="AU921" s="217" t="s">
        <v>21</v>
      </c>
      <c r="AY921" s="18" t="s">
        <v>139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8" t="s">
        <v>92</v>
      </c>
      <c r="BK921" s="218">
        <f>ROUND(I921*H921,2)</f>
        <v>0</v>
      </c>
      <c r="BL921" s="18" t="s">
        <v>241</v>
      </c>
      <c r="BM921" s="217" t="s">
        <v>1274</v>
      </c>
    </row>
    <row r="922" s="2" customFormat="1">
      <c r="A922" s="40"/>
      <c r="B922" s="41"/>
      <c r="C922" s="42"/>
      <c r="D922" s="219" t="s">
        <v>148</v>
      </c>
      <c r="E922" s="42"/>
      <c r="F922" s="220" t="s">
        <v>1275</v>
      </c>
      <c r="G922" s="42"/>
      <c r="H922" s="42"/>
      <c r="I922" s="221"/>
      <c r="J922" s="42"/>
      <c r="K922" s="42"/>
      <c r="L922" s="46"/>
      <c r="M922" s="222"/>
      <c r="N922" s="22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8" t="s">
        <v>148</v>
      </c>
      <c r="AU922" s="18" t="s">
        <v>21</v>
      </c>
    </row>
    <row r="923" s="13" customFormat="1">
      <c r="A923" s="13"/>
      <c r="B923" s="224"/>
      <c r="C923" s="225"/>
      <c r="D923" s="226" t="s">
        <v>150</v>
      </c>
      <c r="E923" s="227" t="s">
        <v>82</v>
      </c>
      <c r="F923" s="228" t="s">
        <v>1276</v>
      </c>
      <c r="G923" s="225"/>
      <c r="H923" s="229">
        <v>94.400000000000006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150</v>
      </c>
      <c r="AU923" s="235" t="s">
        <v>21</v>
      </c>
      <c r="AV923" s="13" t="s">
        <v>21</v>
      </c>
      <c r="AW923" s="13" t="s">
        <v>42</v>
      </c>
      <c r="AX923" s="13" t="s">
        <v>84</v>
      </c>
      <c r="AY923" s="235" t="s">
        <v>139</v>
      </c>
    </row>
    <row r="924" s="14" customFormat="1">
      <c r="A924" s="14"/>
      <c r="B924" s="236"/>
      <c r="C924" s="237"/>
      <c r="D924" s="226" t="s">
        <v>150</v>
      </c>
      <c r="E924" s="238" t="s">
        <v>82</v>
      </c>
      <c r="F924" s="239" t="s">
        <v>152</v>
      </c>
      <c r="G924" s="237"/>
      <c r="H924" s="238" t="s">
        <v>82</v>
      </c>
      <c r="I924" s="240"/>
      <c r="J924" s="237"/>
      <c r="K924" s="237"/>
      <c r="L924" s="241"/>
      <c r="M924" s="242"/>
      <c r="N924" s="243"/>
      <c r="O924" s="243"/>
      <c r="P924" s="243"/>
      <c r="Q924" s="243"/>
      <c r="R924" s="243"/>
      <c r="S924" s="243"/>
      <c r="T924" s="24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5" t="s">
        <v>150</v>
      </c>
      <c r="AU924" s="245" t="s">
        <v>21</v>
      </c>
      <c r="AV924" s="14" t="s">
        <v>92</v>
      </c>
      <c r="AW924" s="14" t="s">
        <v>42</v>
      </c>
      <c r="AX924" s="14" t="s">
        <v>84</v>
      </c>
      <c r="AY924" s="245" t="s">
        <v>139</v>
      </c>
    </row>
    <row r="925" s="15" customFormat="1">
      <c r="A925" s="15"/>
      <c r="B925" s="246"/>
      <c r="C925" s="247"/>
      <c r="D925" s="226" t="s">
        <v>150</v>
      </c>
      <c r="E925" s="248" t="s">
        <v>82</v>
      </c>
      <c r="F925" s="249" t="s">
        <v>153</v>
      </c>
      <c r="G925" s="247"/>
      <c r="H925" s="250">
        <v>94.400000000000006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56" t="s">
        <v>150</v>
      </c>
      <c r="AU925" s="256" t="s">
        <v>21</v>
      </c>
      <c r="AV925" s="15" t="s">
        <v>146</v>
      </c>
      <c r="AW925" s="15" t="s">
        <v>42</v>
      </c>
      <c r="AX925" s="15" t="s">
        <v>92</v>
      </c>
      <c r="AY925" s="256" t="s">
        <v>139</v>
      </c>
    </row>
    <row r="926" s="2" customFormat="1" ht="16.5" customHeight="1">
      <c r="A926" s="40"/>
      <c r="B926" s="41"/>
      <c r="C926" s="257" t="s">
        <v>1277</v>
      </c>
      <c r="D926" s="257" t="s">
        <v>270</v>
      </c>
      <c r="E926" s="258" t="s">
        <v>1278</v>
      </c>
      <c r="F926" s="259" t="s">
        <v>1279</v>
      </c>
      <c r="G926" s="260" t="s">
        <v>144</v>
      </c>
      <c r="H926" s="261">
        <v>108.56</v>
      </c>
      <c r="I926" s="262"/>
      <c r="J926" s="263">
        <f>ROUND(I926*H926,2)</f>
        <v>0</v>
      </c>
      <c r="K926" s="259" t="s">
        <v>82</v>
      </c>
      <c r="L926" s="264"/>
      <c r="M926" s="265" t="s">
        <v>82</v>
      </c>
      <c r="N926" s="266" t="s">
        <v>54</v>
      </c>
      <c r="O926" s="86"/>
      <c r="P926" s="215">
        <f>O926*H926</f>
        <v>0</v>
      </c>
      <c r="Q926" s="215">
        <v>0.0044999999999999997</v>
      </c>
      <c r="R926" s="215">
        <f>Q926*H926</f>
        <v>0.48851999999999995</v>
      </c>
      <c r="S926" s="215">
        <v>0</v>
      </c>
      <c r="T926" s="216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17" t="s">
        <v>340</v>
      </c>
      <c r="AT926" s="217" t="s">
        <v>270</v>
      </c>
      <c r="AU926" s="217" t="s">
        <v>21</v>
      </c>
      <c r="AY926" s="18" t="s">
        <v>139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8" t="s">
        <v>92</v>
      </c>
      <c r="BK926" s="218">
        <f>ROUND(I926*H926,2)</f>
        <v>0</v>
      </c>
      <c r="BL926" s="18" t="s">
        <v>241</v>
      </c>
      <c r="BM926" s="217" t="s">
        <v>1280</v>
      </c>
    </row>
    <row r="927" s="13" customFormat="1">
      <c r="A927" s="13"/>
      <c r="B927" s="224"/>
      <c r="C927" s="225"/>
      <c r="D927" s="226" t="s">
        <v>150</v>
      </c>
      <c r="E927" s="225"/>
      <c r="F927" s="228" t="s">
        <v>1281</v>
      </c>
      <c r="G927" s="225"/>
      <c r="H927" s="229">
        <v>108.56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150</v>
      </c>
      <c r="AU927" s="235" t="s">
        <v>21</v>
      </c>
      <c r="AV927" s="13" t="s">
        <v>21</v>
      </c>
      <c r="AW927" s="13" t="s">
        <v>4</v>
      </c>
      <c r="AX927" s="13" t="s">
        <v>92</v>
      </c>
      <c r="AY927" s="235" t="s">
        <v>139</v>
      </c>
    </row>
    <row r="928" s="2" customFormat="1" ht="24.15" customHeight="1">
      <c r="A928" s="40"/>
      <c r="B928" s="41"/>
      <c r="C928" s="206" t="s">
        <v>1282</v>
      </c>
      <c r="D928" s="206" t="s">
        <v>141</v>
      </c>
      <c r="E928" s="207" t="s">
        <v>1283</v>
      </c>
      <c r="F928" s="208" t="s">
        <v>1284</v>
      </c>
      <c r="G928" s="209" t="s">
        <v>144</v>
      </c>
      <c r="H928" s="210">
        <v>130</v>
      </c>
      <c r="I928" s="211"/>
      <c r="J928" s="212">
        <f>ROUND(I928*H928,2)</f>
        <v>0</v>
      </c>
      <c r="K928" s="208" t="s">
        <v>145</v>
      </c>
      <c r="L928" s="46"/>
      <c r="M928" s="213" t="s">
        <v>82</v>
      </c>
      <c r="N928" s="214" t="s">
        <v>54</v>
      </c>
      <c r="O928" s="86"/>
      <c r="P928" s="215">
        <f>O928*H928</f>
        <v>0</v>
      </c>
      <c r="Q928" s="215">
        <v>0</v>
      </c>
      <c r="R928" s="215">
        <f>Q928*H928</f>
        <v>0</v>
      </c>
      <c r="S928" s="215">
        <v>0</v>
      </c>
      <c r="T928" s="216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7" t="s">
        <v>241</v>
      </c>
      <c r="AT928" s="217" t="s">
        <v>141</v>
      </c>
      <c r="AU928" s="217" t="s">
        <v>21</v>
      </c>
      <c r="AY928" s="18" t="s">
        <v>139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8" t="s">
        <v>92</v>
      </c>
      <c r="BK928" s="218">
        <f>ROUND(I928*H928,2)</f>
        <v>0</v>
      </c>
      <c r="BL928" s="18" t="s">
        <v>241</v>
      </c>
      <c r="BM928" s="217" t="s">
        <v>1285</v>
      </c>
    </row>
    <row r="929" s="2" customFormat="1">
      <c r="A929" s="40"/>
      <c r="B929" s="41"/>
      <c r="C929" s="42"/>
      <c r="D929" s="219" t="s">
        <v>148</v>
      </c>
      <c r="E929" s="42"/>
      <c r="F929" s="220" t="s">
        <v>1286</v>
      </c>
      <c r="G929" s="42"/>
      <c r="H929" s="42"/>
      <c r="I929" s="221"/>
      <c r="J929" s="42"/>
      <c r="K929" s="42"/>
      <c r="L929" s="46"/>
      <c r="M929" s="222"/>
      <c r="N929" s="223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8" t="s">
        <v>148</v>
      </c>
      <c r="AU929" s="18" t="s">
        <v>21</v>
      </c>
    </row>
    <row r="930" s="13" customFormat="1">
      <c r="A930" s="13"/>
      <c r="B930" s="224"/>
      <c r="C930" s="225"/>
      <c r="D930" s="226" t="s">
        <v>150</v>
      </c>
      <c r="E930" s="227" t="s">
        <v>82</v>
      </c>
      <c r="F930" s="228" t="s">
        <v>898</v>
      </c>
      <c r="G930" s="225"/>
      <c r="H930" s="229">
        <v>130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150</v>
      </c>
      <c r="AU930" s="235" t="s">
        <v>21</v>
      </c>
      <c r="AV930" s="13" t="s">
        <v>21</v>
      </c>
      <c r="AW930" s="13" t="s">
        <v>42</v>
      </c>
      <c r="AX930" s="13" t="s">
        <v>84</v>
      </c>
      <c r="AY930" s="235" t="s">
        <v>139</v>
      </c>
    </row>
    <row r="931" s="14" customFormat="1">
      <c r="A931" s="14"/>
      <c r="B931" s="236"/>
      <c r="C931" s="237"/>
      <c r="D931" s="226" t="s">
        <v>150</v>
      </c>
      <c r="E931" s="238" t="s">
        <v>82</v>
      </c>
      <c r="F931" s="239" t="s">
        <v>152</v>
      </c>
      <c r="G931" s="237"/>
      <c r="H931" s="238" t="s">
        <v>82</v>
      </c>
      <c r="I931" s="240"/>
      <c r="J931" s="237"/>
      <c r="K931" s="237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150</v>
      </c>
      <c r="AU931" s="245" t="s">
        <v>21</v>
      </c>
      <c r="AV931" s="14" t="s">
        <v>92</v>
      </c>
      <c r="AW931" s="14" t="s">
        <v>42</v>
      </c>
      <c r="AX931" s="14" t="s">
        <v>84</v>
      </c>
      <c r="AY931" s="245" t="s">
        <v>139</v>
      </c>
    </row>
    <row r="932" s="15" customFormat="1">
      <c r="A932" s="15"/>
      <c r="B932" s="246"/>
      <c r="C932" s="247"/>
      <c r="D932" s="226" t="s">
        <v>150</v>
      </c>
      <c r="E932" s="248" t="s">
        <v>82</v>
      </c>
      <c r="F932" s="249" t="s">
        <v>153</v>
      </c>
      <c r="G932" s="247"/>
      <c r="H932" s="250">
        <v>130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150</v>
      </c>
      <c r="AU932" s="256" t="s">
        <v>21</v>
      </c>
      <c r="AV932" s="15" t="s">
        <v>146</v>
      </c>
      <c r="AW932" s="15" t="s">
        <v>42</v>
      </c>
      <c r="AX932" s="15" t="s">
        <v>92</v>
      </c>
      <c r="AY932" s="256" t="s">
        <v>139</v>
      </c>
    </row>
    <row r="933" s="2" customFormat="1" ht="16.5" customHeight="1">
      <c r="A933" s="40"/>
      <c r="B933" s="41"/>
      <c r="C933" s="257" t="s">
        <v>1050</v>
      </c>
      <c r="D933" s="257" t="s">
        <v>270</v>
      </c>
      <c r="E933" s="258" t="s">
        <v>1287</v>
      </c>
      <c r="F933" s="259" t="s">
        <v>1288</v>
      </c>
      <c r="G933" s="260" t="s">
        <v>144</v>
      </c>
      <c r="H933" s="261">
        <v>156</v>
      </c>
      <c r="I933" s="262"/>
      <c r="J933" s="263">
        <f>ROUND(I933*H933,2)</f>
        <v>0</v>
      </c>
      <c r="K933" s="259" t="s">
        <v>145</v>
      </c>
      <c r="L933" s="264"/>
      <c r="M933" s="265" t="s">
        <v>82</v>
      </c>
      <c r="N933" s="266" t="s">
        <v>54</v>
      </c>
      <c r="O933" s="86"/>
      <c r="P933" s="215">
        <f>O933*H933</f>
        <v>0</v>
      </c>
      <c r="Q933" s="215">
        <v>0.00029999999999999997</v>
      </c>
      <c r="R933" s="215">
        <f>Q933*H933</f>
        <v>0.046799999999999994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340</v>
      </c>
      <c r="AT933" s="217" t="s">
        <v>270</v>
      </c>
      <c r="AU933" s="217" t="s">
        <v>21</v>
      </c>
      <c r="AY933" s="18" t="s">
        <v>139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8" t="s">
        <v>92</v>
      </c>
      <c r="BK933" s="218">
        <f>ROUND(I933*H933,2)</f>
        <v>0</v>
      </c>
      <c r="BL933" s="18" t="s">
        <v>241</v>
      </c>
      <c r="BM933" s="217" t="s">
        <v>1289</v>
      </c>
    </row>
    <row r="934" s="13" customFormat="1">
      <c r="A934" s="13"/>
      <c r="B934" s="224"/>
      <c r="C934" s="225"/>
      <c r="D934" s="226" t="s">
        <v>150</v>
      </c>
      <c r="E934" s="225"/>
      <c r="F934" s="228" t="s">
        <v>1290</v>
      </c>
      <c r="G934" s="225"/>
      <c r="H934" s="229">
        <v>156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150</v>
      </c>
      <c r="AU934" s="235" t="s">
        <v>21</v>
      </c>
      <c r="AV934" s="13" t="s">
        <v>21</v>
      </c>
      <c r="AW934" s="13" t="s">
        <v>4</v>
      </c>
      <c r="AX934" s="13" t="s">
        <v>92</v>
      </c>
      <c r="AY934" s="235" t="s">
        <v>139</v>
      </c>
    </row>
    <row r="935" s="2" customFormat="1" ht="21.75" customHeight="1">
      <c r="A935" s="40"/>
      <c r="B935" s="41"/>
      <c r="C935" s="206" t="s">
        <v>1291</v>
      </c>
      <c r="D935" s="206" t="s">
        <v>141</v>
      </c>
      <c r="E935" s="207" t="s">
        <v>1292</v>
      </c>
      <c r="F935" s="208" t="s">
        <v>1293</v>
      </c>
      <c r="G935" s="209" t="s">
        <v>144</v>
      </c>
      <c r="H935" s="210">
        <v>130</v>
      </c>
      <c r="I935" s="211"/>
      <c r="J935" s="212">
        <f>ROUND(I935*H935,2)</f>
        <v>0</v>
      </c>
      <c r="K935" s="208" t="s">
        <v>145</v>
      </c>
      <c r="L935" s="46"/>
      <c r="M935" s="213" t="s">
        <v>82</v>
      </c>
      <c r="N935" s="214" t="s">
        <v>54</v>
      </c>
      <c r="O935" s="86"/>
      <c r="P935" s="215">
        <f>O935*H935</f>
        <v>0</v>
      </c>
      <c r="Q935" s="215">
        <v>0.00040000000000000002</v>
      </c>
      <c r="R935" s="215">
        <f>Q935*H935</f>
        <v>0.052000000000000005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241</v>
      </c>
      <c r="AT935" s="217" t="s">
        <v>141</v>
      </c>
      <c r="AU935" s="217" t="s">
        <v>21</v>
      </c>
      <c r="AY935" s="18" t="s">
        <v>139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8" t="s">
        <v>92</v>
      </c>
      <c r="BK935" s="218">
        <f>ROUND(I935*H935,2)</f>
        <v>0</v>
      </c>
      <c r="BL935" s="18" t="s">
        <v>241</v>
      </c>
      <c r="BM935" s="217" t="s">
        <v>1294</v>
      </c>
    </row>
    <row r="936" s="2" customFormat="1">
      <c r="A936" s="40"/>
      <c r="B936" s="41"/>
      <c r="C936" s="42"/>
      <c r="D936" s="219" t="s">
        <v>148</v>
      </c>
      <c r="E936" s="42"/>
      <c r="F936" s="220" t="s">
        <v>1295</v>
      </c>
      <c r="G936" s="42"/>
      <c r="H936" s="42"/>
      <c r="I936" s="221"/>
      <c r="J936" s="42"/>
      <c r="K936" s="42"/>
      <c r="L936" s="46"/>
      <c r="M936" s="222"/>
      <c r="N936" s="22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8" t="s">
        <v>148</v>
      </c>
      <c r="AU936" s="18" t="s">
        <v>21</v>
      </c>
    </row>
    <row r="937" s="13" customFormat="1">
      <c r="A937" s="13"/>
      <c r="B937" s="224"/>
      <c r="C937" s="225"/>
      <c r="D937" s="226" t="s">
        <v>150</v>
      </c>
      <c r="E937" s="227" t="s">
        <v>82</v>
      </c>
      <c r="F937" s="228" t="s">
        <v>1296</v>
      </c>
      <c r="G937" s="225"/>
      <c r="H937" s="229">
        <v>57.5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150</v>
      </c>
      <c r="AU937" s="235" t="s">
        <v>21</v>
      </c>
      <c r="AV937" s="13" t="s">
        <v>21</v>
      </c>
      <c r="AW937" s="13" t="s">
        <v>42</v>
      </c>
      <c r="AX937" s="13" t="s">
        <v>84</v>
      </c>
      <c r="AY937" s="235" t="s">
        <v>139</v>
      </c>
    </row>
    <row r="938" s="14" customFormat="1">
      <c r="A938" s="14"/>
      <c r="B938" s="236"/>
      <c r="C938" s="237"/>
      <c r="D938" s="226" t="s">
        <v>150</v>
      </c>
      <c r="E938" s="238" t="s">
        <v>82</v>
      </c>
      <c r="F938" s="239" t="s">
        <v>247</v>
      </c>
      <c r="G938" s="237"/>
      <c r="H938" s="238" t="s">
        <v>82</v>
      </c>
      <c r="I938" s="240"/>
      <c r="J938" s="237"/>
      <c r="K938" s="237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150</v>
      </c>
      <c r="AU938" s="245" t="s">
        <v>21</v>
      </c>
      <c r="AV938" s="14" t="s">
        <v>92</v>
      </c>
      <c r="AW938" s="14" t="s">
        <v>42</v>
      </c>
      <c r="AX938" s="14" t="s">
        <v>84</v>
      </c>
      <c r="AY938" s="245" t="s">
        <v>139</v>
      </c>
    </row>
    <row r="939" s="13" customFormat="1">
      <c r="A939" s="13"/>
      <c r="B939" s="224"/>
      <c r="C939" s="225"/>
      <c r="D939" s="226" t="s">
        <v>150</v>
      </c>
      <c r="E939" s="227" t="s">
        <v>82</v>
      </c>
      <c r="F939" s="228" t="s">
        <v>1297</v>
      </c>
      <c r="G939" s="225"/>
      <c r="H939" s="229">
        <v>72.5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150</v>
      </c>
      <c r="AU939" s="235" t="s">
        <v>21</v>
      </c>
      <c r="AV939" s="13" t="s">
        <v>21</v>
      </c>
      <c r="AW939" s="13" t="s">
        <v>42</v>
      </c>
      <c r="AX939" s="13" t="s">
        <v>84</v>
      </c>
      <c r="AY939" s="235" t="s">
        <v>139</v>
      </c>
    </row>
    <row r="940" s="14" customFormat="1">
      <c r="A940" s="14"/>
      <c r="B940" s="236"/>
      <c r="C940" s="237"/>
      <c r="D940" s="226" t="s">
        <v>150</v>
      </c>
      <c r="E940" s="238" t="s">
        <v>82</v>
      </c>
      <c r="F940" s="239" t="s">
        <v>1298</v>
      </c>
      <c r="G940" s="237"/>
      <c r="H940" s="238" t="s">
        <v>82</v>
      </c>
      <c r="I940" s="240"/>
      <c r="J940" s="237"/>
      <c r="K940" s="237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150</v>
      </c>
      <c r="AU940" s="245" t="s">
        <v>21</v>
      </c>
      <c r="AV940" s="14" t="s">
        <v>92</v>
      </c>
      <c r="AW940" s="14" t="s">
        <v>42</v>
      </c>
      <c r="AX940" s="14" t="s">
        <v>84</v>
      </c>
      <c r="AY940" s="245" t="s">
        <v>139</v>
      </c>
    </row>
    <row r="941" s="14" customFormat="1">
      <c r="A941" s="14"/>
      <c r="B941" s="236"/>
      <c r="C941" s="237"/>
      <c r="D941" s="226" t="s">
        <v>150</v>
      </c>
      <c r="E941" s="238" t="s">
        <v>82</v>
      </c>
      <c r="F941" s="239" t="s">
        <v>152</v>
      </c>
      <c r="G941" s="237"/>
      <c r="H941" s="238" t="s">
        <v>82</v>
      </c>
      <c r="I941" s="240"/>
      <c r="J941" s="237"/>
      <c r="K941" s="237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150</v>
      </c>
      <c r="AU941" s="245" t="s">
        <v>21</v>
      </c>
      <c r="AV941" s="14" t="s">
        <v>92</v>
      </c>
      <c r="AW941" s="14" t="s">
        <v>42</v>
      </c>
      <c r="AX941" s="14" t="s">
        <v>84</v>
      </c>
      <c r="AY941" s="245" t="s">
        <v>139</v>
      </c>
    </row>
    <row r="942" s="15" customFormat="1">
      <c r="A942" s="15"/>
      <c r="B942" s="246"/>
      <c r="C942" s="247"/>
      <c r="D942" s="226" t="s">
        <v>150</v>
      </c>
      <c r="E942" s="248" t="s">
        <v>82</v>
      </c>
      <c r="F942" s="249" t="s">
        <v>153</v>
      </c>
      <c r="G942" s="247"/>
      <c r="H942" s="250">
        <v>130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6" t="s">
        <v>150</v>
      </c>
      <c r="AU942" s="256" t="s">
        <v>21</v>
      </c>
      <c r="AV942" s="15" t="s">
        <v>146</v>
      </c>
      <c r="AW942" s="15" t="s">
        <v>42</v>
      </c>
      <c r="AX942" s="15" t="s">
        <v>92</v>
      </c>
      <c r="AY942" s="256" t="s">
        <v>139</v>
      </c>
    </row>
    <row r="943" s="2" customFormat="1" ht="16.5" customHeight="1">
      <c r="A943" s="40"/>
      <c r="B943" s="41"/>
      <c r="C943" s="257" t="s">
        <v>1299</v>
      </c>
      <c r="D943" s="257" t="s">
        <v>270</v>
      </c>
      <c r="E943" s="258" t="s">
        <v>1300</v>
      </c>
      <c r="F943" s="259" t="s">
        <v>1301</v>
      </c>
      <c r="G943" s="260" t="s">
        <v>144</v>
      </c>
      <c r="H943" s="261">
        <v>156</v>
      </c>
      <c r="I943" s="262"/>
      <c r="J943" s="263">
        <f>ROUND(I943*H943,2)</f>
        <v>0</v>
      </c>
      <c r="K943" s="259" t="s">
        <v>82</v>
      </c>
      <c r="L943" s="264"/>
      <c r="M943" s="265" t="s">
        <v>82</v>
      </c>
      <c r="N943" s="266" t="s">
        <v>54</v>
      </c>
      <c r="O943" s="86"/>
      <c r="P943" s="215">
        <f>O943*H943</f>
        <v>0</v>
      </c>
      <c r="Q943" s="215">
        <v>0.0054000000000000003</v>
      </c>
      <c r="R943" s="215">
        <f>Q943*H943</f>
        <v>0.84240000000000004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340</v>
      </c>
      <c r="AT943" s="217" t="s">
        <v>270</v>
      </c>
      <c r="AU943" s="217" t="s">
        <v>21</v>
      </c>
      <c r="AY943" s="18" t="s">
        <v>139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8" t="s">
        <v>92</v>
      </c>
      <c r="BK943" s="218">
        <f>ROUND(I943*H943,2)</f>
        <v>0</v>
      </c>
      <c r="BL943" s="18" t="s">
        <v>241</v>
      </c>
      <c r="BM943" s="217" t="s">
        <v>1302</v>
      </c>
    </row>
    <row r="944" s="13" customFormat="1">
      <c r="A944" s="13"/>
      <c r="B944" s="224"/>
      <c r="C944" s="225"/>
      <c r="D944" s="226" t="s">
        <v>150</v>
      </c>
      <c r="E944" s="225"/>
      <c r="F944" s="228" t="s">
        <v>1290</v>
      </c>
      <c r="G944" s="225"/>
      <c r="H944" s="229">
        <v>156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150</v>
      </c>
      <c r="AU944" s="235" t="s">
        <v>21</v>
      </c>
      <c r="AV944" s="13" t="s">
        <v>21</v>
      </c>
      <c r="AW944" s="13" t="s">
        <v>4</v>
      </c>
      <c r="AX944" s="13" t="s">
        <v>92</v>
      </c>
      <c r="AY944" s="235" t="s">
        <v>139</v>
      </c>
    </row>
    <row r="945" s="2" customFormat="1" ht="24.15" customHeight="1">
      <c r="A945" s="40"/>
      <c r="B945" s="41"/>
      <c r="C945" s="206" t="s">
        <v>1303</v>
      </c>
      <c r="D945" s="206" t="s">
        <v>141</v>
      </c>
      <c r="E945" s="207" t="s">
        <v>1304</v>
      </c>
      <c r="F945" s="208" t="s">
        <v>1305</v>
      </c>
      <c r="G945" s="209" t="s">
        <v>144</v>
      </c>
      <c r="H945" s="210">
        <v>70.799999999999997</v>
      </c>
      <c r="I945" s="211"/>
      <c r="J945" s="212">
        <f>ROUND(I945*H945,2)</f>
        <v>0</v>
      </c>
      <c r="K945" s="208" t="s">
        <v>145</v>
      </c>
      <c r="L945" s="46"/>
      <c r="M945" s="213" t="s">
        <v>82</v>
      </c>
      <c r="N945" s="214" t="s">
        <v>54</v>
      </c>
      <c r="O945" s="86"/>
      <c r="P945" s="215">
        <f>O945*H945</f>
        <v>0</v>
      </c>
      <c r="Q945" s="215">
        <v>0.00018000000000000001</v>
      </c>
      <c r="R945" s="215">
        <f>Q945*H945</f>
        <v>0.012744</v>
      </c>
      <c r="S945" s="215">
        <v>0</v>
      </c>
      <c r="T945" s="216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17" t="s">
        <v>241</v>
      </c>
      <c r="AT945" s="217" t="s">
        <v>141</v>
      </c>
      <c r="AU945" s="217" t="s">
        <v>21</v>
      </c>
      <c r="AY945" s="18" t="s">
        <v>139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8" t="s">
        <v>92</v>
      </c>
      <c r="BK945" s="218">
        <f>ROUND(I945*H945,2)</f>
        <v>0</v>
      </c>
      <c r="BL945" s="18" t="s">
        <v>241</v>
      </c>
      <c r="BM945" s="217" t="s">
        <v>1306</v>
      </c>
    </row>
    <row r="946" s="2" customFormat="1">
      <c r="A946" s="40"/>
      <c r="B946" s="41"/>
      <c r="C946" s="42"/>
      <c r="D946" s="219" t="s">
        <v>148</v>
      </c>
      <c r="E946" s="42"/>
      <c r="F946" s="220" t="s">
        <v>1307</v>
      </c>
      <c r="G946" s="42"/>
      <c r="H946" s="42"/>
      <c r="I946" s="221"/>
      <c r="J946" s="42"/>
      <c r="K946" s="42"/>
      <c r="L946" s="46"/>
      <c r="M946" s="222"/>
      <c r="N946" s="22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8" t="s">
        <v>148</v>
      </c>
      <c r="AU946" s="18" t="s">
        <v>21</v>
      </c>
    </row>
    <row r="947" s="13" customFormat="1">
      <c r="A947" s="13"/>
      <c r="B947" s="224"/>
      <c r="C947" s="225"/>
      <c r="D947" s="226" t="s">
        <v>150</v>
      </c>
      <c r="E947" s="227" t="s">
        <v>82</v>
      </c>
      <c r="F947" s="228" t="s">
        <v>1308</v>
      </c>
      <c r="G947" s="225"/>
      <c r="H947" s="229">
        <v>70.799999999999997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150</v>
      </c>
      <c r="AU947" s="235" t="s">
        <v>21</v>
      </c>
      <c r="AV947" s="13" t="s">
        <v>21</v>
      </c>
      <c r="AW947" s="13" t="s">
        <v>42</v>
      </c>
      <c r="AX947" s="13" t="s">
        <v>84</v>
      </c>
      <c r="AY947" s="235" t="s">
        <v>139</v>
      </c>
    </row>
    <row r="948" s="14" customFormat="1">
      <c r="A948" s="14"/>
      <c r="B948" s="236"/>
      <c r="C948" s="237"/>
      <c r="D948" s="226" t="s">
        <v>150</v>
      </c>
      <c r="E948" s="238" t="s">
        <v>82</v>
      </c>
      <c r="F948" s="239" t="s">
        <v>152</v>
      </c>
      <c r="G948" s="237"/>
      <c r="H948" s="238" t="s">
        <v>82</v>
      </c>
      <c r="I948" s="240"/>
      <c r="J948" s="237"/>
      <c r="K948" s="237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150</v>
      </c>
      <c r="AU948" s="245" t="s">
        <v>21</v>
      </c>
      <c r="AV948" s="14" t="s">
        <v>92</v>
      </c>
      <c r="AW948" s="14" t="s">
        <v>42</v>
      </c>
      <c r="AX948" s="14" t="s">
        <v>84</v>
      </c>
      <c r="AY948" s="245" t="s">
        <v>139</v>
      </c>
    </row>
    <row r="949" s="15" customFormat="1">
      <c r="A949" s="15"/>
      <c r="B949" s="246"/>
      <c r="C949" s="247"/>
      <c r="D949" s="226" t="s">
        <v>150</v>
      </c>
      <c r="E949" s="248" t="s">
        <v>82</v>
      </c>
      <c r="F949" s="249" t="s">
        <v>153</v>
      </c>
      <c r="G949" s="247"/>
      <c r="H949" s="250">
        <v>70.799999999999997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6" t="s">
        <v>150</v>
      </c>
      <c r="AU949" s="256" t="s">
        <v>21</v>
      </c>
      <c r="AV949" s="15" t="s">
        <v>146</v>
      </c>
      <c r="AW949" s="15" t="s">
        <v>42</v>
      </c>
      <c r="AX949" s="15" t="s">
        <v>92</v>
      </c>
      <c r="AY949" s="256" t="s">
        <v>139</v>
      </c>
    </row>
    <row r="950" s="2" customFormat="1" ht="16.5" customHeight="1">
      <c r="A950" s="40"/>
      <c r="B950" s="41"/>
      <c r="C950" s="257" t="s">
        <v>1309</v>
      </c>
      <c r="D950" s="257" t="s">
        <v>270</v>
      </c>
      <c r="E950" s="258" t="s">
        <v>1310</v>
      </c>
      <c r="F950" s="259" t="s">
        <v>1311</v>
      </c>
      <c r="G950" s="260" t="s">
        <v>144</v>
      </c>
      <c r="H950" s="261">
        <v>88.5</v>
      </c>
      <c r="I950" s="262"/>
      <c r="J950" s="263">
        <f>ROUND(I950*H950,2)</f>
        <v>0</v>
      </c>
      <c r="K950" s="259" t="s">
        <v>145</v>
      </c>
      <c r="L950" s="264"/>
      <c r="M950" s="265" t="s">
        <v>82</v>
      </c>
      <c r="N950" s="266" t="s">
        <v>54</v>
      </c>
      <c r="O950" s="86"/>
      <c r="P950" s="215">
        <f>O950*H950</f>
        <v>0</v>
      </c>
      <c r="Q950" s="215">
        <v>0.0020999999999999999</v>
      </c>
      <c r="R950" s="215">
        <f>Q950*H950</f>
        <v>0.18584999999999999</v>
      </c>
      <c r="S950" s="215">
        <v>0</v>
      </c>
      <c r="T950" s="216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7" t="s">
        <v>340</v>
      </c>
      <c r="AT950" s="217" t="s">
        <v>270</v>
      </c>
      <c r="AU950" s="217" t="s">
        <v>21</v>
      </c>
      <c r="AY950" s="18" t="s">
        <v>139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8" t="s">
        <v>92</v>
      </c>
      <c r="BK950" s="218">
        <f>ROUND(I950*H950,2)</f>
        <v>0</v>
      </c>
      <c r="BL950" s="18" t="s">
        <v>241</v>
      </c>
      <c r="BM950" s="217" t="s">
        <v>1312</v>
      </c>
    </row>
    <row r="951" s="13" customFormat="1">
      <c r="A951" s="13"/>
      <c r="B951" s="224"/>
      <c r="C951" s="225"/>
      <c r="D951" s="226" t="s">
        <v>150</v>
      </c>
      <c r="E951" s="225"/>
      <c r="F951" s="228" t="s">
        <v>1313</v>
      </c>
      <c r="G951" s="225"/>
      <c r="H951" s="229">
        <v>88.5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150</v>
      </c>
      <c r="AU951" s="235" t="s">
        <v>21</v>
      </c>
      <c r="AV951" s="13" t="s">
        <v>21</v>
      </c>
      <c r="AW951" s="13" t="s">
        <v>4</v>
      </c>
      <c r="AX951" s="13" t="s">
        <v>92</v>
      </c>
      <c r="AY951" s="235" t="s">
        <v>139</v>
      </c>
    </row>
    <row r="952" s="2" customFormat="1" ht="24.15" customHeight="1">
      <c r="A952" s="40"/>
      <c r="B952" s="41"/>
      <c r="C952" s="206" t="s">
        <v>1314</v>
      </c>
      <c r="D952" s="206" t="s">
        <v>141</v>
      </c>
      <c r="E952" s="207" t="s">
        <v>1315</v>
      </c>
      <c r="F952" s="208" t="s">
        <v>1316</v>
      </c>
      <c r="G952" s="209" t="s">
        <v>336</v>
      </c>
      <c r="H952" s="210">
        <v>2.1739999999999999</v>
      </c>
      <c r="I952" s="211"/>
      <c r="J952" s="212">
        <f>ROUND(I952*H952,2)</f>
        <v>0</v>
      </c>
      <c r="K952" s="208" t="s">
        <v>145</v>
      </c>
      <c r="L952" s="46"/>
      <c r="M952" s="213" t="s">
        <v>82</v>
      </c>
      <c r="N952" s="214" t="s">
        <v>54</v>
      </c>
      <c r="O952" s="86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7" t="s">
        <v>241</v>
      </c>
      <c r="AT952" s="217" t="s">
        <v>141</v>
      </c>
      <c r="AU952" s="217" t="s">
        <v>21</v>
      </c>
      <c r="AY952" s="18" t="s">
        <v>139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8" t="s">
        <v>92</v>
      </c>
      <c r="BK952" s="218">
        <f>ROUND(I952*H952,2)</f>
        <v>0</v>
      </c>
      <c r="BL952" s="18" t="s">
        <v>241</v>
      </c>
      <c r="BM952" s="217" t="s">
        <v>1317</v>
      </c>
    </row>
    <row r="953" s="2" customFormat="1">
      <c r="A953" s="40"/>
      <c r="B953" s="41"/>
      <c r="C953" s="42"/>
      <c r="D953" s="219" t="s">
        <v>148</v>
      </c>
      <c r="E953" s="42"/>
      <c r="F953" s="220" t="s">
        <v>1318</v>
      </c>
      <c r="G953" s="42"/>
      <c r="H953" s="42"/>
      <c r="I953" s="221"/>
      <c r="J953" s="42"/>
      <c r="K953" s="42"/>
      <c r="L953" s="46"/>
      <c r="M953" s="222"/>
      <c r="N953" s="223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8" t="s">
        <v>148</v>
      </c>
      <c r="AU953" s="18" t="s">
        <v>21</v>
      </c>
    </row>
    <row r="954" s="12" customFormat="1" ht="22.8" customHeight="1">
      <c r="A954" s="12"/>
      <c r="B954" s="190"/>
      <c r="C954" s="191"/>
      <c r="D954" s="192" t="s">
        <v>83</v>
      </c>
      <c r="E954" s="204" t="s">
        <v>1319</v>
      </c>
      <c r="F954" s="204" t="s">
        <v>1320</v>
      </c>
      <c r="G954" s="191"/>
      <c r="H954" s="191"/>
      <c r="I954" s="194"/>
      <c r="J954" s="205">
        <f>BK954</f>
        <v>0</v>
      </c>
      <c r="K954" s="191"/>
      <c r="L954" s="196"/>
      <c r="M954" s="197"/>
      <c r="N954" s="198"/>
      <c r="O954" s="198"/>
      <c r="P954" s="199">
        <f>SUM(P955:P961)</f>
        <v>0</v>
      </c>
      <c r="Q954" s="198"/>
      <c r="R954" s="199">
        <f>SUM(R955:R961)</f>
        <v>0.044400000000000002</v>
      </c>
      <c r="S954" s="198"/>
      <c r="T954" s="200">
        <f>SUM(T955:T961)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01" t="s">
        <v>21</v>
      </c>
      <c r="AT954" s="202" t="s">
        <v>83</v>
      </c>
      <c r="AU954" s="202" t="s">
        <v>92</v>
      </c>
      <c r="AY954" s="201" t="s">
        <v>139</v>
      </c>
      <c r="BK954" s="203">
        <f>SUM(BK955:BK961)</f>
        <v>0</v>
      </c>
    </row>
    <row r="955" s="2" customFormat="1" ht="21.75" customHeight="1">
      <c r="A955" s="40"/>
      <c r="B955" s="41"/>
      <c r="C955" s="206" t="s">
        <v>1321</v>
      </c>
      <c r="D955" s="206" t="s">
        <v>141</v>
      </c>
      <c r="E955" s="207" t="s">
        <v>1322</v>
      </c>
      <c r="F955" s="208" t="s">
        <v>1323</v>
      </c>
      <c r="G955" s="209" t="s">
        <v>198</v>
      </c>
      <c r="H955" s="210">
        <v>15</v>
      </c>
      <c r="I955" s="211"/>
      <c r="J955" s="212">
        <f>ROUND(I955*H955,2)</f>
        <v>0</v>
      </c>
      <c r="K955" s="208" t="s">
        <v>145</v>
      </c>
      <c r="L955" s="46"/>
      <c r="M955" s="213" t="s">
        <v>82</v>
      </c>
      <c r="N955" s="214" t="s">
        <v>54</v>
      </c>
      <c r="O955" s="86"/>
      <c r="P955" s="215">
        <f>O955*H955</f>
        <v>0</v>
      </c>
      <c r="Q955" s="215">
        <v>0.00296</v>
      </c>
      <c r="R955" s="215">
        <f>Q955*H955</f>
        <v>0.044400000000000002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241</v>
      </c>
      <c r="AT955" s="217" t="s">
        <v>141</v>
      </c>
      <c r="AU955" s="217" t="s">
        <v>21</v>
      </c>
      <c r="AY955" s="18" t="s">
        <v>139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8" t="s">
        <v>92</v>
      </c>
      <c r="BK955" s="218">
        <f>ROUND(I955*H955,2)</f>
        <v>0</v>
      </c>
      <c r="BL955" s="18" t="s">
        <v>241</v>
      </c>
      <c r="BM955" s="217" t="s">
        <v>1324</v>
      </c>
    </row>
    <row r="956" s="2" customFormat="1">
      <c r="A956" s="40"/>
      <c r="B956" s="41"/>
      <c r="C956" s="42"/>
      <c r="D956" s="219" t="s">
        <v>148</v>
      </c>
      <c r="E956" s="42"/>
      <c r="F956" s="220" t="s">
        <v>1325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8" t="s">
        <v>148</v>
      </c>
      <c r="AU956" s="18" t="s">
        <v>21</v>
      </c>
    </row>
    <row r="957" s="13" customFormat="1">
      <c r="A957" s="13"/>
      <c r="B957" s="224"/>
      <c r="C957" s="225"/>
      <c r="D957" s="226" t="s">
        <v>150</v>
      </c>
      <c r="E957" s="227" t="s">
        <v>82</v>
      </c>
      <c r="F957" s="228" t="s">
        <v>1039</v>
      </c>
      <c r="G957" s="225"/>
      <c r="H957" s="229">
        <v>15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150</v>
      </c>
      <c r="AU957" s="235" t="s">
        <v>21</v>
      </c>
      <c r="AV957" s="13" t="s">
        <v>21</v>
      </c>
      <c r="AW957" s="13" t="s">
        <v>42</v>
      </c>
      <c r="AX957" s="13" t="s">
        <v>84</v>
      </c>
      <c r="AY957" s="235" t="s">
        <v>139</v>
      </c>
    </row>
    <row r="958" s="14" customFormat="1">
      <c r="A958" s="14"/>
      <c r="B958" s="236"/>
      <c r="C958" s="237"/>
      <c r="D958" s="226" t="s">
        <v>150</v>
      </c>
      <c r="E958" s="238" t="s">
        <v>82</v>
      </c>
      <c r="F958" s="239" t="s">
        <v>152</v>
      </c>
      <c r="G958" s="237"/>
      <c r="H958" s="238" t="s">
        <v>82</v>
      </c>
      <c r="I958" s="240"/>
      <c r="J958" s="237"/>
      <c r="K958" s="237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150</v>
      </c>
      <c r="AU958" s="245" t="s">
        <v>21</v>
      </c>
      <c r="AV958" s="14" t="s">
        <v>92</v>
      </c>
      <c r="AW958" s="14" t="s">
        <v>42</v>
      </c>
      <c r="AX958" s="14" t="s">
        <v>84</v>
      </c>
      <c r="AY958" s="245" t="s">
        <v>139</v>
      </c>
    </row>
    <row r="959" s="15" customFormat="1">
      <c r="A959" s="15"/>
      <c r="B959" s="246"/>
      <c r="C959" s="247"/>
      <c r="D959" s="226" t="s">
        <v>150</v>
      </c>
      <c r="E959" s="248" t="s">
        <v>82</v>
      </c>
      <c r="F959" s="249" t="s">
        <v>153</v>
      </c>
      <c r="G959" s="247"/>
      <c r="H959" s="250">
        <v>15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150</v>
      </c>
      <c r="AU959" s="256" t="s">
        <v>21</v>
      </c>
      <c r="AV959" s="15" t="s">
        <v>146</v>
      </c>
      <c r="AW959" s="15" t="s">
        <v>42</v>
      </c>
      <c r="AX959" s="15" t="s">
        <v>92</v>
      </c>
      <c r="AY959" s="256" t="s">
        <v>139</v>
      </c>
    </row>
    <row r="960" s="2" customFormat="1" ht="24.15" customHeight="1">
      <c r="A960" s="40"/>
      <c r="B960" s="41"/>
      <c r="C960" s="206" t="s">
        <v>1326</v>
      </c>
      <c r="D960" s="206" t="s">
        <v>141</v>
      </c>
      <c r="E960" s="207" t="s">
        <v>1327</v>
      </c>
      <c r="F960" s="208" t="s">
        <v>1328</v>
      </c>
      <c r="G960" s="209" t="s">
        <v>336</v>
      </c>
      <c r="H960" s="210">
        <v>0.043999999999999997</v>
      </c>
      <c r="I960" s="211"/>
      <c r="J960" s="212">
        <f>ROUND(I960*H960,2)</f>
        <v>0</v>
      </c>
      <c r="K960" s="208" t="s">
        <v>145</v>
      </c>
      <c r="L960" s="46"/>
      <c r="M960" s="213" t="s">
        <v>82</v>
      </c>
      <c r="N960" s="214" t="s">
        <v>54</v>
      </c>
      <c r="O960" s="86"/>
      <c r="P960" s="215">
        <f>O960*H960</f>
        <v>0</v>
      </c>
      <c r="Q960" s="215">
        <v>0</v>
      </c>
      <c r="R960" s="215">
        <f>Q960*H960</f>
        <v>0</v>
      </c>
      <c r="S960" s="215">
        <v>0</v>
      </c>
      <c r="T960" s="21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241</v>
      </c>
      <c r="AT960" s="217" t="s">
        <v>141</v>
      </c>
      <c r="AU960" s="217" t="s">
        <v>21</v>
      </c>
      <c r="AY960" s="18" t="s">
        <v>139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8" t="s">
        <v>92</v>
      </c>
      <c r="BK960" s="218">
        <f>ROUND(I960*H960,2)</f>
        <v>0</v>
      </c>
      <c r="BL960" s="18" t="s">
        <v>241</v>
      </c>
      <c r="BM960" s="217" t="s">
        <v>1329</v>
      </c>
    </row>
    <row r="961" s="2" customFormat="1">
      <c r="A961" s="40"/>
      <c r="B961" s="41"/>
      <c r="C961" s="42"/>
      <c r="D961" s="219" t="s">
        <v>148</v>
      </c>
      <c r="E961" s="42"/>
      <c r="F961" s="220" t="s">
        <v>1330</v>
      </c>
      <c r="G961" s="42"/>
      <c r="H961" s="42"/>
      <c r="I961" s="221"/>
      <c r="J961" s="42"/>
      <c r="K961" s="42"/>
      <c r="L961" s="46"/>
      <c r="M961" s="267"/>
      <c r="N961" s="268"/>
      <c r="O961" s="269"/>
      <c r="P961" s="269"/>
      <c r="Q961" s="269"/>
      <c r="R961" s="269"/>
      <c r="S961" s="269"/>
      <c r="T961" s="27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8" t="s">
        <v>148</v>
      </c>
      <c r="AU961" s="18" t="s">
        <v>21</v>
      </c>
    </row>
    <row r="962" s="2" customFormat="1" ht="6.96" customHeight="1">
      <c r="A962" s="40"/>
      <c r="B962" s="61"/>
      <c r="C962" s="62"/>
      <c r="D962" s="62"/>
      <c r="E962" s="62"/>
      <c r="F962" s="62"/>
      <c r="G962" s="62"/>
      <c r="H962" s="62"/>
      <c r="I962" s="62"/>
      <c r="J962" s="62"/>
      <c r="K962" s="62"/>
      <c r="L962" s="46"/>
      <c r="M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</sheetData>
  <sheetProtection sheet="1" autoFilter="0" formatColumns="0" formatRows="0" objects="1" scenarios="1" spinCount="100000" saltValue="z8eWF2uYFR3mOXd5mwLE1H+aLcPuORxikI9OCcVk/TtPmYWyimgdPA3Fyy9oegTMyO/mL5lBOFAuh6K/jFevMQ==" hashValue="0prXXH7gbE9WQAcHTj08OIZBH/UMaodc5odiZOjvsyxHZisLso82IfzPqGIW/Joo25G0/KumHk/3i5tzYFKW5g==" algorithmName="SHA-512" password="CC35"/>
  <autoFilter ref="C92:K961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2/111251101"/>
    <hyperlink ref="F102" r:id="rId2" display="https://podminky.urs.cz/item/CS_URS_2022_02/113105113"/>
    <hyperlink ref="F107" r:id="rId3" display="https://podminky.urs.cz/item/CS_URS_2022_02/113106144"/>
    <hyperlink ref="F112" r:id="rId4" display="https://podminky.urs.cz/item/CS_URS_2022_02/113106187"/>
    <hyperlink ref="F117" r:id="rId5" display="https://podminky.urs.cz/item/CS_URS_2022_02/113107162"/>
    <hyperlink ref="F122" r:id="rId6" display="https://podminky.urs.cz/item/CS_URS_2022_02/113107223"/>
    <hyperlink ref="F127" r:id="rId7" display="https://podminky.urs.cz/item/CS_URS_2022_02/113107242"/>
    <hyperlink ref="F132" r:id="rId8" display="https://podminky.urs.cz/item/CS_URS_2022_02/113154234"/>
    <hyperlink ref="F137" r:id="rId9" display="https://podminky.urs.cz/item/CS_URS_2022_02/113202111"/>
    <hyperlink ref="F146" r:id="rId10" display="https://podminky.urs.cz/item/CS_URS_2022_02/115101201"/>
    <hyperlink ref="F151" r:id="rId11" display="https://podminky.urs.cz/item/CS_URS_2022_02/115101301"/>
    <hyperlink ref="F156" r:id="rId12" display="https://podminky.urs.cz/item/CS_URS_2022_02/121151103"/>
    <hyperlink ref="F161" r:id="rId13" display="https://podminky.urs.cz/item/CS_URS_2022_02/122452204"/>
    <hyperlink ref="F169" r:id="rId14" display="https://podminky.urs.cz/item/CS_URS_2022_02/124353100"/>
    <hyperlink ref="F174" r:id="rId15" display="https://podminky.urs.cz/item/CS_URS_2022_02/131351105"/>
    <hyperlink ref="F183" r:id="rId16" display="https://podminky.urs.cz/item/CS_URS_2022_02/132351102"/>
    <hyperlink ref="F188" r:id="rId17" display="https://podminky.urs.cz/item/CS_URS_2022_02/132351254"/>
    <hyperlink ref="F193" r:id="rId18" display="https://podminky.urs.cz/item/CS_URS_2022_02/153124111"/>
    <hyperlink ref="F198" r:id="rId19" display="https://podminky.urs.cz/item/CS_URS_2022_02/153125111"/>
    <hyperlink ref="F202" r:id="rId20" display="https://podminky.urs.cz/item/CS_URS_2022_02/162301501"/>
    <hyperlink ref="F204" r:id="rId21" display="https://podminky.urs.cz/item/CS_URS_2022_02/162301981"/>
    <hyperlink ref="F208" r:id="rId22" display="https://podminky.urs.cz/item/CS_URS_2022_02/162351103"/>
    <hyperlink ref="F213" r:id="rId23" display="https://podminky.urs.cz/item/CS_URS_2022_02/162351103"/>
    <hyperlink ref="F218" r:id="rId24" display="https://podminky.urs.cz/item/CS_URS_2022_02/162751137"/>
    <hyperlink ref="F225" r:id="rId25" display="https://podminky.urs.cz/item/CS_URS_2022_02/162751139"/>
    <hyperlink ref="F229" r:id="rId26" display="https://podminky.urs.cz/item/CS_URS_2022_02/167151101"/>
    <hyperlink ref="F234" r:id="rId27" display="https://podminky.urs.cz/item/CS_URS_2022_02/167151101"/>
    <hyperlink ref="F239" r:id="rId28" display="https://podminky.urs.cz/item/CS_URS_2022_02/171153101"/>
    <hyperlink ref="F244" r:id="rId29" display="https://podminky.urs.cz/item/CS_URS_2022_02/171201231"/>
    <hyperlink ref="F248" r:id="rId30" display="https://podminky.urs.cz/item/CS_URS_2022_02/171251201"/>
    <hyperlink ref="F252" r:id="rId31" display="https://podminky.urs.cz/item/CS_URS_2022_02/174151101"/>
    <hyperlink ref="F271" r:id="rId32" display="https://podminky.urs.cz/item/CS_URS_2022_02/175151101"/>
    <hyperlink ref="F278" r:id="rId33" display="https://podminky.urs.cz/item/CS_URS_2022_02/181351003"/>
    <hyperlink ref="F283" r:id="rId34" display="https://podminky.urs.cz/item/CS_URS_2022_02/181411131"/>
    <hyperlink ref="F287" r:id="rId35" display="https://podminky.urs.cz/item/CS_URS_2022_02/181951111"/>
    <hyperlink ref="F289" r:id="rId36" display="https://podminky.urs.cz/item/CS_URS_2022_02/181951112"/>
    <hyperlink ref="F294" r:id="rId37" display="https://podminky.urs.cz/item/CS_URS_2022_02/211531111"/>
    <hyperlink ref="F298" r:id="rId38" display="https://podminky.urs.cz/item/CS_URS_2022_02/212792212"/>
    <hyperlink ref="F303" r:id="rId39" display="https://podminky.urs.cz/item/CS_URS_2022_02/212972113"/>
    <hyperlink ref="F305" r:id="rId40" display="https://podminky.urs.cz/item/CS_URS_2022_02/213141111"/>
    <hyperlink ref="F314" r:id="rId41" display="https://podminky.urs.cz/item/CS_URS_2022_02/225511214"/>
    <hyperlink ref="F319" r:id="rId42" display="https://podminky.urs.cz/item/CS_URS_2022_02/232221123"/>
    <hyperlink ref="F328" r:id="rId43" display="https://podminky.urs.cz/item/CS_URS_2022_02/232231123"/>
    <hyperlink ref="F332" r:id="rId44" display="https://podminky.urs.cz/item/CS_URS_2022_02/273321117"/>
    <hyperlink ref="F336" r:id="rId45" display="https://podminky.urs.cz/item/CS_URS_2022_02/274354111"/>
    <hyperlink ref="F340" r:id="rId46" display="https://podminky.urs.cz/item/CS_URS_2022_02/274354211"/>
    <hyperlink ref="F342" r:id="rId47" display="https://podminky.urs.cz/item/CS_URS_2022_02/274361116"/>
    <hyperlink ref="F347" r:id="rId48" display="https://podminky.urs.cz/item/CS_URS_2022_02/281604111"/>
    <hyperlink ref="F352" r:id="rId49" display="https://podminky.urs.cz/item/CS_URS_2022_02/282603111"/>
    <hyperlink ref="F358" r:id="rId50" display="https://podminky.urs.cz/item/CS_URS_2022_02/283111213"/>
    <hyperlink ref="F364" r:id="rId51" display="https://podminky.urs.cz/item/CS_URS_2022_02/283111223"/>
    <hyperlink ref="F378" r:id="rId52" display="https://podminky.urs.cz/item/CS_URS_2022_02/317122111"/>
    <hyperlink ref="F386" r:id="rId53" display="https://podminky.urs.cz/item/CS_URS_2022_02/317171125"/>
    <hyperlink ref="F392" r:id="rId54" display="https://podminky.urs.cz/item/CS_URS_2022_02/317321118"/>
    <hyperlink ref="F400" r:id="rId55" display="https://podminky.urs.cz/item/CS_URS_2022_02/317353121"/>
    <hyperlink ref="F405" r:id="rId56" display="https://podminky.urs.cz/item/CS_URS_2022_02/317353221"/>
    <hyperlink ref="F407" r:id="rId57" display="https://podminky.urs.cz/item/CS_URS_2022_02/317361116"/>
    <hyperlink ref="F412" r:id="rId58" display="https://podminky.urs.cz/item/CS_URS_2022_02/334323118"/>
    <hyperlink ref="F417" r:id="rId59" display="https://podminky.urs.cz/item/CS_URS_2022_02/334323218"/>
    <hyperlink ref="F427" r:id="rId60" display="https://podminky.urs.cz/item/CS_URS_2022_02/334352111"/>
    <hyperlink ref="F438" r:id="rId61" display="https://podminky.urs.cz/item/CS_URS_2022_02/334352211"/>
    <hyperlink ref="F440" r:id="rId62" display="https://podminky.urs.cz/item/CS_URS_2022_02/334361226"/>
    <hyperlink ref="F445" r:id="rId63" display="https://podminky.urs.cz/item/CS_URS_2022_02/348171112"/>
    <hyperlink ref="F451" r:id="rId64" display="https://podminky.urs.cz/item/CS_URS_2022_02/348185121"/>
    <hyperlink ref="F453" r:id="rId65" display="https://podminky.urs.cz/item/CS_URS_2022_02/348185131"/>
    <hyperlink ref="F455" r:id="rId66" display="https://podminky.urs.cz/item/CS_URS_2022_02/348185211"/>
    <hyperlink ref="F457" r:id="rId67" display="https://podminky.urs.cz/item/CS_URS_2022_02/388995212"/>
    <hyperlink ref="F467" r:id="rId68" display="https://podminky.urs.cz/item/CS_URS_2022_02/421321128"/>
    <hyperlink ref="F472" r:id="rId69" display="https://podminky.urs.cz/item/CS_URS_2022_02/421361226"/>
    <hyperlink ref="F477" r:id="rId70" display="https://podminky.urs.cz/item/CS_URS_2022_02/451314212"/>
    <hyperlink ref="F482" r:id="rId71" display="https://podminky.urs.cz/item/CS_URS_2022_02/451317113"/>
    <hyperlink ref="F487" r:id="rId72" display="https://podminky.urs.cz/item/CS_URS_2022_02/451475121"/>
    <hyperlink ref="F492" r:id="rId73" display="https://podminky.urs.cz/item/CS_URS_2022_02/451475122"/>
    <hyperlink ref="F497" r:id="rId74" display="https://podminky.urs.cz/item/CS_URS_2022_02/451573111"/>
    <hyperlink ref="F502" r:id="rId75" display="https://podminky.urs.cz/item/CS_URS_2022_02/452313131"/>
    <hyperlink ref="F507" r:id="rId76" display="https://podminky.urs.cz/item/CS_URS_2022_02/458311111"/>
    <hyperlink ref="F512" r:id="rId77" display="https://podminky.urs.cz/item/CS_URS_2022_02/458501111"/>
    <hyperlink ref="F517" r:id="rId78" display="https://podminky.urs.cz/item/CS_URS_2022_02/465513227"/>
    <hyperlink ref="F526" r:id="rId79" display="https://podminky.urs.cz/item/CS_URS_2022_02/465519227"/>
    <hyperlink ref="F532" r:id="rId80" display="https://podminky.urs.cz/item/CS_URS_2022_02/564681111"/>
    <hyperlink ref="F537" r:id="rId81" display="https://podminky.urs.cz/item/CS_URS_2022_02/564851111"/>
    <hyperlink ref="F542" r:id="rId82" display="https://podminky.urs.cz/item/CS_URS_2022_02/564861111"/>
    <hyperlink ref="F553" r:id="rId83" display="https://podminky.urs.cz/item/CS_URS_2022_02/564871011"/>
    <hyperlink ref="F558" r:id="rId84" display="https://podminky.urs.cz/item/CS_URS_2022_02/564952111"/>
    <hyperlink ref="F563" r:id="rId85" display="https://podminky.urs.cz/item/CS_URS_2022_02/564952111"/>
    <hyperlink ref="F568" r:id="rId86" display="https://podminky.urs.cz/item/CS_URS_2022_02/565165111"/>
    <hyperlink ref="F573" r:id="rId87" display="https://podminky.urs.cz/item/CS_URS_2022_02/565165121"/>
    <hyperlink ref="F578" r:id="rId88" display="https://podminky.urs.cz/item/CS_URS_2022_02/573231106"/>
    <hyperlink ref="F583" r:id="rId89" display="https://podminky.urs.cz/item/CS_URS_2022_02/573231108"/>
    <hyperlink ref="F588" r:id="rId90" display="https://podminky.urs.cz/item/CS_URS_2022_02/577134141"/>
    <hyperlink ref="F593" r:id="rId91" display="https://podminky.urs.cz/item/CS_URS_2022_02/577144141"/>
    <hyperlink ref="F598" r:id="rId92" display="https://podminky.urs.cz/item/CS_URS_2022_02/577144141"/>
    <hyperlink ref="F603" r:id="rId93" display="https://podminky.urs.cz/item/CS_URS_2022_02/578142215"/>
    <hyperlink ref="F608" r:id="rId94" display="https://podminky.urs.cz/item/CS_URS_2022_02/578143233"/>
    <hyperlink ref="F613" r:id="rId95" display="https://podminky.urs.cz/item/CS_URS_2022_02/596211111"/>
    <hyperlink ref="F620" r:id="rId96" display="https://podminky.urs.cz/item/CS_URS_2022_02/596212210"/>
    <hyperlink ref="F632" r:id="rId97" display="https://podminky.urs.cz/item/CS_URS_2022_02/628611151"/>
    <hyperlink ref="F640" r:id="rId98" display="https://podminky.urs.cz/item/CS_URS_2022_02/628612101"/>
    <hyperlink ref="F645" r:id="rId99" display="https://podminky.urs.cz/item/CS_URS_2022_02/629992114"/>
    <hyperlink ref="F651" r:id="rId100" display="https://podminky.urs.cz/item/CS_URS_2022_02/871270310"/>
    <hyperlink ref="F658" r:id="rId101" display="https://podminky.urs.cz/item/CS_URS_2022_02/871315241"/>
    <hyperlink ref="F663" r:id="rId102" display="https://podminky.urs.cz/item/CS_URS_2022_02/895941341"/>
    <hyperlink ref="F674" r:id="rId103" display="https://podminky.urs.cz/item/CS_URS_2022_02/895941351"/>
    <hyperlink ref="F676" r:id="rId104" display="https://podminky.urs.cz/item/CS_URS_2022_02/895941361"/>
    <hyperlink ref="F678" r:id="rId105" display="https://podminky.urs.cz/item/CS_URS_2022_02/899204112"/>
    <hyperlink ref="F686" r:id="rId106" display="https://podminky.urs.cz/item/CS_URS_2022_02/914112111"/>
    <hyperlink ref="F700" r:id="rId107" display="https://podminky.urs.cz/item/CS_URS_2022_02/915221112"/>
    <hyperlink ref="F705" r:id="rId108" display="https://podminky.urs.cz/item/CS_URS_2022_02/915231112"/>
    <hyperlink ref="F710" r:id="rId109" display="https://podminky.urs.cz/item/CS_URS_2022_02/915611111"/>
    <hyperlink ref="F712" r:id="rId110" display="https://podminky.urs.cz/item/CS_URS_2022_02/915621111"/>
    <hyperlink ref="F714" r:id="rId111" display="https://podminky.urs.cz/item/CS_URS_2022_02/916131213"/>
    <hyperlink ref="F721" r:id="rId112" display="https://podminky.urs.cz/item/CS_URS_2022_02/916241113"/>
    <hyperlink ref="F727" r:id="rId113" display="https://podminky.urs.cz/item/CS_URS_2022_02/916242112"/>
    <hyperlink ref="F733" r:id="rId114" display="https://podminky.urs.cz/item/CS_URS_2022_02/916331112"/>
    <hyperlink ref="F740" r:id="rId115" display="https://podminky.urs.cz/item/CS_URS_2022_02/916991121"/>
    <hyperlink ref="F748" r:id="rId116" display="https://podminky.urs.cz/item/CS_URS_2022_02/919731122"/>
    <hyperlink ref="F752" r:id="rId117" display="https://podminky.urs.cz/item/CS_URS_2022_02/919735111"/>
    <hyperlink ref="F757" r:id="rId118" display="https://podminky.urs.cz/item/CS_URS_2022_02/931994142"/>
    <hyperlink ref="F762" r:id="rId119" display="https://podminky.urs.cz/item/CS_URS_2022_02/931998112"/>
    <hyperlink ref="F767" r:id="rId120" display="https://podminky.urs.cz/item/CS_URS_2022_02/936941121"/>
    <hyperlink ref="F773" r:id="rId121" display="https://podminky.urs.cz/item/CS_URS_2022_02/936941131"/>
    <hyperlink ref="F775" r:id="rId122" display="https://podminky.urs.cz/item/CS_URS_2022_02/938532111"/>
    <hyperlink ref="F780" r:id="rId123" display="https://podminky.urs.cz/item/CS_URS_2022_02/961041211"/>
    <hyperlink ref="F785" r:id="rId124" display="https://podminky.urs.cz/item/CS_URS_2022_02/961051111"/>
    <hyperlink ref="F791" r:id="rId125" display="https://podminky.urs.cz/item/CS_URS_2022_02/963021112"/>
    <hyperlink ref="F795" r:id="rId126" display="https://podminky.urs.cz/item/CS_URS_2022_02/963051111"/>
    <hyperlink ref="F801" r:id="rId127" display="https://podminky.urs.cz/item/CS_URS_2022_02/966075141"/>
    <hyperlink ref="F807" r:id="rId128" display="https://podminky.urs.cz/item/CS_URS_2022_02/997013814"/>
    <hyperlink ref="F811" r:id="rId129" display="https://podminky.urs.cz/item/CS_URS_2022_02/997013861"/>
    <hyperlink ref="F816" r:id="rId130" display="https://podminky.urs.cz/item/CS_URS_2022_02/997013862"/>
    <hyperlink ref="F825" r:id="rId131" display="https://podminky.urs.cz/item/CS_URS_2022_02/997211211"/>
    <hyperlink ref="F836" r:id="rId132" display="https://podminky.urs.cz/item/CS_URS_2022_02/997211511"/>
    <hyperlink ref="F840" r:id="rId133" display="https://podminky.urs.cz/item/CS_URS_2022_02/997211519"/>
    <hyperlink ref="F844" r:id="rId134" display="https://podminky.urs.cz/item/CS_URS_2022_02/997221551"/>
    <hyperlink ref="F854" r:id="rId135" display="https://podminky.urs.cz/item/CS_URS_2022_02/997221559"/>
    <hyperlink ref="F858" r:id="rId136" display="https://podminky.urs.cz/item/CS_URS_2022_02/997221561"/>
    <hyperlink ref="F865" r:id="rId137" display="https://podminky.urs.cz/item/CS_URS_2022_02/997221569"/>
    <hyperlink ref="F869" r:id="rId138" display="https://podminky.urs.cz/item/CS_URS_2022_02/997221611"/>
    <hyperlink ref="F873" r:id="rId139" display="https://podminky.urs.cz/item/CS_URS_2022_02/997221612"/>
    <hyperlink ref="F877" r:id="rId140" display="https://podminky.urs.cz/item/CS_URS_2022_02/997221861"/>
    <hyperlink ref="F882" r:id="rId141" display="https://podminky.urs.cz/item/CS_URS_2022_02/997221873"/>
    <hyperlink ref="F888" r:id="rId142" display="https://podminky.urs.cz/item/CS_URS_2022_02/997221875"/>
    <hyperlink ref="F895" r:id="rId143" display="https://podminky.urs.cz/item/CS_URS_2022_02/998212111"/>
    <hyperlink ref="F899" r:id="rId144" display="https://podminky.urs.cz/item/CS_URS_2022_02/711131811"/>
    <hyperlink ref="F904" r:id="rId145" display="https://podminky.urs.cz/item/CS_URS_2022_02/711311001"/>
    <hyperlink ref="F911" r:id="rId146" display="https://podminky.urs.cz/item/CS_URS_2022_02/711321131"/>
    <hyperlink ref="F922" r:id="rId147" display="https://podminky.urs.cz/item/CS_URS_2022_02/711341564"/>
    <hyperlink ref="F929" r:id="rId148" display="https://podminky.urs.cz/item/CS_URS_2022_02/711432101"/>
    <hyperlink ref="F936" r:id="rId149" display="https://podminky.urs.cz/item/CS_URS_2022_02/711442559"/>
    <hyperlink ref="F946" r:id="rId150" display="https://podminky.urs.cz/item/CS_URS_2022_02/711461201"/>
    <hyperlink ref="F953" r:id="rId151" display="https://podminky.urs.cz/item/CS_URS_2022_02/998711101"/>
    <hyperlink ref="F956" r:id="rId152" display="https://podminky.urs.cz/item/CS_URS_2022_02/764238406"/>
    <hyperlink ref="F961" r:id="rId153" display="https://podminky.urs.cz/item/CS_URS_2022_02/99876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Přestavba mostu ev.č.2033-4, Tlučná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82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24. 9. 2022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82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49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51</v>
      </c>
      <c r="G32" s="40"/>
      <c r="H32" s="40"/>
      <c r="I32" s="147" t="s">
        <v>50</v>
      </c>
      <c r="J32" s="147" t="s">
        <v>52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53</v>
      </c>
      <c r="E33" s="134" t="s">
        <v>54</v>
      </c>
      <c r="F33" s="149">
        <f>ROUND((SUM(BE86:BE184)),  2)</f>
        <v>0</v>
      </c>
      <c r="G33" s="40"/>
      <c r="H33" s="40"/>
      <c r="I33" s="150">
        <v>0.20999999999999999</v>
      </c>
      <c r="J33" s="149">
        <f>ROUND(((SUM(BE86:BE184))*I33),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55</v>
      </c>
      <c r="F34" s="149">
        <f>ROUND((SUM(BF86:BF184)),  2)</f>
        <v>0</v>
      </c>
      <c r="G34" s="40"/>
      <c r="H34" s="40"/>
      <c r="I34" s="150">
        <v>0.14999999999999999</v>
      </c>
      <c r="J34" s="149">
        <f>ROUND(((SUM(BF86:BF184))*I34),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56</v>
      </c>
      <c r="F35" s="149">
        <f>ROUND((SUM(BG86:BG184)),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57</v>
      </c>
      <c r="F36" s="149">
        <f>ROUND((SUM(BH86:BH184)),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58</v>
      </c>
      <c r="F37" s="149">
        <f>ROUND((SUM(BI86:BI184)),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59</v>
      </c>
      <c r="E39" s="153"/>
      <c r="F39" s="153"/>
      <c r="G39" s="154" t="s">
        <v>60</v>
      </c>
      <c r="H39" s="155" t="s">
        <v>61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Přestavba mostu ev.č.2033-4, Tlučná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SKA1902 - SO 101 Provizorní objízdná trasa - odstranění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24. 9. 2022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SÚS Plzeňského kraje</v>
      </c>
      <c r="G54" s="42"/>
      <c r="H54" s="42"/>
      <c r="I54" s="33" t="s">
        <v>38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J124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J130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J142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J152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J182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124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Přestavba mostu ev.č.2033-4, Tlučná</v>
      </c>
      <c r="F76" s="33"/>
      <c r="G76" s="33"/>
      <c r="H76" s="33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SKA1902 - SO 101 Provizorní objízdná trasa - odstranění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F12</f>
        <v xml:space="preserve"> </v>
      </c>
      <c r="G80" s="42"/>
      <c r="H80" s="42"/>
      <c r="I80" s="33" t="s">
        <v>24</v>
      </c>
      <c r="J80" s="74" t="str">
        <f>IF(J12="","",J12)</f>
        <v>24. 9. 2022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3" t="s">
        <v>30</v>
      </c>
      <c r="D82" s="42"/>
      <c r="E82" s="42"/>
      <c r="F82" s="28" t="str">
        <f>E15</f>
        <v>SÚS Plzeňského kraje</v>
      </c>
      <c r="G82" s="42"/>
      <c r="H82" s="42"/>
      <c r="I82" s="33" t="s">
        <v>38</v>
      </c>
      <c r="J82" s="38" t="str">
        <f>E21</f>
        <v>Projekční kancelář Ing.Škubalová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36</v>
      </c>
      <c r="D83" s="42"/>
      <c r="E83" s="42"/>
      <c r="F83" s="28" t="str">
        <f>IF(E18="","",E18)</f>
        <v>Vyplň údaj</v>
      </c>
      <c r="G83" s="42"/>
      <c r="H83" s="42"/>
      <c r="I83" s="33" t="s">
        <v>43</v>
      </c>
      <c r="J83" s="38" t="str">
        <f>E24</f>
        <v>Straka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125</v>
      </c>
      <c r="D85" s="182" t="s">
        <v>68</v>
      </c>
      <c r="E85" s="182" t="s">
        <v>64</v>
      </c>
      <c r="F85" s="182" t="s">
        <v>65</v>
      </c>
      <c r="G85" s="182" t="s">
        <v>126</v>
      </c>
      <c r="H85" s="182" t="s">
        <v>127</v>
      </c>
      <c r="I85" s="182" t="s">
        <v>128</v>
      </c>
      <c r="J85" s="182" t="s">
        <v>108</v>
      </c>
      <c r="K85" s="183" t="s">
        <v>129</v>
      </c>
      <c r="L85" s="184"/>
      <c r="M85" s="94" t="s">
        <v>82</v>
      </c>
      <c r="N85" s="95" t="s">
        <v>53</v>
      </c>
      <c r="O85" s="95" t="s">
        <v>130</v>
      </c>
      <c r="P85" s="95" t="s">
        <v>131</v>
      </c>
      <c r="Q85" s="95" t="s">
        <v>132</v>
      </c>
      <c r="R85" s="95" t="s">
        <v>133</v>
      </c>
      <c r="S85" s="95" t="s">
        <v>134</v>
      </c>
      <c r="T85" s="96" t="s">
        <v>135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8.6243199999999991</v>
      </c>
      <c r="S86" s="98"/>
      <c r="T86" s="188">
        <f>T87</f>
        <v>591.79175999999995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83</v>
      </c>
      <c r="AU86" s="18" t="s">
        <v>109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83</v>
      </c>
      <c r="E87" s="193" t="s">
        <v>137</v>
      </c>
      <c r="F87" s="193" t="s">
        <v>138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P88+P124+P130+P142+P152+P182</f>
        <v>0</v>
      </c>
      <c r="Q87" s="198"/>
      <c r="R87" s="199">
        <f>R88+R124+R130+R142+R152+R182</f>
        <v>8.6243199999999991</v>
      </c>
      <c r="S87" s="198"/>
      <c r="T87" s="200">
        <f>T88+T124+T130+T142+T152+T182</f>
        <v>591.79175999999995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92</v>
      </c>
      <c r="AT87" s="202" t="s">
        <v>83</v>
      </c>
      <c r="AU87" s="202" t="s">
        <v>84</v>
      </c>
      <c r="AY87" s="201" t="s">
        <v>139</v>
      </c>
      <c r="BK87" s="203">
        <f>BK88+BK124+BK130+BK142+BK152+BK182</f>
        <v>0</v>
      </c>
    </row>
    <row r="88" s="12" customFormat="1" ht="22.8" customHeight="1">
      <c r="A88" s="12"/>
      <c r="B88" s="190"/>
      <c r="C88" s="191"/>
      <c r="D88" s="192" t="s">
        <v>83</v>
      </c>
      <c r="E88" s="204" t="s">
        <v>92</v>
      </c>
      <c r="F88" s="204" t="s">
        <v>140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SUM(P89:P123)</f>
        <v>0</v>
      </c>
      <c r="Q88" s="198"/>
      <c r="R88" s="199">
        <f>SUM(R89:R123)</f>
        <v>0.0281</v>
      </c>
      <c r="S88" s="198"/>
      <c r="T88" s="200">
        <f>SUM(T89:T123)</f>
        <v>591.79175999999995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92</v>
      </c>
      <c r="AT88" s="202" t="s">
        <v>83</v>
      </c>
      <c r="AU88" s="202" t="s">
        <v>92</v>
      </c>
      <c r="AY88" s="201" t="s">
        <v>139</v>
      </c>
      <c r="BK88" s="203">
        <f>SUM(BK89:BK123)</f>
        <v>0</v>
      </c>
    </row>
    <row r="89" s="2" customFormat="1" ht="37.8" customHeight="1">
      <c r="A89" s="40"/>
      <c r="B89" s="41"/>
      <c r="C89" s="206" t="s">
        <v>92</v>
      </c>
      <c r="D89" s="206" t="s">
        <v>141</v>
      </c>
      <c r="E89" s="207" t="s">
        <v>178</v>
      </c>
      <c r="F89" s="208" t="s">
        <v>179</v>
      </c>
      <c r="G89" s="209" t="s">
        <v>144</v>
      </c>
      <c r="H89" s="210">
        <v>444</v>
      </c>
      <c r="I89" s="211"/>
      <c r="J89" s="212">
        <f>ROUND(I89*H89,2)</f>
        <v>0</v>
      </c>
      <c r="K89" s="208" t="s">
        <v>145</v>
      </c>
      <c r="L89" s="46"/>
      <c r="M89" s="213" t="s">
        <v>82</v>
      </c>
      <c r="N89" s="214" t="s">
        <v>54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0.44</v>
      </c>
      <c r="T89" s="216">
        <f>S89*H89</f>
        <v>195.36000000000001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146</v>
      </c>
      <c r="AT89" s="217" t="s">
        <v>141</v>
      </c>
      <c r="AU89" s="217" t="s">
        <v>21</v>
      </c>
      <c r="AY89" s="18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92</v>
      </c>
      <c r="BK89" s="218">
        <f>ROUND(I89*H89,2)</f>
        <v>0</v>
      </c>
      <c r="BL89" s="18" t="s">
        <v>146</v>
      </c>
      <c r="BM89" s="217" t="s">
        <v>1332</v>
      </c>
    </row>
    <row r="90" s="2" customFormat="1">
      <c r="A90" s="40"/>
      <c r="B90" s="41"/>
      <c r="C90" s="42"/>
      <c r="D90" s="219" t="s">
        <v>148</v>
      </c>
      <c r="E90" s="42"/>
      <c r="F90" s="220" t="s">
        <v>181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148</v>
      </c>
      <c r="AU90" s="18" t="s">
        <v>21</v>
      </c>
    </row>
    <row r="91" s="13" customFormat="1">
      <c r="A91" s="13"/>
      <c r="B91" s="224"/>
      <c r="C91" s="225"/>
      <c r="D91" s="226" t="s">
        <v>150</v>
      </c>
      <c r="E91" s="227" t="s">
        <v>82</v>
      </c>
      <c r="F91" s="228" t="s">
        <v>1333</v>
      </c>
      <c r="G91" s="225"/>
      <c r="H91" s="229">
        <v>444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150</v>
      </c>
      <c r="AU91" s="235" t="s">
        <v>21</v>
      </c>
      <c r="AV91" s="13" t="s">
        <v>21</v>
      </c>
      <c r="AW91" s="13" t="s">
        <v>42</v>
      </c>
      <c r="AX91" s="13" t="s">
        <v>84</v>
      </c>
      <c r="AY91" s="235" t="s">
        <v>139</v>
      </c>
    </row>
    <row r="92" s="14" customFormat="1">
      <c r="A92" s="14"/>
      <c r="B92" s="236"/>
      <c r="C92" s="237"/>
      <c r="D92" s="226" t="s">
        <v>150</v>
      </c>
      <c r="E92" s="238" t="s">
        <v>82</v>
      </c>
      <c r="F92" s="239" t="s">
        <v>1334</v>
      </c>
      <c r="G92" s="237"/>
      <c r="H92" s="238" t="s">
        <v>82</v>
      </c>
      <c r="I92" s="240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150</v>
      </c>
      <c r="AU92" s="245" t="s">
        <v>21</v>
      </c>
      <c r="AV92" s="14" t="s">
        <v>92</v>
      </c>
      <c r="AW92" s="14" t="s">
        <v>42</v>
      </c>
      <c r="AX92" s="14" t="s">
        <v>84</v>
      </c>
      <c r="AY92" s="245" t="s">
        <v>139</v>
      </c>
    </row>
    <row r="93" s="15" customFormat="1">
      <c r="A93" s="15"/>
      <c r="B93" s="246"/>
      <c r="C93" s="247"/>
      <c r="D93" s="226" t="s">
        <v>150</v>
      </c>
      <c r="E93" s="248" t="s">
        <v>82</v>
      </c>
      <c r="F93" s="249" t="s">
        <v>153</v>
      </c>
      <c r="G93" s="247"/>
      <c r="H93" s="250">
        <v>444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150</v>
      </c>
      <c r="AU93" s="256" t="s">
        <v>21</v>
      </c>
      <c r="AV93" s="15" t="s">
        <v>146</v>
      </c>
      <c r="AW93" s="15" t="s">
        <v>42</v>
      </c>
      <c r="AX93" s="15" t="s">
        <v>92</v>
      </c>
      <c r="AY93" s="256" t="s">
        <v>139</v>
      </c>
    </row>
    <row r="94" s="2" customFormat="1" ht="37.8" customHeight="1">
      <c r="A94" s="40"/>
      <c r="B94" s="41"/>
      <c r="C94" s="206" t="s">
        <v>21</v>
      </c>
      <c r="D94" s="206" t="s">
        <v>141</v>
      </c>
      <c r="E94" s="207" t="s">
        <v>1335</v>
      </c>
      <c r="F94" s="208" t="s">
        <v>1336</v>
      </c>
      <c r="G94" s="209" t="s">
        <v>144</v>
      </c>
      <c r="H94" s="210">
        <v>444</v>
      </c>
      <c r="I94" s="211"/>
      <c r="J94" s="212">
        <f>ROUND(I94*H94,2)</f>
        <v>0</v>
      </c>
      <c r="K94" s="208" t="s">
        <v>145</v>
      </c>
      <c r="L94" s="46"/>
      <c r="M94" s="213" t="s">
        <v>82</v>
      </c>
      <c r="N94" s="214" t="s">
        <v>54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0.57999999999999996</v>
      </c>
      <c r="T94" s="216">
        <f>S94*H94</f>
        <v>257.51999999999998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146</v>
      </c>
      <c r="AT94" s="217" t="s">
        <v>141</v>
      </c>
      <c r="AU94" s="217" t="s">
        <v>21</v>
      </c>
      <c r="AY94" s="18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92</v>
      </c>
      <c r="BK94" s="218">
        <f>ROUND(I94*H94,2)</f>
        <v>0</v>
      </c>
      <c r="BL94" s="18" t="s">
        <v>146</v>
      </c>
      <c r="BM94" s="217" t="s">
        <v>1337</v>
      </c>
    </row>
    <row r="95" s="2" customFormat="1">
      <c r="A95" s="40"/>
      <c r="B95" s="41"/>
      <c r="C95" s="42"/>
      <c r="D95" s="219" t="s">
        <v>148</v>
      </c>
      <c r="E95" s="42"/>
      <c r="F95" s="220" t="s">
        <v>1338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148</v>
      </c>
      <c r="AU95" s="18" t="s">
        <v>21</v>
      </c>
    </row>
    <row r="96" s="13" customFormat="1">
      <c r="A96" s="13"/>
      <c r="B96" s="224"/>
      <c r="C96" s="225"/>
      <c r="D96" s="226" t="s">
        <v>150</v>
      </c>
      <c r="E96" s="227" t="s">
        <v>82</v>
      </c>
      <c r="F96" s="228" t="s">
        <v>1333</v>
      </c>
      <c r="G96" s="225"/>
      <c r="H96" s="229">
        <v>444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150</v>
      </c>
      <c r="AU96" s="235" t="s">
        <v>21</v>
      </c>
      <c r="AV96" s="13" t="s">
        <v>21</v>
      </c>
      <c r="AW96" s="13" t="s">
        <v>42</v>
      </c>
      <c r="AX96" s="13" t="s">
        <v>84</v>
      </c>
      <c r="AY96" s="235" t="s">
        <v>139</v>
      </c>
    </row>
    <row r="97" s="14" customFormat="1">
      <c r="A97" s="14"/>
      <c r="B97" s="236"/>
      <c r="C97" s="237"/>
      <c r="D97" s="226" t="s">
        <v>150</v>
      </c>
      <c r="E97" s="238" t="s">
        <v>82</v>
      </c>
      <c r="F97" s="239" t="s">
        <v>1339</v>
      </c>
      <c r="G97" s="237"/>
      <c r="H97" s="238" t="s">
        <v>82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150</v>
      </c>
      <c r="AU97" s="245" t="s">
        <v>21</v>
      </c>
      <c r="AV97" s="14" t="s">
        <v>92</v>
      </c>
      <c r="AW97" s="14" t="s">
        <v>42</v>
      </c>
      <c r="AX97" s="14" t="s">
        <v>84</v>
      </c>
      <c r="AY97" s="245" t="s">
        <v>139</v>
      </c>
    </row>
    <row r="98" s="15" customFormat="1">
      <c r="A98" s="15"/>
      <c r="B98" s="246"/>
      <c r="C98" s="247"/>
      <c r="D98" s="226" t="s">
        <v>150</v>
      </c>
      <c r="E98" s="248" t="s">
        <v>82</v>
      </c>
      <c r="F98" s="249" t="s">
        <v>153</v>
      </c>
      <c r="G98" s="247"/>
      <c r="H98" s="250">
        <v>444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150</v>
      </c>
      <c r="AU98" s="256" t="s">
        <v>21</v>
      </c>
      <c r="AV98" s="15" t="s">
        <v>146</v>
      </c>
      <c r="AW98" s="15" t="s">
        <v>42</v>
      </c>
      <c r="AX98" s="15" t="s">
        <v>92</v>
      </c>
      <c r="AY98" s="256" t="s">
        <v>139</v>
      </c>
    </row>
    <row r="99" s="2" customFormat="1" ht="24.15" customHeight="1">
      <c r="A99" s="40"/>
      <c r="B99" s="41"/>
      <c r="C99" s="206" t="s">
        <v>159</v>
      </c>
      <c r="D99" s="206" t="s">
        <v>141</v>
      </c>
      <c r="E99" s="207" t="s">
        <v>1340</v>
      </c>
      <c r="F99" s="208" t="s">
        <v>1341</v>
      </c>
      <c r="G99" s="209" t="s">
        <v>144</v>
      </c>
      <c r="H99" s="210">
        <v>390</v>
      </c>
      <c r="I99" s="211"/>
      <c r="J99" s="212">
        <f>ROUND(I99*H99,2)</f>
        <v>0</v>
      </c>
      <c r="K99" s="208" t="s">
        <v>145</v>
      </c>
      <c r="L99" s="46"/>
      <c r="M99" s="213" t="s">
        <v>82</v>
      </c>
      <c r="N99" s="214" t="s">
        <v>54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0.35499999999999998</v>
      </c>
      <c r="T99" s="216">
        <f>S99*H99</f>
        <v>138.44999999999999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146</v>
      </c>
      <c r="AT99" s="217" t="s">
        <v>141</v>
      </c>
      <c r="AU99" s="217" t="s">
        <v>21</v>
      </c>
      <c r="AY99" s="18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92</v>
      </c>
      <c r="BK99" s="218">
        <f>ROUND(I99*H99,2)</f>
        <v>0</v>
      </c>
      <c r="BL99" s="18" t="s">
        <v>146</v>
      </c>
      <c r="BM99" s="217" t="s">
        <v>1342</v>
      </c>
    </row>
    <row r="100" s="2" customFormat="1">
      <c r="A100" s="40"/>
      <c r="B100" s="41"/>
      <c r="C100" s="42"/>
      <c r="D100" s="219" t="s">
        <v>148</v>
      </c>
      <c r="E100" s="42"/>
      <c r="F100" s="220" t="s">
        <v>1343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148</v>
      </c>
      <c r="AU100" s="18" t="s">
        <v>21</v>
      </c>
    </row>
    <row r="101" s="13" customFormat="1">
      <c r="A101" s="13"/>
      <c r="B101" s="224"/>
      <c r="C101" s="225"/>
      <c r="D101" s="226" t="s">
        <v>150</v>
      </c>
      <c r="E101" s="227" t="s">
        <v>82</v>
      </c>
      <c r="F101" s="228" t="s">
        <v>1344</v>
      </c>
      <c r="G101" s="225"/>
      <c r="H101" s="229">
        <v>390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150</v>
      </c>
      <c r="AU101" s="235" t="s">
        <v>21</v>
      </c>
      <c r="AV101" s="13" t="s">
        <v>21</v>
      </c>
      <c r="AW101" s="13" t="s">
        <v>42</v>
      </c>
      <c r="AX101" s="13" t="s">
        <v>84</v>
      </c>
      <c r="AY101" s="235" t="s">
        <v>139</v>
      </c>
    </row>
    <row r="102" s="14" customFormat="1">
      <c r="A102" s="14"/>
      <c r="B102" s="236"/>
      <c r="C102" s="237"/>
      <c r="D102" s="226" t="s">
        <v>150</v>
      </c>
      <c r="E102" s="238" t="s">
        <v>82</v>
      </c>
      <c r="F102" s="239" t="s">
        <v>152</v>
      </c>
      <c r="G102" s="237"/>
      <c r="H102" s="238" t="s">
        <v>82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150</v>
      </c>
      <c r="AU102" s="245" t="s">
        <v>21</v>
      </c>
      <c r="AV102" s="14" t="s">
        <v>92</v>
      </c>
      <c r="AW102" s="14" t="s">
        <v>42</v>
      </c>
      <c r="AX102" s="14" t="s">
        <v>84</v>
      </c>
      <c r="AY102" s="245" t="s">
        <v>139</v>
      </c>
    </row>
    <row r="103" s="15" customFormat="1">
      <c r="A103" s="15"/>
      <c r="B103" s="246"/>
      <c r="C103" s="247"/>
      <c r="D103" s="226" t="s">
        <v>150</v>
      </c>
      <c r="E103" s="248" t="s">
        <v>82</v>
      </c>
      <c r="F103" s="249" t="s">
        <v>153</v>
      </c>
      <c r="G103" s="247"/>
      <c r="H103" s="250">
        <v>390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150</v>
      </c>
      <c r="AU103" s="256" t="s">
        <v>21</v>
      </c>
      <c r="AV103" s="15" t="s">
        <v>146</v>
      </c>
      <c r="AW103" s="15" t="s">
        <v>42</v>
      </c>
      <c r="AX103" s="15" t="s">
        <v>92</v>
      </c>
      <c r="AY103" s="256" t="s">
        <v>139</v>
      </c>
    </row>
    <row r="104" s="2" customFormat="1" ht="21.75" customHeight="1">
      <c r="A104" s="40"/>
      <c r="B104" s="41"/>
      <c r="C104" s="206" t="s">
        <v>146</v>
      </c>
      <c r="D104" s="206" t="s">
        <v>141</v>
      </c>
      <c r="E104" s="207" t="s">
        <v>1345</v>
      </c>
      <c r="F104" s="208" t="s">
        <v>1346</v>
      </c>
      <c r="G104" s="209" t="s">
        <v>144</v>
      </c>
      <c r="H104" s="210">
        <v>577.20000000000005</v>
      </c>
      <c r="I104" s="211"/>
      <c r="J104" s="212">
        <f>ROUND(I104*H104,2)</f>
        <v>0</v>
      </c>
      <c r="K104" s="208" t="s">
        <v>145</v>
      </c>
      <c r="L104" s="46"/>
      <c r="M104" s="213" t="s">
        <v>82</v>
      </c>
      <c r="N104" s="214" t="s">
        <v>54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0.00080000000000000004</v>
      </c>
      <c r="T104" s="216">
        <f>S104*H104</f>
        <v>0.46176000000000006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146</v>
      </c>
      <c r="AT104" s="217" t="s">
        <v>141</v>
      </c>
      <c r="AU104" s="217" t="s">
        <v>21</v>
      </c>
      <c r="AY104" s="18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92</v>
      </c>
      <c r="BK104" s="218">
        <f>ROUND(I104*H104,2)</f>
        <v>0</v>
      </c>
      <c r="BL104" s="18" t="s">
        <v>146</v>
      </c>
      <c r="BM104" s="217" t="s">
        <v>1347</v>
      </c>
    </row>
    <row r="105" s="2" customFormat="1">
      <c r="A105" s="40"/>
      <c r="B105" s="41"/>
      <c r="C105" s="42"/>
      <c r="D105" s="219" t="s">
        <v>148</v>
      </c>
      <c r="E105" s="42"/>
      <c r="F105" s="220" t="s">
        <v>1348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148</v>
      </c>
      <c r="AU105" s="18" t="s">
        <v>21</v>
      </c>
    </row>
    <row r="106" s="13" customFormat="1">
      <c r="A106" s="13"/>
      <c r="B106" s="224"/>
      <c r="C106" s="225"/>
      <c r="D106" s="226" t="s">
        <v>150</v>
      </c>
      <c r="E106" s="227" t="s">
        <v>82</v>
      </c>
      <c r="F106" s="228" t="s">
        <v>1349</v>
      </c>
      <c r="G106" s="225"/>
      <c r="H106" s="229">
        <v>577.20000000000005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150</v>
      </c>
      <c r="AU106" s="235" t="s">
        <v>21</v>
      </c>
      <c r="AV106" s="13" t="s">
        <v>21</v>
      </c>
      <c r="AW106" s="13" t="s">
        <v>42</v>
      </c>
      <c r="AX106" s="13" t="s">
        <v>84</v>
      </c>
      <c r="AY106" s="235" t="s">
        <v>139</v>
      </c>
    </row>
    <row r="107" s="14" customFormat="1">
      <c r="A107" s="14"/>
      <c r="B107" s="236"/>
      <c r="C107" s="237"/>
      <c r="D107" s="226" t="s">
        <v>150</v>
      </c>
      <c r="E107" s="238" t="s">
        <v>82</v>
      </c>
      <c r="F107" s="239" t="s">
        <v>152</v>
      </c>
      <c r="G107" s="237"/>
      <c r="H107" s="238" t="s">
        <v>82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150</v>
      </c>
      <c r="AU107" s="245" t="s">
        <v>21</v>
      </c>
      <c r="AV107" s="14" t="s">
        <v>92</v>
      </c>
      <c r="AW107" s="14" t="s">
        <v>42</v>
      </c>
      <c r="AX107" s="14" t="s">
        <v>84</v>
      </c>
      <c r="AY107" s="245" t="s">
        <v>139</v>
      </c>
    </row>
    <row r="108" s="15" customFormat="1">
      <c r="A108" s="15"/>
      <c r="B108" s="246"/>
      <c r="C108" s="247"/>
      <c r="D108" s="226" t="s">
        <v>150</v>
      </c>
      <c r="E108" s="248" t="s">
        <v>82</v>
      </c>
      <c r="F108" s="249" t="s">
        <v>153</v>
      </c>
      <c r="G108" s="247"/>
      <c r="H108" s="250">
        <v>577.20000000000005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150</v>
      </c>
      <c r="AU108" s="256" t="s">
        <v>21</v>
      </c>
      <c r="AV108" s="15" t="s">
        <v>146</v>
      </c>
      <c r="AW108" s="15" t="s">
        <v>42</v>
      </c>
      <c r="AX108" s="15" t="s">
        <v>92</v>
      </c>
      <c r="AY108" s="256" t="s">
        <v>139</v>
      </c>
    </row>
    <row r="109" s="2" customFormat="1" ht="24.15" customHeight="1">
      <c r="A109" s="40"/>
      <c r="B109" s="41"/>
      <c r="C109" s="206" t="s">
        <v>170</v>
      </c>
      <c r="D109" s="206" t="s">
        <v>141</v>
      </c>
      <c r="E109" s="207" t="s">
        <v>347</v>
      </c>
      <c r="F109" s="208" t="s">
        <v>348</v>
      </c>
      <c r="G109" s="209" t="s">
        <v>229</v>
      </c>
      <c r="H109" s="210">
        <v>66.599999999999994</v>
      </c>
      <c r="I109" s="211"/>
      <c r="J109" s="212">
        <f>ROUND(I109*H109,2)</f>
        <v>0</v>
      </c>
      <c r="K109" s="208" t="s">
        <v>145</v>
      </c>
      <c r="L109" s="46"/>
      <c r="M109" s="213" t="s">
        <v>82</v>
      </c>
      <c r="N109" s="214" t="s">
        <v>54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146</v>
      </c>
      <c r="AT109" s="217" t="s">
        <v>141</v>
      </c>
      <c r="AU109" s="217" t="s">
        <v>21</v>
      </c>
      <c r="AY109" s="18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92</v>
      </c>
      <c r="BK109" s="218">
        <f>ROUND(I109*H109,2)</f>
        <v>0</v>
      </c>
      <c r="BL109" s="18" t="s">
        <v>146</v>
      </c>
      <c r="BM109" s="217" t="s">
        <v>1350</v>
      </c>
    </row>
    <row r="110" s="2" customFormat="1">
      <c r="A110" s="40"/>
      <c r="B110" s="41"/>
      <c r="C110" s="42"/>
      <c r="D110" s="219" t="s">
        <v>148</v>
      </c>
      <c r="E110" s="42"/>
      <c r="F110" s="220" t="s">
        <v>350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148</v>
      </c>
      <c r="AU110" s="18" t="s">
        <v>21</v>
      </c>
    </row>
    <row r="111" s="13" customFormat="1">
      <c r="A111" s="13"/>
      <c r="B111" s="224"/>
      <c r="C111" s="225"/>
      <c r="D111" s="226" t="s">
        <v>150</v>
      </c>
      <c r="E111" s="227" t="s">
        <v>82</v>
      </c>
      <c r="F111" s="228" t="s">
        <v>1351</v>
      </c>
      <c r="G111" s="225"/>
      <c r="H111" s="229">
        <v>66.599999999999994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150</v>
      </c>
      <c r="AU111" s="235" t="s">
        <v>21</v>
      </c>
      <c r="AV111" s="13" t="s">
        <v>21</v>
      </c>
      <c r="AW111" s="13" t="s">
        <v>42</v>
      </c>
      <c r="AX111" s="13" t="s">
        <v>84</v>
      </c>
      <c r="AY111" s="235" t="s">
        <v>139</v>
      </c>
    </row>
    <row r="112" s="14" customFormat="1">
      <c r="A112" s="14"/>
      <c r="B112" s="236"/>
      <c r="C112" s="237"/>
      <c r="D112" s="226" t="s">
        <v>150</v>
      </c>
      <c r="E112" s="238" t="s">
        <v>82</v>
      </c>
      <c r="F112" s="239" t="s">
        <v>1352</v>
      </c>
      <c r="G112" s="237"/>
      <c r="H112" s="238" t="s">
        <v>82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150</v>
      </c>
      <c r="AU112" s="245" t="s">
        <v>21</v>
      </c>
      <c r="AV112" s="14" t="s">
        <v>92</v>
      </c>
      <c r="AW112" s="14" t="s">
        <v>42</v>
      </c>
      <c r="AX112" s="14" t="s">
        <v>84</v>
      </c>
      <c r="AY112" s="245" t="s">
        <v>139</v>
      </c>
    </row>
    <row r="113" s="15" customFormat="1">
      <c r="A113" s="15"/>
      <c r="B113" s="246"/>
      <c r="C113" s="247"/>
      <c r="D113" s="226" t="s">
        <v>150</v>
      </c>
      <c r="E113" s="248" t="s">
        <v>82</v>
      </c>
      <c r="F113" s="249" t="s">
        <v>153</v>
      </c>
      <c r="G113" s="247"/>
      <c r="H113" s="250">
        <v>66.599999999999994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150</v>
      </c>
      <c r="AU113" s="256" t="s">
        <v>21</v>
      </c>
      <c r="AV113" s="15" t="s">
        <v>146</v>
      </c>
      <c r="AW113" s="15" t="s">
        <v>42</v>
      </c>
      <c r="AX113" s="15" t="s">
        <v>92</v>
      </c>
      <c r="AY113" s="256" t="s">
        <v>139</v>
      </c>
    </row>
    <row r="114" s="2" customFormat="1" ht="24.15" customHeight="1">
      <c r="A114" s="40"/>
      <c r="B114" s="41"/>
      <c r="C114" s="206" t="s">
        <v>177</v>
      </c>
      <c r="D114" s="206" t="s">
        <v>141</v>
      </c>
      <c r="E114" s="207" t="s">
        <v>1353</v>
      </c>
      <c r="F114" s="208" t="s">
        <v>1354</v>
      </c>
      <c r="G114" s="209" t="s">
        <v>144</v>
      </c>
      <c r="H114" s="210">
        <v>444</v>
      </c>
      <c r="I114" s="211"/>
      <c r="J114" s="212">
        <f>ROUND(I114*H114,2)</f>
        <v>0</v>
      </c>
      <c r="K114" s="208" t="s">
        <v>145</v>
      </c>
      <c r="L114" s="46"/>
      <c r="M114" s="213" t="s">
        <v>82</v>
      </c>
      <c r="N114" s="214" t="s">
        <v>54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146</v>
      </c>
      <c r="AT114" s="217" t="s">
        <v>141</v>
      </c>
      <c r="AU114" s="217" t="s">
        <v>21</v>
      </c>
      <c r="AY114" s="18" t="s">
        <v>139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92</v>
      </c>
      <c r="BK114" s="218">
        <f>ROUND(I114*H114,2)</f>
        <v>0</v>
      </c>
      <c r="BL114" s="18" t="s">
        <v>146</v>
      </c>
      <c r="BM114" s="217" t="s">
        <v>1355</v>
      </c>
    </row>
    <row r="115" s="2" customFormat="1">
      <c r="A115" s="40"/>
      <c r="B115" s="41"/>
      <c r="C115" s="42"/>
      <c r="D115" s="219" t="s">
        <v>148</v>
      </c>
      <c r="E115" s="42"/>
      <c r="F115" s="220" t="s">
        <v>1356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148</v>
      </c>
      <c r="AU115" s="18" t="s">
        <v>21</v>
      </c>
    </row>
    <row r="116" s="13" customFormat="1">
      <c r="A116" s="13"/>
      <c r="B116" s="224"/>
      <c r="C116" s="225"/>
      <c r="D116" s="226" t="s">
        <v>150</v>
      </c>
      <c r="E116" s="227" t="s">
        <v>82</v>
      </c>
      <c r="F116" s="228" t="s">
        <v>1333</v>
      </c>
      <c r="G116" s="225"/>
      <c r="H116" s="229">
        <v>444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150</v>
      </c>
      <c r="AU116" s="235" t="s">
        <v>21</v>
      </c>
      <c r="AV116" s="13" t="s">
        <v>21</v>
      </c>
      <c r="AW116" s="13" t="s">
        <v>42</v>
      </c>
      <c r="AX116" s="13" t="s">
        <v>84</v>
      </c>
      <c r="AY116" s="235" t="s">
        <v>139</v>
      </c>
    </row>
    <row r="117" s="14" customFormat="1">
      <c r="A117" s="14"/>
      <c r="B117" s="236"/>
      <c r="C117" s="237"/>
      <c r="D117" s="226" t="s">
        <v>150</v>
      </c>
      <c r="E117" s="238" t="s">
        <v>82</v>
      </c>
      <c r="F117" s="239" t="s">
        <v>152</v>
      </c>
      <c r="G117" s="237"/>
      <c r="H117" s="238" t="s">
        <v>82</v>
      </c>
      <c r="I117" s="240"/>
      <c r="J117" s="237"/>
      <c r="K117" s="237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150</v>
      </c>
      <c r="AU117" s="245" t="s">
        <v>21</v>
      </c>
      <c r="AV117" s="14" t="s">
        <v>92</v>
      </c>
      <c r="AW117" s="14" t="s">
        <v>42</v>
      </c>
      <c r="AX117" s="14" t="s">
        <v>84</v>
      </c>
      <c r="AY117" s="245" t="s">
        <v>139</v>
      </c>
    </row>
    <row r="118" s="15" customFormat="1">
      <c r="A118" s="15"/>
      <c r="B118" s="246"/>
      <c r="C118" s="247"/>
      <c r="D118" s="226" t="s">
        <v>150</v>
      </c>
      <c r="E118" s="248" t="s">
        <v>82</v>
      </c>
      <c r="F118" s="249" t="s">
        <v>153</v>
      </c>
      <c r="G118" s="247"/>
      <c r="H118" s="250">
        <v>444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150</v>
      </c>
      <c r="AU118" s="256" t="s">
        <v>21</v>
      </c>
      <c r="AV118" s="15" t="s">
        <v>146</v>
      </c>
      <c r="AW118" s="15" t="s">
        <v>42</v>
      </c>
      <c r="AX118" s="15" t="s">
        <v>92</v>
      </c>
      <c r="AY118" s="256" t="s">
        <v>139</v>
      </c>
    </row>
    <row r="119" s="2" customFormat="1" ht="24.15" customHeight="1">
      <c r="A119" s="40"/>
      <c r="B119" s="41"/>
      <c r="C119" s="206" t="s">
        <v>183</v>
      </c>
      <c r="D119" s="206" t="s">
        <v>141</v>
      </c>
      <c r="E119" s="207" t="s">
        <v>390</v>
      </c>
      <c r="F119" s="208" t="s">
        <v>391</v>
      </c>
      <c r="G119" s="209" t="s">
        <v>144</v>
      </c>
      <c r="H119" s="210">
        <v>444</v>
      </c>
      <c r="I119" s="211"/>
      <c r="J119" s="212">
        <f>ROUND(I119*H119,2)</f>
        <v>0</v>
      </c>
      <c r="K119" s="208" t="s">
        <v>145</v>
      </c>
      <c r="L119" s="46"/>
      <c r="M119" s="213" t="s">
        <v>82</v>
      </c>
      <c r="N119" s="214" t="s">
        <v>54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146</v>
      </c>
      <c r="AT119" s="217" t="s">
        <v>141</v>
      </c>
      <c r="AU119" s="217" t="s">
        <v>21</v>
      </c>
      <c r="AY119" s="18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92</v>
      </c>
      <c r="BK119" s="218">
        <f>ROUND(I119*H119,2)</f>
        <v>0</v>
      </c>
      <c r="BL119" s="18" t="s">
        <v>146</v>
      </c>
      <c r="BM119" s="217" t="s">
        <v>1357</v>
      </c>
    </row>
    <row r="120" s="2" customFormat="1">
      <c r="A120" s="40"/>
      <c r="B120" s="41"/>
      <c r="C120" s="42"/>
      <c r="D120" s="219" t="s">
        <v>148</v>
      </c>
      <c r="E120" s="42"/>
      <c r="F120" s="220" t="s">
        <v>393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148</v>
      </c>
      <c r="AU120" s="18" t="s">
        <v>21</v>
      </c>
    </row>
    <row r="121" s="2" customFormat="1" ht="16.5" customHeight="1">
      <c r="A121" s="40"/>
      <c r="B121" s="41"/>
      <c r="C121" s="257" t="s">
        <v>189</v>
      </c>
      <c r="D121" s="257" t="s">
        <v>270</v>
      </c>
      <c r="E121" s="258" t="s">
        <v>394</v>
      </c>
      <c r="F121" s="259" t="s">
        <v>395</v>
      </c>
      <c r="G121" s="260" t="s">
        <v>396</v>
      </c>
      <c r="H121" s="261">
        <v>8.8800000000000008</v>
      </c>
      <c r="I121" s="262"/>
      <c r="J121" s="263">
        <f>ROUND(I121*H121,2)</f>
        <v>0</v>
      </c>
      <c r="K121" s="259" t="s">
        <v>145</v>
      </c>
      <c r="L121" s="264"/>
      <c r="M121" s="265" t="s">
        <v>82</v>
      </c>
      <c r="N121" s="266" t="s">
        <v>54</v>
      </c>
      <c r="O121" s="86"/>
      <c r="P121" s="215">
        <f>O121*H121</f>
        <v>0</v>
      </c>
      <c r="Q121" s="215">
        <v>0.001</v>
      </c>
      <c r="R121" s="215">
        <f>Q121*H121</f>
        <v>0.0088800000000000007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189</v>
      </c>
      <c r="AT121" s="217" t="s">
        <v>270</v>
      </c>
      <c r="AU121" s="217" t="s">
        <v>21</v>
      </c>
      <c r="AY121" s="18" t="s">
        <v>139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92</v>
      </c>
      <c r="BK121" s="218">
        <f>ROUND(I121*H121,2)</f>
        <v>0</v>
      </c>
      <c r="BL121" s="18" t="s">
        <v>146</v>
      </c>
      <c r="BM121" s="217" t="s">
        <v>1358</v>
      </c>
    </row>
    <row r="122" s="13" customFormat="1">
      <c r="A122" s="13"/>
      <c r="B122" s="224"/>
      <c r="C122" s="225"/>
      <c r="D122" s="226" t="s">
        <v>150</v>
      </c>
      <c r="E122" s="225"/>
      <c r="F122" s="228" t="s">
        <v>1359</v>
      </c>
      <c r="G122" s="225"/>
      <c r="H122" s="229">
        <v>8.8800000000000008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150</v>
      </c>
      <c r="AU122" s="235" t="s">
        <v>21</v>
      </c>
      <c r="AV122" s="13" t="s">
        <v>21</v>
      </c>
      <c r="AW122" s="13" t="s">
        <v>4</v>
      </c>
      <c r="AX122" s="13" t="s">
        <v>92</v>
      </c>
      <c r="AY122" s="235" t="s">
        <v>139</v>
      </c>
    </row>
    <row r="123" s="2" customFormat="1" ht="16.5" customHeight="1">
      <c r="A123" s="40"/>
      <c r="B123" s="41"/>
      <c r="C123" s="206" t="s">
        <v>195</v>
      </c>
      <c r="D123" s="206" t="s">
        <v>141</v>
      </c>
      <c r="E123" s="207" t="s">
        <v>1360</v>
      </c>
      <c r="F123" s="208" t="s">
        <v>1361</v>
      </c>
      <c r="G123" s="209" t="s">
        <v>520</v>
      </c>
      <c r="H123" s="210">
        <v>1</v>
      </c>
      <c r="I123" s="211"/>
      <c r="J123" s="212">
        <f>ROUND(I123*H123,2)</f>
        <v>0</v>
      </c>
      <c r="K123" s="208" t="s">
        <v>82</v>
      </c>
      <c r="L123" s="46"/>
      <c r="M123" s="213" t="s">
        <v>82</v>
      </c>
      <c r="N123" s="214" t="s">
        <v>54</v>
      </c>
      <c r="O123" s="86"/>
      <c r="P123" s="215">
        <f>O123*H123</f>
        <v>0</v>
      </c>
      <c r="Q123" s="215">
        <v>0.019220000000000001</v>
      </c>
      <c r="R123" s="215">
        <f>Q123*H123</f>
        <v>0.019220000000000001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146</v>
      </c>
      <c r="AT123" s="217" t="s">
        <v>141</v>
      </c>
      <c r="AU123" s="217" t="s">
        <v>21</v>
      </c>
      <c r="AY123" s="18" t="s">
        <v>139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92</v>
      </c>
      <c r="BK123" s="218">
        <f>ROUND(I123*H123,2)</f>
        <v>0</v>
      </c>
      <c r="BL123" s="18" t="s">
        <v>146</v>
      </c>
      <c r="BM123" s="217" t="s">
        <v>1362</v>
      </c>
    </row>
    <row r="124" s="12" customFormat="1" ht="22.8" customHeight="1">
      <c r="A124" s="12"/>
      <c r="B124" s="190"/>
      <c r="C124" s="191"/>
      <c r="D124" s="192" t="s">
        <v>83</v>
      </c>
      <c r="E124" s="204" t="s">
        <v>146</v>
      </c>
      <c r="F124" s="204" t="s">
        <v>648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SUM(P125:P129)</f>
        <v>0</v>
      </c>
      <c r="Q124" s="198"/>
      <c r="R124" s="199">
        <f>SUM(R125:R129)</f>
        <v>1.6541999999999999</v>
      </c>
      <c r="S124" s="198"/>
      <c r="T124" s="20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92</v>
      </c>
      <c r="AT124" s="202" t="s">
        <v>83</v>
      </c>
      <c r="AU124" s="202" t="s">
        <v>92</v>
      </c>
      <c r="AY124" s="201" t="s">
        <v>139</v>
      </c>
      <c r="BK124" s="203">
        <f>SUM(BK125:BK129)</f>
        <v>0</v>
      </c>
    </row>
    <row r="125" s="2" customFormat="1" ht="16.5" customHeight="1">
      <c r="A125" s="40"/>
      <c r="B125" s="41"/>
      <c r="C125" s="206" t="s">
        <v>202</v>
      </c>
      <c r="D125" s="206" t="s">
        <v>141</v>
      </c>
      <c r="E125" s="207" t="s">
        <v>1363</v>
      </c>
      <c r="F125" s="208" t="s">
        <v>1364</v>
      </c>
      <c r="G125" s="209" t="s">
        <v>144</v>
      </c>
      <c r="H125" s="210">
        <v>107</v>
      </c>
      <c r="I125" s="211"/>
      <c r="J125" s="212">
        <f>ROUND(I125*H125,2)</f>
        <v>0</v>
      </c>
      <c r="K125" s="208" t="s">
        <v>82</v>
      </c>
      <c r="L125" s="46"/>
      <c r="M125" s="213" t="s">
        <v>82</v>
      </c>
      <c r="N125" s="214" t="s">
        <v>54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146</v>
      </c>
      <c r="AT125" s="217" t="s">
        <v>141</v>
      </c>
      <c r="AU125" s="217" t="s">
        <v>21</v>
      </c>
      <c r="AY125" s="18" t="s">
        <v>139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92</v>
      </c>
      <c r="BK125" s="218">
        <f>ROUND(I125*H125,2)</f>
        <v>0</v>
      </c>
      <c r="BL125" s="18" t="s">
        <v>146</v>
      </c>
      <c r="BM125" s="217" t="s">
        <v>1365</v>
      </c>
    </row>
    <row r="126" s="13" customFormat="1">
      <c r="A126" s="13"/>
      <c r="B126" s="224"/>
      <c r="C126" s="225"/>
      <c r="D126" s="226" t="s">
        <v>150</v>
      </c>
      <c r="E126" s="227" t="s">
        <v>82</v>
      </c>
      <c r="F126" s="228" t="s">
        <v>764</v>
      </c>
      <c r="G126" s="225"/>
      <c r="H126" s="229">
        <v>107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150</v>
      </c>
      <c r="AU126" s="235" t="s">
        <v>21</v>
      </c>
      <c r="AV126" s="13" t="s">
        <v>21</v>
      </c>
      <c r="AW126" s="13" t="s">
        <v>42</v>
      </c>
      <c r="AX126" s="13" t="s">
        <v>84</v>
      </c>
      <c r="AY126" s="235" t="s">
        <v>139</v>
      </c>
    </row>
    <row r="127" s="14" customFormat="1">
      <c r="A127" s="14"/>
      <c r="B127" s="236"/>
      <c r="C127" s="237"/>
      <c r="D127" s="226" t="s">
        <v>150</v>
      </c>
      <c r="E127" s="238" t="s">
        <v>82</v>
      </c>
      <c r="F127" s="239" t="s">
        <v>152</v>
      </c>
      <c r="G127" s="237"/>
      <c r="H127" s="238" t="s">
        <v>82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150</v>
      </c>
      <c r="AU127" s="245" t="s">
        <v>21</v>
      </c>
      <c r="AV127" s="14" t="s">
        <v>92</v>
      </c>
      <c r="AW127" s="14" t="s">
        <v>42</v>
      </c>
      <c r="AX127" s="14" t="s">
        <v>84</v>
      </c>
      <c r="AY127" s="245" t="s">
        <v>139</v>
      </c>
    </row>
    <row r="128" s="15" customFormat="1">
      <c r="A128" s="15"/>
      <c r="B128" s="246"/>
      <c r="C128" s="247"/>
      <c r="D128" s="226" t="s">
        <v>150</v>
      </c>
      <c r="E128" s="248" t="s">
        <v>82</v>
      </c>
      <c r="F128" s="249" t="s">
        <v>153</v>
      </c>
      <c r="G128" s="247"/>
      <c r="H128" s="250">
        <v>107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150</v>
      </c>
      <c r="AU128" s="256" t="s">
        <v>21</v>
      </c>
      <c r="AV128" s="15" t="s">
        <v>146</v>
      </c>
      <c r="AW128" s="15" t="s">
        <v>42</v>
      </c>
      <c r="AX128" s="15" t="s">
        <v>92</v>
      </c>
      <c r="AY128" s="256" t="s">
        <v>139</v>
      </c>
    </row>
    <row r="129" s="2" customFormat="1" ht="16.5" customHeight="1">
      <c r="A129" s="40"/>
      <c r="B129" s="41"/>
      <c r="C129" s="206" t="s">
        <v>206</v>
      </c>
      <c r="D129" s="206" t="s">
        <v>141</v>
      </c>
      <c r="E129" s="207" t="s">
        <v>1366</v>
      </c>
      <c r="F129" s="208" t="s">
        <v>1367</v>
      </c>
      <c r="G129" s="209" t="s">
        <v>525</v>
      </c>
      <c r="H129" s="210">
        <v>2</v>
      </c>
      <c r="I129" s="211"/>
      <c r="J129" s="212">
        <f>ROUND(I129*H129,2)</f>
        <v>0</v>
      </c>
      <c r="K129" s="208" t="s">
        <v>82</v>
      </c>
      <c r="L129" s="46"/>
      <c r="M129" s="213" t="s">
        <v>82</v>
      </c>
      <c r="N129" s="214" t="s">
        <v>54</v>
      </c>
      <c r="O129" s="86"/>
      <c r="P129" s="215">
        <f>O129*H129</f>
        <v>0</v>
      </c>
      <c r="Q129" s="215">
        <v>0.82709999999999995</v>
      </c>
      <c r="R129" s="215">
        <f>Q129*H129</f>
        <v>1.6541999999999999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146</v>
      </c>
      <c r="AT129" s="217" t="s">
        <v>141</v>
      </c>
      <c r="AU129" s="217" t="s">
        <v>21</v>
      </c>
      <c r="AY129" s="18" t="s">
        <v>139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92</v>
      </c>
      <c r="BK129" s="218">
        <f>ROUND(I129*H129,2)</f>
        <v>0</v>
      </c>
      <c r="BL129" s="18" t="s">
        <v>146</v>
      </c>
      <c r="BM129" s="217" t="s">
        <v>1368</v>
      </c>
    </row>
    <row r="130" s="12" customFormat="1" ht="22.8" customHeight="1">
      <c r="A130" s="12"/>
      <c r="B130" s="190"/>
      <c r="C130" s="191"/>
      <c r="D130" s="192" t="s">
        <v>83</v>
      </c>
      <c r="E130" s="204" t="s">
        <v>170</v>
      </c>
      <c r="F130" s="204" t="s">
        <v>736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SUM(P131:P141)</f>
        <v>0</v>
      </c>
      <c r="Q130" s="198"/>
      <c r="R130" s="199">
        <f>SUM(R131:R141)</f>
        <v>3.8404999999999996</v>
      </c>
      <c r="S130" s="198"/>
      <c r="T130" s="200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92</v>
      </c>
      <c r="AT130" s="202" t="s">
        <v>83</v>
      </c>
      <c r="AU130" s="202" t="s">
        <v>92</v>
      </c>
      <c r="AY130" s="201" t="s">
        <v>139</v>
      </c>
      <c r="BK130" s="203">
        <f>SUM(BK131:BK141)</f>
        <v>0</v>
      </c>
    </row>
    <row r="131" s="2" customFormat="1" ht="21.75" customHeight="1">
      <c r="A131" s="40"/>
      <c r="B131" s="41"/>
      <c r="C131" s="206" t="s">
        <v>213</v>
      </c>
      <c r="D131" s="206" t="s">
        <v>141</v>
      </c>
      <c r="E131" s="207" t="s">
        <v>745</v>
      </c>
      <c r="F131" s="208" t="s">
        <v>746</v>
      </c>
      <c r="G131" s="209" t="s">
        <v>144</v>
      </c>
      <c r="H131" s="210">
        <v>30</v>
      </c>
      <c r="I131" s="211"/>
      <c r="J131" s="212">
        <f>ROUND(I131*H131,2)</f>
        <v>0</v>
      </c>
      <c r="K131" s="208" t="s">
        <v>145</v>
      </c>
      <c r="L131" s="46"/>
      <c r="M131" s="213" t="s">
        <v>82</v>
      </c>
      <c r="N131" s="214" t="s">
        <v>54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146</v>
      </c>
      <c r="AT131" s="217" t="s">
        <v>141</v>
      </c>
      <c r="AU131" s="217" t="s">
        <v>21</v>
      </c>
      <c r="AY131" s="18" t="s">
        <v>139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92</v>
      </c>
      <c r="BK131" s="218">
        <f>ROUND(I131*H131,2)</f>
        <v>0</v>
      </c>
      <c r="BL131" s="18" t="s">
        <v>146</v>
      </c>
      <c r="BM131" s="217" t="s">
        <v>1369</v>
      </c>
    </row>
    <row r="132" s="2" customFormat="1">
      <c r="A132" s="40"/>
      <c r="B132" s="41"/>
      <c r="C132" s="42"/>
      <c r="D132" s="219" t="s">
        <v>148</v>
      </c>
      <c r="E132" s="42"/>
      <c r="F132" s="220" t="s">
        <v>748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148</v>
      </c>
      <c r="AU132" s="18" t="s">
        <v>21</v>
      </c>
    </row>
    <row r="133" s="13" customFormat="1">
      <c r="A133" s="13"/>
      <c r="B133" s="224"/>
      <c r="C133" s="225"/>
      <c r="D133" s="226" t="s">
        <v>150</v>
      </c>
      <c r="E133" s="227" t="s">
        <v>82</v>
      </c>
      <c r="F133" s="228" t="s">
        <v>327</v>
      </c>
      <c r="G133" s="225"/>
      <c r="H133" s="229">
        <v>30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150</v>
      </c>
      <c r="AU133" s="235" t="s">
        <v>21</v>
      </c>
      <c r="AV133" s="13" t="s">
        <v>21</v>
      </c>
      <c r="AW133" s="13" t="s">
        <v>42</v>
      </c>
      <c r="AX133" s="13" t="s">
        <v>84</v>
      </c>
      <c r="AY133" s="235" t="s">
        <v>139</v>
      </c>
    </row>
    <row r="134" s="14" customFormat="1">
      <c r="A134" s="14"/>
      <c r="B134" s="236"/>
      <c r="C134" s="237"/>
      <c r="D134" s="226" t="s">
        <v>150</v>
      </c>
      <c r="E134" s="238" t="s">
        <v>82</v>
      </c>
      <c r="F134" s="239" t="s">
        <v>152</v>
      </c>
      <c r="G134" s="237"/>
      <c r="H134" s="238" t="s">
        <v>82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150</v>
      </c>
      <c r="AU134" s="245" t="s">
        <v>21</v>
      </c>
      <c r="AV134" s="14" t="s">
        <v>92</v>
      </c>
      <c r="AW134" s="14" t="s">
        <v>42</v>
      </c>
      <c r="AX134" s="14" t="s">
        <v>84</v>
      </c>
      <c r="AY134" s="245" t="s">
        <v>139</v>
      </c>
    </row>
    <row r="135" s="15" customFormat="1">
      <c r="A135" s="15"/>
      <c r="B135" s="246"/>
      <c r="C135" s="247"/>
      <c r="D135" s="226" t="s">
        <v>150</v>
      </c>
      <c r="E135" s="248" t="s">
        <v>82</v>
      </c>
      <c r="F135" s="249" t="s">
        <v>153</v>
      </c>
      <c r="G135" s="247"/>
      <c r="H135" s="250">
        <v>30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150</v>
      </c>
      <c r="AU135" s="256" t="s">
        <v>21</v>
      </c>
      <c r="AV135" s="15" t="s">
        <v>146</v>
      </c>
      <c r="AW135" s="15" t="s">
        <v>42</v>
      </c>
      <c r="AX135" s="15" t="s">
        <v>92</v>
      </c>
      <c r="AY135" s="256" t="s">
        <v>139</v>
      </c>
    </row>
    <row r="136" s="2" customFormat="1" ht="37.8" customHeight="1">
      <c r="A136" s="40"/>
      <c r="B136" s="41"/>
      <c r="C136" s="206" t="s">
        <v>220</v>
      </c>
      <c r="D136" s="206" t="s">
        <v>141</v>
      </c>
      <c r="E136" s="207" t="s">
        <v>1370</v>
      </c>
      <c r="F136" s="208" t="s">
        <v>1371</v>
      </c>
      <c r="G136" s="209" t="s">
        <v>144</v>
      </c>
      <c r="H136" s="210">
        <v>30</v>
      </c>
      <c r="I136" s="211"/>
      <c r="J136" s="212">
        <f>ROUND(I136*H136,2)</f>
        <v>0</v>
      </c>
      <c r="K136" s="208" t="s">
        <v>145</v>
      </c>
      <c r="L136" s="46"/>
      <c r="M136" s="213" t="s">
        <v>82</v>
      </c>
      <c r="N136" s="214" t="s">
        <v>54</v>
      </c>
      <c r="O136" s="86"/>
      <c r="P136" s="215">
        <f>O136*H136</f>
        <v>0</v>
      </c>
      <c r="Q136" s="215">
        <v>0.089219999999999994</v>
      </c>
      <c r="R136" s="215">
        <f>Q136*H136</f>
        <v>2.6765999999999996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146</v>
      </c>
      <c r="AT136" s="217" t="s">
        <v>141</v>
      </c>
      <c r="AU136" s="217" t="s">
        <v>21</v>
      </c>
      <c r="AY136" s="18" t="s">
        <v>139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92</v>
      </c>
      <c r="BK136" s="218">
        <f>ROUND(I136*H136,2)</f>
        <v>0</v>
      </c>
      <c r="BL136" s="18" t="s">
        <v>146</v>
      </c>
      <c r="BM136" s="217" t="s">
        <v>1372</v>
      </c>
    </row>
    <row r="137" s="2" customFormat="1">
      <c r="A137" s="40"/>
      <c r="B137" s="41"/>
      <c r="C137" s="42"/>
      <c r="D137" s="219" t="s">
        <v>148</v>
      </c>
      <c r="E137" s="42"/>
      <c r="F137" s="220" t="s">
        <v>1373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148</v>
      </c>
      <c r="AU137" s="18" t="s">
        <v>21</v>
      </c>
    </row>
    <row r="138" s="2" customFormat="1" ht="16.5" customHeight="1">
      <c r="A138" s="40"/>
      <c r="B138" s="41"/>
      <c r="C138" s="257" t="s">
        <v>226</v>
      </c>
      <c r="D138" s="257" t="s">
        <v>270</v>
      </c>
      <c r="E138" s="258" t="s">
        <v>840</v>
      </c>
      <c r="F138" s="259" t="s">
        <v>841</v>
      </c>
      <c r="G138" s="260" t="s">
        <v>144</v>
      </c>
      <c r="H138" s="261">
        <v>10.300000000000001</v>
      </c>
      <c r="I138" s="262"/>
      <c r="J138" s="263">
        <f>ROUND(I138*H138,2)</f>
        <v>0</v>
      </c>
      <c r="K138" s="259" t="s">
        <v>145</v>
      </c>
      <c r="L138" s="264"/>
      <c r="M138" s="265" t="s">
        <v>82</v>
      </c>
      <c r="N138" s="266" t="s">
        <v>54</v>
      </c>
      <c r="O138" s="86"/>
      <c r="P138" s="215">
        <f>O138*H138</f>
        <v>0</v>
      </c>
      <c r="Q138" s="215">
        <v>0.113</v>
      </c>
      <c r="R138" s="215">
        <f>Q138*H138</f>
        <v>1.1639000000000002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189</v>
      </c>
      <c r="AT138" s="217" t="s">
        <v>270</v>
      </c>
      <c r="AU138" s="217" t="s">
        <v>21</v>
      </c>
      <c r="AY138" s="18" t="s">
        <v>139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92</v>
      </c>
      <c r="BK138" s="218">
        <f>ROUND(I138*H138,2)</f>
        <v>0</v>
      </c>
      <c r="BL138" s="18" t="s">
        <v>146</v>
      </c>
      <c r="BM138" s="217" t="s">
        <v>1374</v>
      </c>
    </row>
    <row r="139" s="13" customFormat="1">
      <c r="A139" s="13"/>
      <c r="B139" s="224"/>
      <c r="C139" s="225"/>
      <c r="D139" s="226" t="s">
        <v>150</v>
      </c>
      <c r="E139" s="227" t="s">
        <v>82</v>
      </c>
      <c r="F139" s="228" t="s">
        <v>1375</v>
      </c>
      <c r="G139" s="225"/>
      <c r="H139" s="229">
        <v>10.300000000000001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150</v>
      </c>
      <c r="AU139" s="235" t="s">
        <v>21</v>
      </c>
      <c r="AV139" s="13" t="s">
        <v>21</v>
      </c>
      <c r="AW139" s="13" t="s">
        <v>42</v>
      </c>
      <c r="AX139" s="13" t="s">
        <v>84</v>
      </c>
      <c r="AY139" s="235" t="s">
        <v>139</v>
      </c>
    </row>
    <row r="140" s="14" customFormat="1">
      <c r="A140" s="14"/>
      <c r="B140" s="236"/>
      <c r="C140" s="237"/>
      <c r="D140" s="226" t="s">
        <v>150</v>
      </c>
      <c r="E140" s="238" t="s">
        <v>82</v>
      </c>
      <c r="F140" s="239" t="s">
        <v>1376</v>
      </c>
      <c r="G140" s="237"/>
      <c r="H140" s="238" t="s">
        <v>82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150</v>
      </c>
      <c r="AU140" s="245" t="s">
        <v>21</v>
      </c>
      <c r="AV140" s="14" t="s">
        <v>92</v>
      </c>
      <c r="AW140" s="14" t="s">
        <v>42</v>
      </c>
      <c r="AX140" s="14" t="s">
        <v>84</v>
      </c>
      <c r="AY140" s="245" t="s">
        <v>139</v>
      </c>
    </row>
    <row r="141" s="15" customFormat="1">
      <c r="A141" s="15"/>
      <c r="B141" s="246"/>
      <c r="C141" s="247"/>
      <c r="D141" s="226" t="s">
        <v>150</v>
      </c>
      <c r="E141" s="248" t="s">
        <v>82</v>
      </c>
      <c r="F141" s="249" t="s">
        <v>153</v>
      </c>
      <c r="G141" s="247"/>
      <c r="H141" s="250">
        <v>10.300000000000001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150</v>
      </c>
      <c r="AU141" s="256" t="s">
        <v>21</v>
      </c>
      <c r="AV141" s="15" t="s">
        <v>146</v>
      </c>
      <c r="AW141" s="15" t="s">
        <v>42</v>
      </c>
      <c r="AX141" s="15" t="s">
        <v>92</v>
      </c>
      <c r="AY141" s="256" t="s">
        <v>139</v>
      </c>
    </row>
    <row r="142" s="12" customFormat="1" ht="22.8" customHeight="1">
      <c r="A142" s="12"/>
      <c r="B142" s="190"/>
      <c r="C142" s="191"/>
      <c r="D142" s="192" t="s">
        <v>83</v>
      </c>
      <c r="E142" s="204" t="s">
        <v>195</v>
      </c>
      <c r="F142" s="204" t="s">
        <v>950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SUM(P143:P151)</f>
        <v>0</v>
      </c>
      <c r="Q142" s="198"/>
      <c r="R142" s="199">
        <f>SUM(R143:R151)</f>
        <v>3.1015199999999998</v>
      </c>
      <c r="S142" s="198"/>
      <c r="T142" s="20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92</v>
      </c>
      <c r="AT142" s="202" t="s">
        <v>83</v>
      </c>
      <c r="AU142" s="202" t="s">
        <v>92</v>
      </c>
      <c r="AY142" s="201" t="s">
        <v>139</v>
      </c>
      <c r="BK142" s="203">
        <f>SUM(BK143:BK151)</f>
        <v>0</v>
      </c>
    </row>
    <row r="143" s="2" customFormat="1" ht="24.15" customHeight="1">
      <c r="A143" s="40"/>
      <c r="B143" s="41"/>
      <c r="C143" s="206" t="s">
        <v>8</v>
      </c>
      <c r="D143" s="206" t="s">
        <v>141</v>
      </c>
      <c r="E143" s="207" t="s">
        <v>1020</v>
      </c>
      <c r="F143" s="208" t="s">
        <v>1021</v>
      </c>
      <c r="G143" s="209" t="s">
        <v>198</v>
      </c>
      <c r="H143" s="210">
        <v>24</v>
      </c>
      <c r="I143" s="211"/>
      <c r="J143" s="212">
        <f>ROUND(I143*H143,2)</f>
        <v>0</v>
      </c>
      <c r="K143" s="208" t="s">
        <v>145</v>
      </c>
      <c r="L143" s="46"/>
      <c r="M143" s="213" t="s">
        <v>82</v>
      </c>
      <c r="N143" s="214" t="s">
        <v>54</v>
      </c>
      <c r="O143" s="86"/>
      <c r="P143" s="215">
        <f>O143*H143</f>
        <v>0</v>
      </c>
      <c r="Q143" s="215">
        <v>0.10095</v>
      </c>
      <c r="R143" s="215">
        <f>Q143*H143</f>
        <v>2.4228000000000001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146</v>
      </c>
      <c r="AT143" s="217" t="s">
        <v>141</v>
      </c>
      <c r="AU143" s="217" t="s">
        <v>21</v>
      </c>
      <c r="AY143" s="18" t="s">
        <v>139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92</v>
      </c>
      <c r="BK143" s="218">
        <f>ROUND(I143*H143,2)</f>
        <v>0</v>
      </c>
      <c r="BL143" s="18" t="s">
        <v>146</v>
      </c>
      <c r="BM143" s="217" t="s">
        <v>1377</v>
      </c>
    </row>
    <row r="144" s="2" customFormat="1">
      <c r="A144" s="40"/>
      <c r="B144" s="41"/>
      <c r="C144" s="42"/>
      <c r="D144" s="219" t="s">
        <v>148</v>
      </c>
      <c r="E144" s="42"/>
      <c r="F144" s="220" t="s">
        <v>1023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148</v>
      </c>
      <c r="AU144" s="18" t="s">
        <v>21</v>
      </c>
    </row>
    <row r="145" s="13" customFormat="1">
      <c r="A145" s="13"/>
      <c r="B145" s="224"/>
      <c r="C145" s="225"/>
      <c r="D145" s="226" t="s">
        <v>150</v>
      </c>
      <c r="E145" s="227" t="s">
        <v>82</v>
      </c>
      <c r="F145" s="228" t="s">
        <v>291</v>
      </c>
      <c r="G145" s="225"/>
      <c r="H145" s="229">
        <v>24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150</v>
      </c>
      <c r="AU145" s="235" t="s">
        <v>21</v>
      </c>
      <c r="AV145" s="13" t="s">
        <v>21</v>
      </c>
      <c r="AW145" s="13" t="s">
        <v>42</v>
      </c>
      <c r="AX145" s="13" t="s">
        <v>84</v>
      </c>
      <c r="AY145" s="235" t="s">
        <v>139</v>
      </c>
    </row>
    <row r="146" s="14" customFormat="1">
      <c r="A146" s="14"/>
      <c r="B146" s="236"/>
      <c r="C146" s="237"/>
      <c r="D146" s="226" t="s">
        <v>150</v>
      </c>
      <c r="E146" s="238" t="s">
        <v>82</v>
      </c>
      <c r="F146" s="239" t="s">
        <v>152</v>
      </c>
      <c r="G146" s="237"/>
      <c r="H146" s="238" t="s">
        <v>82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150</v>
      </c>
      <c r="AU146" s="245" t="s">
        <v>21</v>
      </c>
      <c r="AV146" s="14" t="s">
        <v>92</v>
      </c>
      <c r="AW146" s="14" t="s">
        <v>42</v>
      </c>
      <c r="AX146" s="14" t="s">
        <v>84</v>
      </c>
      <c r="AY146" s="245" t="s">
        <v>139</v>
      </c>
    </row>
    <row r="147" s="15" customFormat="1">
      <c r="A147" s="15"/>
      <c r="B147" s="246"/>
      <c r="C147" s="247"/>
      <c r="D147" s="226" t="s">
        <v>150</v>
      </c>
      <c r="E147" s="248" t="s">
        <v>82</v>
      </c>
      <c r="F147" s="249" t="s">
        <v>153</v>
      </c>
      <c r="G147" s="247"/>
      <c r="H147" s="250">
        <v>24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150</v>
      </c>
      <c r="AU147" s="256" t="s">
        <v>21</v>
      </c>
      <c r="AV147" s="15" t="s">
        <v>146</v>
      </c>
      <c r="AW147" s="15" t="s">
        <v>42</v>
      </c>
      <c r="AX147" s="15" t="s">
        <v>92</v>
      </c>
      <c r="AY147" s="256" t="s">
        <v>139</v>
      </c>
    </row>
    <row r="148" s="2" customFormat="1" ht="16.5" customHeight="1">
      <c r="A148" s="40"/>
      <c r="B148" s="41"/>
      <c r="C148" s="257" t="s">
        <v>241</v>
      </c>
      <c r="D148" s="257" t="s">
        <v>270</v>
      </c>
      <c r="E148" s="258" t="s">
        <v>1025</v>
      </c>
      <c r="F148" s="259" t="s">
        <v>1026</v>
      </c>
      <c r="G148" s="260" t="s">
        <v>198</v>
      </c>
      <c r="H148" s="261">
        <v>24.239999999999998</v>
      </c>
      <c r="I148" s="262"/>
      <c r="J148" s="263">
        <f>ROUND(I148*H148,2)</f>
        <v>0</v>
      </c>
      <c r="K148" s="259" t="s">
        <v>145</v>
      </c>
      <c r="L148" s="264"/>
      <c r="M148" s="265" t="s">
        <v>82</v>
      </c>
      <c r="N148" s="266" t="s">
        <v>54</v>
      </c>
      <c r="O148" s="86"/>
      <c r="P148" s="215">
        <f>O148*H148</f>
        <v>0</v>
      </c>
      <c r="Q148" s="215">
        <v>0.028000000000000001</v>
      </c>
      <c r="R148" s="215">
        <f>Q148*H148</f>
        <v>0.67871999999999999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189</v>
      </c>
      <c r="AT148" s="217" t="s">
        <v>270</v>
      </c>
      <c r="AU148" s="217" t="s">
        <v>21</v>
      </c>
      <c r="AY148" s="18" t="s">
        <v>139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92</v>
      </c>
      <c r="BK148" s="218">
        <f>ROUND(I148*H148,2)</f>
        <v>0</v>
      </c>
      <c r="BL148" s="18" t="s">
        <v>146</v>
      </c>
      <c r="BM148" s="217" t="s">
        <v>1378</v>
      </c>
    </row>
    <row r="149" s="13" customFormat="1">
      <c r="A149" s="13"/>
      <c r="B149" s="224"/>
      <c r="C149" s="225"/>
      <c r="D149" s="226" t="s">
        <v>150</v>
      </c>
      <c r="E149" s="225"/>
      <c r="F149" s="228" t="s">
        <v>1379</v>
      </c>
      <c r="G149" s="225"/>
      <c r="H149" s="229">
        <v>24.239999999999998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150</v>
      </c>
      <c r="AU149" s="235" t="s">
        <v>21</v>
      </c>
      <c r="AV149" s="13" t="s">
        <v>21</v>
      </c>
      <c r="AW149" s="13" t="s">
        <v>4</v>
      </c>
      <c r="AX149" s="13" t="s">
        <v>92</v>
      </c>
      <c r="AY149" s="235" t="s">
        <v>139</v>
      </c>
    </row>
    <row r="150" s="2" customFormat="1" ht="37.8" customHeight="1">
      <c r="A150" s="40"/>
      <c r="B150" s="41"/>
      <c r="C150" s="206" t="s">
        <v>252</v>
      </c>
      <c r="D150" s="206" t="s">
        <v>141</v>
      </c>
      <c r="E150" s="207" t="s">
        <v>1380</v>
      </c>
      <c r="F150" s="208" t="s">
        <v>1381</v>
      </c>
      <c r="G150" s="209" t="s">
        <v>144</v>
      </c>
      <c r="H150" s="210">
        <v>30</v>
      </c>
      <c r="I150" s="211"/>
      <c r="J150" s="212">
        <f>ROUND(I150*H150,2)</f>
        <v>0</v>
      </c>
      <c r="K150" s="208" t="s">
        <v>145</v>
      </c>
      <c r="L150" s="46"/>
      <c r="M150" s="213" t="s">
        <v>82</v>
      </c>
      <c r="N150" s="214" t="s">
        <v>54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146</v>
      </c>
      <c r="AT150" s="217" t="s">
        <v>141</v>
      </c>
      <c r="AU150" s="217" t="s">
        <v>21</v>
      </c>
      <c r="AY150" s="18" t="s">
        <v>139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92</v>
      </c>
      <c r="BK150" s="218">
        <f>ROUND(I150*H150,2)</f>
        <v>0</v>
      </c>
      <c r="BL150" s="18" t="s">
        <v>146</v>
      </c>
      <c r="BM150" s="217" t="s">
        <v>1382</v>
      </c>
    </row>
    <row r="151" s="2" customFormat="1">
      <c r="A151" s="40"/>
      <c r="B151" s="41"/>
      <c r="C151" s="42"/>
      <c r="D151" s="219" t="s">
        <v>148</v>
      </c>
      <c r="E151" s="42"/>
      <c r="F151" s="220" t="s">
        <v>1383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148</v>
      </c>
      <c r="AU151" s="18" t="s">
        <v>21</v>
      </c>
    </row>
    <row r="152" s="12" customFormat="1" ht="22.8" customHeight="1">
      <c r="A152" s="12"/>
      <c r="B152" s="190"/>
      <c r="C152" s="191"/>
      <c r="D152" s="192" t="s">
        <v>83</v>
      </c>
      <c r="E152" s="204" t="s">
        <v>1115</v>
      </c>
      <c r="F152" s="204" t="s">
        <v>1116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SUM(P153:P181)</f>
        <v>0</v>
      </c>
      <c r="Q152" s="198"/>
      <c r="R152" s="199">
        <f>SUM(R153:R181)</f>
        <v>0</v>
      </c>
      <c r="S152" s="198"/>
      <c r="T152" s="200">
        <f>SUM(T153:T181)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92</v>
      </c>
      <c r="AT152" s="202" t="s">
        <v>83</v>
      </c>
      <c r="AU152" s="202" t="s">
        <v>92</v>
      </c>
      <c r="AY152" s="201" t="s">
        <v>139</v>
      </c>
      <c r="BK152" s="203">
        <f>SUM(BK153:BK181)</f>
        <v>0</v>
      </c>
    </row>
    <row r="153" s="2" customFormat="1" ht="24.15" customHeight="1">
      <c r="A153" s="40"/>
      <c r="B153" s="41"/>
      <c r="C153" s="206" t="s">
        <v>258</v>
      </c>
      <c r="D153" s="206" t="s">
        <v>141</v>
      </c>
      <c r="E153" s="207" t="s">
        <v>1165</v>
      </c>
      <c r="F153" s="208" t="s">
        <v>1166</v>
      </c>
      <c r="G153" s="209" t="s">
        <v>336</v>
      </c>
      <c r="H153" s="210">
        <v>457.19</v>
      </c>
      <c r="I153" s="211"/>
      <c r="J153" s="212">
        <f>ROUND(I153*H153,2)</f>
        <v>0</v>
      </c>
      <c r="K153" s="208" t="s">
        <v>145</v>
      </c>
      <c r="L153" s="46"/>
      <c r="M153" s="213" t="s">
        <v>82</v>
      </c>
      <c r="N153" s="214" t="s">
        <v>54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146</v>
      </c>
      <c r="AT153" s="217" t="s">
        <v>141</v>
      </c>
      <c r="AU153" s="217" t="s">
        <v>21</v>
      </c>
      <c r="AY153" s="18" t="s">
        <v>139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92</v>
      </c>
      <c r="BK153" s="218">
        <f>ROUND(I153*H153,2)</f>
        <v>0</v>
      </c>
      <c r="BL153" s="18" t="s">
        <v>146</v>
      </c>
      <c r="BM153" s="217" t="s">
        <v>1384</v>
      </c>
    </row>
    <row r="154" s="2" customFormat="1">
      <c r="A154" s="40"/>
      <c r="B154" s="41"/>
      <c r="C154" s="42"/>
      <c r="D154" s="219" t="s">
        <v>148</v>
      </c>
      <c r="E154" s="42"/>
      <c r="F154" s="220" t="s">
        <v>1168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148</v>
      </c>
      <c r="AU154" s="18" t="s">
        <v>21</v>
      </c>
    </row>
    <row r="155" s="13" customFormat="1">
      <c r="A155" s="13"/>
      <c r="B155" s="224"/>
      <c r="C155" s="225"/>
      <c r="D155" s="226" t="s">
        <v>150</v>
      </c>
      <c r="E155" s="227" t="s">
        <v>82</v>
      </c>
      <c r="F155" s="228" t="s">
        <v>1385</v>
      </c>
      <c r="G155" s="225"/>
      <c r="H155" s="229">
        <v>457.19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150</v>
      </c>
      <c r="AU155" s="235" t="s">
        <v>21</v>
      </c>
      <c r="AV155" s="13" t="s">
        <v>21</v>
      </c>
      <c r="AW155" s="13" t="s">
        <v>42</v>
      </c>
      <c r="AX155" s="13" t="s">
        <v>84</v>
      </c>
      <c r="AY155" s="235" t="s">
        <v>139</v>
      </c>
    </row>
    <row r="156" s="15" customFormat="1">
      <c r="A156" s="15"/>
      <c r="B156" s="246"/>
      <c r="C156" s="247"/>
      <c r="D156" s="226" t="s">
        <v>150</v>
      </c>
      <c r="E156" s="248" t="s">
        <v>82</v>
      </c>
      <c r="F156" s="249" t="s">
        <v>153</v>
      </c>
      <c r="G156" s="247"/>
      <c r="H156" s="250">
        <v>457.19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150</v>
      </c>
      <c r="AU156" s="256" t="s">
        <v>21</v>
      </c>
      <c r="AV156" s="15" t="s">
        <v>146</v>
      </c>
      <c r="AW156" s="15" t="s">
        <v>42</v>
      </c>
      <c r="AX156" s="15" t="s">
        <v>92</v>
      </c>
      <c r="AY156" s="256" t="s">
        <v>139</v>
      </c>
    </row>
    <row r="157" s="2" customFormat="1" ht="24.15" customHeight="1">
      <c r="A157" s="40"/>
      <c r="B157" s="41"/>
      <c r="C157" s="206" t="s">
        <v>264</v>
      </c>
      <c r="D157" s="206" t="s">
        <v>141</v>
      </c>
      <c r="E157" s="207" t="s">
        <v>1177</v>
      </c>
      <c r="F157" s="208" t="s">
        <v>1178</v>
      </c>
      <c r="G157" s="209" t="s">
        <v>336</v>
      </c>
      <c r="H157" s="210">
        <v>6410.6000000000004</v>
      </c>
      <c r="I157" s="211"/>
      <c r="J157" s="212">
        <f>ROUND(I157*H157,2)</f>
        <v>0</v>
      </c>
      <c r="K157" s="208" t="s">
        <v>145</v>
      </c>
      <c r="L157" s="46"/>
      <c r="M157" s="213" t="s">
        <v>82</v>
      </c>
      <c r="N157" s="214" t="s">
        <v>54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146</v>
      </c>
      <c r="AT157" s="217" t="s">
        <v>141</v>
      </c>
      <c r="AU157" s="217" t="s">
        <v>21</v>
      </c>
      <c r="AY157" s="18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92</v>
      </c>
      <c r="BK157" s="218">
        <f>ROUND(I157*H157,2)</f>
        <v>0</v>
      </c>
      <c r="BL157" s="18" t="s">
        <v>146</v>
      </c>
      <c r="BM157" s="217" t="s">
        <v>1386</v>
      </c>
    </row>
    <row r="158" s="2" customFormat="1">
      <c r="A158" s="40"/>
      <c r="B158" s="41"/>
      <c r="C158" s="42"/>
      <c r="D158" s="219" t="s">
        <v>148</v>
      </c>
      <c r="E158" s="42"/>
      <c r="F158" s="220" t="s">
        <v>1180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148</v>
      </c>
      <c r="AU158" s="18" t="s">
        <v>21</v>
      </c>
    </row>
    <row r="159" s="13" customFormat="1">
      <c r="A159" s="13"/>
      <c r="B159" s="224"/>
      <c r="C159" s="225"/>
      <c r="D159" s="226" t="s">
        <v>150</v>
      </c>
      <c r="E159" s="227" t="s">
        <v>82</v>
      </c>
      <c r="F159" s="228" t="s">
        <v>1387</v>
      </c>
      <c r="G159" s="225"/>
      <c r="H159" s="229">
        <v>6410.6000000000004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150</v>
      </c>
      <c r="AU159" s="235" t="s">
        <v>21</v>
      </c>
      <c r="AV159" s="13" t="s">
        <v>21</v>
      </c>
      <c r="AW159" s="13" t="s">
        <v>42</v>
      </c>
      <c r="AX159" s="13" t="s">
        <v>84</v>
      </c>
      <c r="AY159" s="235" t="s">
        <v>139</v>
      </c>
    </row>
    <row r="160" s="15" customFormat="1">
      <c r="A160" s="15"/>
      <c r="B160" s="246"/>
      <c r="C160" s="247"/>
      <c r="D160" s="226" t="s">
        <v>150</v>
      </c>
      <c r="E160" s="248" t="s">
        <v>82</v>
      </c>
      <c r="F160" s="249" t="s">
        <v>153</v>
      </c>
      <c r="G160" s="247"/>
      <c r="H160" s="250">
        <v>6410.6000000000004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150</v>
      </c>
      <c r="AU160" s="256" t="s">
        <v>21</v>
      </c>
      <c r="AV160" s="15" t="s">
        <v>146</v>
      </c>
      <c r="AW160" s="15" t="s">
        <v>42</v>
      </c>
      <c r="AX160" s="15" t="s">
        <v>92</v>
      </c>
      <c r="AY160" s="256" t="s">
        <v>139</v>
      </c>
    </row>
    <row r="161" s="2" customFormat="1" ht="24.15" customHeight="1">
      <c r="A161" s="40"/>
      <c r="B161" s="41"/>
      <c r="C161" s="206" t="s">
        <v>269</v>
      </c>
      <c r="D161" s="206" t="s">
        <v>141</v>
      </c>
      <c r="E161" s="207" t="s">
        <v>1183</v>
      </c>
      <c r="F161" s="208" t="s">
        <v>1184</v>
      </c>
      <c r="G161" s="209" t="s">
        <v>336</v>
      </c>
      <c r="H161" s="210">
        <v>138.44999999999999</v>
      </c>
      <c r="I161" s="211"/>
      <c r="J161" s="212">
        <f>ROUND(I161*H161,2)</f>
        <v>0</v>
      </c>
      <c r="K161" s="208" t="s">
        <v>145</v>
      </c>
      <c r="L161" s="46"/>
      <c r="M161" s="213" t="s">
        <v>82</v>
      </c>
      <c r="N161" s="214" t="s">
        <v>54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146</v>
      </c>
      <c r="AT161" s="217" t="s">
        <v>141</v>
      </c>
      <c r="AU161" s="217" t="s">
        <v>21</v>
      </c>
      <c r="AY161" s="18" t="s">
        <v>139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92</v>
      </c>
      <c r="BK161" s="218">
        <f>ROUND(I161*H161,2)</f>
        <v>0</v>
      </c>
      <c r="BL161" s="18" t="s">
        <v>146</v>
      </c>
      <c r="BM161" s="217" t="s">
        <v>1388</v>
      </c>
    </row>
    <row r="162" s="2" customFormat="1">
      <c r="A162" s="40"/>
      <c r="B162" s="41"/>
      <c r="C162" s="42"/>
      <c r="D162" s="219" t="s">
        <v>148</v>
      </c>
      <c r="E162" s="42"/>
      <c r="F162" s="220" t="s">
        <v>1186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148</v>
      </c>
      <c r="AU162" s="18" t="s">
        <v>21</v>
      </c>
    </row>
    <row r="163" s="13" customFormat="1">
      <c r="A163" s="13"/>
      <c r="B163" s="224"/>
      <c r="C163" s="225"/>
      <c r="D163" s="226" t="s">
        <v>150</v>
      </c>
      <c r="E163" s="227" t="s">
        <v>82</v>
      </c>
      <c r="F163" s="228" t="s">
        <v>1389</v>
      </c>
      <c r="G163" s="225"/>
      <c r="H163" s="229">
        <v>138.44999999999999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150</v>
      </c>
      <c r="AU163" s="235" t="s">
        <v>21</v>
      </c>
      <c r="AV163" s="13" t="s">
        <v>21</v>
      </c>
      <c r="AW163" s="13" t="s">
        <v>42</v>
      </c>
      <c r="AX163" s="13" t="s">
        <v>84</v>
      </c>
      <c r="AY163" s="235" t="s">
        <v>139</v>
      </c>
    </row>
    <row r="164" s="14" customFormat="1">
      <c r="A164" s="14"/>
      <c r="B164" s="236"/>
      <c r="C164" s="237"/>
      <c r="D164" s="226" t="s">
        <v>150</v>
      </c>
      <c r="E164" s="238" t="s">
        <v>82</v>
      </c>
      <c r="F164" s="239" t="s">
        <v>1390</v>
      </c>
      <c r="G164" s="237"/>
      <c r="H164" s="238" t="s">
        <v>82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150</v>
      </c>
      <c r="AU164" s="245" t="s">
        <v>21</v>
      </c>
      <c r="AV164" s="14" t="s">
        <v>92</v>
      </c>
      <c r="AW164" s="14" t="s">
        <v>42</v>
      </c>
      <c r="AX164" s="14" t="s">
        <v>84</v>
      </c>
      <c r="AY164" s="245" t="s">
        <v>139</v>
      </c>
    </row>
    <row r="165" s="15" customFormat="1">
      <c r="A165" s="15"/>
      <c r="B165" s="246"/>
      <c r="C165" s="247"/>
      <c r="D165" s="226" t="s">
        <v>150</v>
      </c>
      <c r="E165" s="248" t="s">
        <v>82</v>
      </c>
      <c r="F165" s="249" t="s">
        <v>153</v>
      </c>
      <c r="G165" s="247"/>
      <c r="H165" s="250">
        <v>138.44999999999999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150</v>
      </c>
      <c r="AU165" s="256" t="s">
        <v>21</v>
      </c>
      <c r="AV165" s="15" t="s">
        <v>146</v>
      </c>
      <c r="AW165" s="15" t="s">
        <v>42</v>
      </c>
      <c r="AX165" s="15" t="s">
        <v>92</v>
      </c>
      <c r="AY165" s="256" t="s">
        <v>139</v>
      </c>
    </row>
    <row r="166" s="2" customFormat="1" ht="24.15" customHeight="1">
      <c r="A166" s="40"/>
      <c r="B166" s="41"/>
      <c r="C166" s="206" t="s">
        <v>7</v>
      </c>
      <c r="D166" s="206" t="s">
        <v>141</v>
      </c>
      <c r="E166" s="207" t="s">
        <v>1192</v>
      </c>
      <c r="F166" s="208" t="s">
        <v>1178</v>
      </c>
      <c r="G166" s="209" t="s">
        <v>336</v>
      </c>
      <c r="H166" s="210">
        <v>1938.3</v>
      </c>
      <c r="I166" s="211"/>
      <c r="J166" s="212">
        <f>ROUND(I166*H166,2)</f>
        <v>0</v>
      </c>
      <c r="K166" s="208" t="s">
        <v>145</v>
      </c>
      <c r="L166" s="46"/>
      <c r="M166" s="213" t="s">
        <v>82</v>
      </c>
      <c r="N166" s="214" t="s">
        <v>54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146</v>
      </c>
      <c r="AT166" s="217" t="s">
        <v>141</v>
      </c>
      <c r="AU166" s="217" t="s">
        <v>21</v>
      </c>
      <c r="AY166" s="18" t="s">
        <v>139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92</v>
      </c>
      <c r="BK166" s="218">
        <f>ROUND(I166*H166,2)</f>
        <v>0</v>
      </c>
      <c r="BL166" s="18" t="s">
        <v>146</v>
      </c>
      <c r="BM166" s="217" t="s">
        <v>1391</v>
      </c>
    </row>
    <row r="167" s="2" customFormat="1">
      <c r="A167" s="40"/>
      <c r="B167" s="41"/>
      <c r="C167" s="42"/>
      <c r="D167" s="219" t="s">
        <v>148</v>
      </c>
      <c r="E167" s="42"/>
      <c r="F167" s="220" t="s">
        <v>1194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148</v>
      </c>
      <c r="AU167" s="18" t="s">
        <v>21</v>
      </c>
    </row>
    <row r="168" s="13" customFormat="1">
      <c r="A168" s="13"/>
      <c r="B168" s="224"/>
      <c r="C168" s="225"/>
      <c r="D168" s="226" t="s">
        <v>150</v>
      </c>
      <c r="E168" s="227" t="s">
        <v>82</v>
      </c>
      <c r="F168" s="228" t="s">
        <v>1392</v>
      </c>
      <c r="G168" s="225"/>
      <c r="H168" s="229">
        <v>1938.3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150</v>
      </c>
      <c r="AU168" s="235" t="s">
        <v>21</v>
      </c>
      <c r="AV168" s="13" t="s">
        <v>21</v>
      </c>
      <c r="AW168" s="13" t="s">
        <v>42</v>
      </c>
      <c r="AX168" s="13" t="s">
        <v>84</v>
      </c>
      <c r="AY168" s="235" t="s">
        <v>139</v>
      </c>
    </row>
    <row r="169" s="15" customFormat="1">
      <c r="A169" s="15"/>
      <c r="B169" s="246"/>
      <c r="C169" s="247"/>
      <c r="D169" s="226" t="s">
        <v>150</v>
      </c>
      <c r="E169" s="248" t="s">
        <v>82</v>
      </c>
      <c r="F169" s="249" t="s">
        <v>153</v>
      </c>
      <c r="G169" s="247"/>
      <c r="H169" s="250">
        <v>1938.3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150</v>
      </c>
      <c r="AU169" s="256" t="s">
        <v>21</v>
      </c>
      <c r="AV169" s="15" t="s">
        <v>146</v>
      </c>
      <c r="AW169" s="15" t="s">
        <v>42</v>
      </c>
      <c r="AX169" s="15" t="s">
        <v>92</v>
      </c>
      <c r="AY169" s="256" t="s">
        <v>139</v>
      </c>
    </row>
    <row r="170" s="2" customFormat="1" ht="16.5" customHeight="1">
      <c r="A170" s="40"/>
      <c r="B170" s="41"/>
      <c r="C170" s="206" t="s">
        <v>280</v>
      </c>
      <c r="D170" s="206" t="s">
        <v>141</v>
      </c>
      <c r="E170" s="207" t="s">
        <v>1197</v>
      </c>
      <c r="F170" s="208" t="s">
        <v>1198</v>
      </c>
      <c r="G170" s="209" t="s">
        <v>336</v>
      </c>
      <c r="H170" s="210">
        <v>457.89999999999998</v>
      </c>
      <c r="I170" s="211"/>
      <c r="J170" s="212">
        <f>ROUND(I170*H170,2)</f>
        <v>0</v>
      </c>
      <c r="K170" s="208" t="s">
        <v>145</v>
      </c>
      <c r="L170" s="46"/>
      <c r="M170" s="213" t="s">
        <v>82</v>
      </c>
      <c r="N170" s="214" t="s">
        <v>54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146</v>
      </c>
      <c r="AT170" s="217" t="s">
        <v>141</v>
      </c>
      <c r="AU170" s="217" t="s">
        <v>21</v>
      </c>
      <c r="AY170" s="18" t="s">
        <v>139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92</v>
      </c>
      <c r="BK170" s="218">
        <f>ROUND(I170*H170,2)</f>
        <v>0</v>
      </c>
      <c r="BL170" s="18" t="s">
        <v>146</v>
      </c>
      <c r="BM170" s="217" t="s">
        <v>1393</v>
      </c>
    </row>
    <row r="171" s="2" customFormat="1">
      <c r="A171" s="40"/>
      <c r="B171" s="41"/>
      <c r="C171" s="42"/>
      <c r="D171" s="219" t="s">
        <v>148</v>
      </c>
      <c r="E171" s="42"/>
      <c r="F171" s="220" t="s">
        <v>1200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148</v>
      </c>
      <c r="AU171" s="18" t="s">
        <v>21</v>
      </c>
    </row>
    <row r="172" s="13" customFormat="1">
      <c r="A172" s="13"/>
      <c r="B172" s="224"/>
      <c r="C172" s="225"/>
      <c r="D172" s="226" t="s">
        <v>150</v>
      </c>
      <c r="E172" s="227" t="s">
        <v>82</v>
      </c>
      <c r="F172" s="228" t="s">
        <v>1394</v>
      </c>
      <c r="G172" s="225"/>
      <c r="H172" s="229">
        <v>457.89999999999998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150</v>
      </c>
      <c r="AU172" s="235" t="s">
        <v>21</v>
      </c>
      <c r="AV172" s="13" t="s">
        <v>21</v>
      </c>
      <c r="AW172" s="13" t="s">
        <v>42</v>
      </c>
      <c r="AX172" s="13" t="s">
        <v>84</v>
      </c>
      <c r="AY172" s="235" t="s">
        <v>139</v>
      </c>
    </row>
    <row r="173" s="15" customFormat="1">
      <c r="A173" s="15"/>
      <c r="B173" s="246"/>
      <c r="C173" s="247"/>
      <c r="D173" s="226" t="s">
        <v>150</v>
      </c>
      <c r="E173" s="248" t="s">
        <v>82</v>
      </c>
      <c r="F173" s="249" t="s">
        <v>153</v>
      </c>
      <c r="G173" s="247"/>
      <c r="H173" s="250">
        <v>457.89999999999998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150</v>
      </c>
      <c r="AU173" s="256" t="s">
        <v>21</v>
      </c>
      <c r="AV173" s="15" t="s">
        <v>146</v>
      </c>
      <c r="AW173" s="15" t="s">
        <v>42</v>
      </c>
      <c r="AX173" s="15" t="s">
        <v>92</v>
      </c>
      <c r="AY173" s="256" t="s">
        <v>139</v>
      </c>
    </row>
    <row r="174" s="2" customFormat="1" ht="16.5" customHeight="1">
      <c r="A174" s="40"/>
      <c r="B174" s="41"/>
      <c r="C174" s="206" t="s">
        <v>285</v>
      </c>
      <c r="D174" s="206" t="s">
        <v>141</v>
      </c>
      <c r="E174" s="207" t="s">
        <v>1203</v>
      </c>
      <c r="F174" s="208" t="s">
        <v>1204</v>
      </c>
      <c r="G174" s="209" t="s">
        <v>336</v>
      </c>
      <c r="H174" s="210">
        <v>138.44999999999999</v>
      </c>
      <c r="I174" s="211"/>
      <c r="J174" s="212">
        <f>ROUND(I174*H174,2)</f>
        <v>0</v>
      </c>
      <c r="K174" s="208" t="s">
        <v>145</v>
      </c>
      <c r="L174" s="46"/>
      <c r="M174" s="213" t="s">
        <v>82</v>
      </c>
      <c r="N174" s="214" t="s">
        <v>54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146</v>
      </c>
      <c r="AT174" s="217" t="s">
        <v>141</v>
      </c>
      <c r="AU174" s="217" t="s">
        <v>21</v>
      </c>
      <c r="AY174" s="18" t="s">
        <v>139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92</v>
      </c>
      <c r="BK174" s="218">
        <f>ROUND(I174*H174,2)</f>
        <v>0</v>
      </c>
      <c r="BL174" s="18" t="s">
        <v>146</v>
      </c>
      <c r="BM174" s="217" t="s">
        <v>1395</v>
      </c>
    </row>
    <row r="175" s="2" customFormat="1">
      <c r="A175" s="40"/>
      <c r="B175" s="41"/>
      <c r="C175" s="42"/>
      <c r="D175" s="219" t="s">
        <v>148</v>
      </c>
      <c r="E175" s="42"/>
      <c r="F175" s="220" t="s">
        <v>1206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148</v>
      </c>
      <c r="AU175" s="18" t="s">
        <v>21</v>
      </c>
    </row>
    <row r="176" s="13" customFormat="1">
      <c r="A176" s="13"/>
      <c r="B176" s="224"/>
      <c r="C176" s="225"/>
      <c r="D176" s="226" t="s">
        <v>150</v>
      </c>
      <c r="E176" s="227" t="s">
        <v>82</v>
      </c>
      <c r="F176" s="228" t="s">
        <v>1396</v>
      </c>
      <c r="G176" s="225"/>
      <c r="H176" s="229">
        <v>138.44999999999999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150</v>
      </c>
      <c r="AU176" s="235" t="s">
        <v>21</v>
      </c>
      <c r="AV176" s="13" t="s">
        <v>21</v>
      </c>
      <c r="AW176" s="13" t="s">
        <v>42</v>
      </c>
      <c r="AX176" s="13" t="s">
        <v>84</v>
      </c>
      <c r="AY176" s="235" t="s">
        <v>139</v>
      </c>
    </row>
    <row r="177" s="15" customFormat="1">
      <c r="A177" s="15"/>
      <c r="B177" s="246"/>
      <c r="C177" s="247"/>
      <c r="D177" s="226" t="s">
        <v>150</v>
      </c>
      <c r="E177" s="248" t="s">
        <v>82</v>
      </c>
      <c r="F177" s="249" t="s">
        <v>153</v>
      </c>
      <c r="G177" s="247"/>
      <c r="H177" s="250">
        <v>138.44999999999999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150</v>
      </c>
      <c r="AU177" s="256" t="s">
        <v>21</v>
      </c>
      <c r="AV177" s="15" t="s">
        <v>146</v>
      </c>
      <c r="AW177" s="15" t="s">
        <v>42</v>
      </c>
      <c r="AX177" s="15" t="s">
        <v>92</v>
      </c>
      <c r="AY177" s="256" t="s">
        <v>139</v>
      </c>
    </row>
    <row r="178" s="2" customFormat="1" ht="24.15" customHeight="1">
      <c r="A178" s="40"/>
      <c r="B178" s="41"/>
      <c r="C178" s="206" t="s">
        <v>291</v>
      </c>
      <c r="D178" s="206" t="s">
        <v>141</v>
      </c>
      <c r="E178" s="207" t="s">
        <v>1397</v>
      </c>
      <c r="F178" s="208" t="s">
        <v>1398</v>
      </c>
      <c r="G178" s="209" t="s">
        <v>336</v>
      </c>
      <c r="H178" s="210">
        <v>457.89999999999998</v>
      </c>
      <c r="I178" s="211"/>
      <c r="J178" s="212">
        <f>ROUND(I178*H178,2)</f>
        <v>0</v>
      </c>
      <c r="K178" s="208" t="s">
        <v>145</v>
      </c>
      <c r="L178" s="46"/>
      <c r="M178" s="213" t="s">
        <v>82</v>
      </c>
      <c r="N178" s="214" t="s">
        <v>54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146</v>
      </c>
      <c r="AT178" s="217" t="s">
        <v>141</v>
      </c>
      <c r="AU178" s="217" t="s">
        <v>21</v>
      </c>
      <c r="AY178" s="18" t="s">
        <v>139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92</v>
      </c>
      <c r="BK178" s="218">
        <f>ROUND(I178*H178,2)</f>
        <v>0</v>
      </c>
      <c r="BL178" s="18" t="s">
        <v>146</v>
      </c>
      <c r="BM178" s="217" t="s">
        <v>1399</v>
      </c>
    </row>
    <row r="179" s="2" customFormat="1">
      <c r="A179" s="40"/>
      <c r="B179" s="41"/>
      <c r="C179" s="42"/>
      <c r="D179" s="219" t="s">
        <v>148</v>
      </c>
      <c r="E179" s="42"/>
      <c r="F179" s="220" t="s">
        <v>1400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148</v>
      </c>
      <c r="AU179" s="18" t="s">
        <v>21</v>
      </c>
    </row>
    <row r="180" s="13" customFormat="1">
      <c r="A180" s="13"/>
      <c r="B180" s="224"/>
      <c r="C180" s="225"/>
      <c r="D180" s="226" t="s">
        <v>150</v>
      </c>
      <c r="E180" s="227" t="s">
        <v>82</v>
      </c>
      <c r="F180" s="228" t="s">
        <v>1394</v>
      </c>
      <c r="G180" s="225"/>
      <c r="H180" s="229">
        <v>457.89999999999998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150</v>
      </c>
      <c r="AU180" s="235" t="s">
        <v>21</v>
      </c>
      <c r="AV180" s="13" t="s">
        <v>21</v>
      </c>
      <c r="AW180" s="13" t="s">
        <v>42</v>
      </c>
      <c r="AX180" s="13" t="s">
        <v>84</v>
      </c>
      <c r="AY180" s="235" t="s">
        <v>139</v>
      </c>
    </row>
    <row r="181" s="15" customFormat="1">
      <c r="A181" s="15"/>
      <c r="B181" s="246"/>
      <c r="C181" s="247"/>
      <c r="D181" s="226" t="s">
        <v>150</v>
      </c>
      <c r="E181" s="248" t="s">
        <v>82</v>
      </c>
      <c r="F181" s="249" t="s">
        <v>153</v>
      </c>
      <c r="G181" s="247"/>
      <c r="H181" s="250">
        <v>457.89999999999998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150</v>
      </c>
      <c r="AU181" s="256" t="s">
        <v>21</v>
      </c>
      <c r="AV181" s="15" t="s">
        <v>146</v>
      </c>
      <c r="AW181" s="15" t="s">
        <v>42</v>
      </c>
      <c r="AX181" s="15" t="s">
        <v>92</v>
      </c>
      <c r="AY181" s="256" t="s">
        <v>139</v>
      </c>
    </row>
    <row r="182" s="12" customFormat="1" ht="22.8" customHeight="1">
      <c r="A182" s="12"/>
      <c r="B182" s="190"/>
      <c r="C182" s="191"/>
      <c r="D182" s="192" t="s">
        <v>83</v>
      </c>
      <c r="E182" s="204" t="s">
        <v>1226</v>
      </c>
      <c r="F182" s="204" t="s">
        <v>1227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SUM(P183:P184)</f>
        <v>0</v>
      </c>
      <c r="Q182" s="198"/>
      <c r="R182" s="199">
        <f>SUM(R183:R184)</f>
        <v>0</v>
      </c>
      <c r="S182" s="198"/>
      <c r="T182" s="200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92</v>
      </c>
      <c r="AT182" s="202" t="s">
        <v>83</v>
      </c>
      <c r="AU182" s="202" t="s">
        <v>92</v>
      </c>
      <c r="AY182" s="201" t="s">
        <v>139</v>
      </c>
      <c r="BK182" s="203">
        <f>SUM(BK183:BK184)</f>
        <v>0</v>
      </c>
    </row>
    <row r="183" s="2" customFormat="1" ht="24.15" customHeight="1">
      <c r="A183" s="40"/>
      <c r="B183" s="41"/>
      <c r="C183" s="206" t="s">
        <v>298</v>
      </c>
      <c r="D183" s="206" t="s">
        <v>141</v>
      </c>
      <c r="E183" s="207" t="s">
        <v>1229</v>
      </c>
      <c r="F183" s="208" t="s">
        <v>1230</v>
      </c>
      <c r="G183" s="209" t="s">
        <v>336</v>
      </c>
      <c r="H183" s="210">
        <v>8.3000000000000007</v>
      </c>
      <c r="I183" s="211"/>
      <c r="J183" s="212">
        <f>ROUND(I183*H183,2)</f>
        <v>0</v>
      </c>
      <c r="K183" s="208" t="s">
        <v>145</v>
      </c>
      <c r="L183" s="46"/>
      <c r="M183" s="213" t="s">
        <v>82</v>
      </c>
      <c r="N183" s="214" t="s">
        <v>54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146</v>
      </c>
      <c r="AT183" s="217" t="s">
        <v>141</v>
      </c>
      <c r="AU183" s="217" t="s">
        <v>21</v>
      </c>
      <c r="AY183" s="18" t="s">
        <v>139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92</v>
      </c>
      <c r="BK183" s="218">
        <f>ROUND(I183*H183,2)</f>
        <v>0</v>
      </c>
      <c r="BL183" s="18" t="s">
        <v>146</v>
      </c>
      <c r="BM183" s="217" t="s">
        <v>1401</v>
      </c>
    </row>
    <row r="184" s="2" customFormat="1">
      <c r="A184" s="40"/>
      <c r="B184" s="41"/>
      <c r="C184" s="42"/>
      <c r="D184" s="219" t="s">
        <v>148</v>
      </c>
      <c r="E184" s="42"/>
      <c r="F184" s="220" t="s">
        <v>1232</v>
      </c>
      <c r="G184" s="42"/>
      <c r="H184" s="42"/>
      <c r="I184" s="221"/>
      <c r="J184" s="42"/>
      <c r="K184" s="42"/>
      <c r="L184" s="46"/>
      <c r="M184" s="267"/>
      <c r="N184" s="268"/>
      <c r="O184" s="269"/>
      <c r="P184" s="269"/>
      <c r="Q184" s="269"/>
      <c r="R184" s="269"/>
      <c r="S184" s="269"/>
      <c r="T184" s="27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148</v>
      </c>
      <c r="AU184" s="18" t="s">
        <v>21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mSkf64NhMWeYn78cz0N5nUmEGS8+CVimeI8y39aHNFcQ8pAQKRG6z8PtWoAeaDXb2SgI/zLL6XmV+RDW+x+rkQ==" hashValue="3jBsYHEljpI0HwD+gBFOv+olkrZqZv68PHf055tvPZVL+BN7BqObdepP85U2RMpNpcylHScTgJYsRmRyP/SKpA==" algorithmName="SHA-512" password="CC35"/>
  <autoFilter ref="C85:K18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13107223"/>
    <hyperlink ref="F95" r:id="rId2" display="https://podminky.urs.cz/item/CS_URS_2022_02/113107224"/>
    <hyperlink ref="F100" r:id="rId3" display="https://podminky.urs.cz/item/CS_URS_2022_02/113151111"/>
    <hyperlink ref="F105" r:id="rId4" display="https://podminky.urs.cz/item/CS_URS_2022_02/113311171"/>
    <hyperlink ref="F110" r:id="rId5" display="https://podminky.urs.cz/item/CS_URS_2022_02/174151101"/>
    <hyperlink ref="F115" r:id="rId6" display="https://podminky.urs.cz/item/CS_URS_2022_02/181351103"/>
    <hyperlink ref="F120" r:id="rId7" display="https://podminky.urs.cz/item/CS_URS_2022_02/181411131"/>
    <hyperlink ref="F132" r:id="rId8" display="https://podminky.urs.cz/item/CS_URS_2022_02/564851111"/>
    <hyperlink ref="F137" r:id="rId9" display="https://podminky.urs.cz/item/CS_URS_2022_02/596211110"/>
    <hyperlink ref="F144" r:id="rId10" display="https://podminky.urs.cz/item/CS_URS_2022_02/916331112"/>
    <hyperlink ref="F151" r:id="rId11" display="https://podminky.urs.cz/item/CS_URS_2022_02/979051121"/>
    <hyperlink ref="F154" r:id="rId12" display="https://podminky.urs.cz/item/CS_URS_2022_02/997221551"/>
    <hyperlink ref="F158" r:id="rId13" display="https://podminky.urs.cz/item/CS_URS_2022_02/997221559"/>
    <hyperlink ref="F162" r:id="rId14" display="https://podminky.urs.cz/item/CS_URS_2022_02/997221561"/>
    <hyperlink ref="F167" r:id="rId15" display="https://podminky.urs.cz/item/CS_URS_2022_02/997221569"/>
    <hyperlink ref="F171" r:id="rId16" display="https://podminky.urs.cz/item/CS_URS_2022_02/997221611"/>
    <hyperlink ref="F175" r:id="rId17" display="https://podminky.urs.cz/item/CS_URS_2022_02/997221612"/>
    <hyperlink ref="F179" r:id="rId18" display="https://podminky.urs.cz/item/CS_URS_2022_02/997221655"/>
    <hyperlink ref="F184" r:id="rId19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Přestavba mostu ev.č.2033-4, Tlučná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82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24. 9. 2022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82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51</v>
      </c>
      <c r="G32" s="40"/>
      <c r="H32" s="40"/>
      <c r="I32" s="147" t="s">
        <v>50</v>
      </c>
      <c r="J32" s="147" t="s">
        <v>52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53</v>
      </c>
      <c r="E33" s="134" t="s">
        <v>54</v>
      </c>
      <c r="F33" s="149">
        <f>ROUND((SUM(BE90:BE251)),  2)</f>
        <v>0</v>
      </c>
      <c r="G33" s="40"/>
      <c r="H33" s="40"/>
      <c r="I33" s="150">
        <v>0.20999999999999999</v>
      </c>
      <c r="J33" s="149">
        <f>ROUND(((SUM(BE90:BE251))*I33),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55</v>
      </c>
      <c r="F34" s="149">
        <f>ROUND((SUM(BF90:BF251)),  2)</f>
        <v>0</v>
      </c>
      <c r="G34" s="40"/>
      <c r="H34" s="40"/>
      <c r="I34" s="150">
        <v>0.14999999999999999</v>
      </c>
      <c r="J34" s="149">
        <f>ROUND(((SUM(BF90:BF251))*I34),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56</v>
      </c>
      <c r="F35" s="149">
        <f>ROUND((SUM(BG90:BG251)),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57</v>
      </c>
      <c r="F36" s="149">
        <f>ROUND((SUM(BH90:BH251)),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58</v>
      </c>
      <c r="F37" s="149">
        <f>ROUND((SUM(BI90:BI251)),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59</v>
      </c>
      <c r="E39" s="153"/>
      <c r="F39" s="153"/>
      <c r="G39" s="154" t="s">
        <v>60</v>
      </c>
      <c r="H39" s="155" t="s">
        <v>61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Přestavba mostu ev.č.2033-4, Tlučná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SKA1903 - SO 101a Zřízení  provizorní objízdné trasy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24. 9. 2022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SÚS Plzeňského kraje</v>
      </c>
      <c r="G54" s="42"/>
      <c r="H54" s="42"/>
      <c r="I54" s="33" t="s">
        <v>38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J184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J191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118</v>
      </c>
      <c r="E65" s="176"/>
      <c r="F65" s="176"/>
      <c r="G65" s="176"/>
      <c r="H65" s="176"/>
      <c r="I65" s="176"/>
      <c r="J65" s="177">
        <f>J207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119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120</v>
      </c>
      <c r="E67" s="176"/>
      <c r="F67" s="176"/>
      <c r="G67" s="176"/>
      <c r="H67" s="176"/>
      <c r="I67" s="176"/>
      <c r="J67" s="177">
        <f>J238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1403</v>
      </c>
      <c r="E68" s="170"/>
      <c r="F68" s="170"/>
      <c r="G68" s="170"/>
      <c r="H68" s="170"/>
      <c r="I68" s="170"/>
      <c r="J68" s="171">
        <f>J243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1404</v>
      </c>
      <c r="E69" s="176"/>
      <c r="F69" s="176"/>
      <c r="G69" s="176"/>
      <c r="H69" s="176"/>
      <c r="I69" s="176"/>
      <c r="J69" s="177">
        <f>J244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1405</v>
      </c>
      <c r="E70" s="176"/>
      <c r="F70" s="176"/>
      <c r="G70" s="176"/>
      <c r="H70" s="176"/>
      <c r="I70" s="176"/>
      <c r="J70" s="177">
        <f>J250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124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Přestavba mostu ev.č.2033-4, Tlučná</v>
      </c>
      <c r="F80" s="33"/>
      <c r="G80" s="33"/>
      <c r="H80" s="33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104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SKA1903 - SO 101a Zřízení  provizorní objízdné trasy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22</v>
      </c>
      <c r="D84" s="42"/>
      <c r="E84" s="42"/>
      <c r="F84" s="28" t="str">
        <f>F12</f>
        <v xml:space="preserve"> </v>
      </c>
      <c r="G84" s="42"/>
      <c r="H84" s="42"/>
      <c r="I84" s="33" t="s">
        <v>24</v>
      </c>
      <c r="J84" s="74" t="str">
        <f>IF(J12="","",J12)</f>
        <v>24. 9. 2022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3" t="s">
        <v>30</v>
      </c>
      <c r="D86" s="42"/>
      <c r="E86" s="42"/>
      <c r="F86" s="28" t="str">
        <f>E15</f>
        <v>SÚS Plzeňského kraje</v>
      </c>
      <c r="G86" s="42"/>
      <c r="H86" s="42"/>
      <c r="I86" s="33" t="s">
        <v>38</v>
      </c>
      <c r="J86" s="38" t="str">
        <f>E21</f>
        <v>Projekční kancelář Ing.Škubalová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36</v>
      </c>
      <c r="D87" s="42"/>
      <c r="E87" s="42"/>
      <c r="F87" s="28" t="str">
        <f>IF(E18="","",E18)</f>
        <v>Vyplň údaj</v>
      </c>
      <c r="G87" s="42"/>
      <c r="H87" s="42"/>
      <c r="I87" s="33" t="s">
        <v>43</v>
      </c>
      <c r="J87" s="38" t="str">
        <f>E24</f>
        <v>Straka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125</v>
      </c>
      <c r="D89" s="182" t="s">
        <v>68</v>
      </c>
      <c r="E89" s="182" t="s">
        <v>64</v>
      </c>
      <c r="F89" s="182" t="s">
        <v>65</v>
      </c>
      <c r="G89" s="182" t="s">
        <v>126</v>
      </c>
      <c r="H89" s="182" t="s">
        <v>127</v>
      </c>
      <c r="I89" s="182" t="s">
        <v>128</v>
      </c>
      <c r="J89" s="182" t="s">
        <v>108</v>
      </c>
      <c r="K89" s="183" t="s">
        <v>129</v>
      </c>
      <c r="L89" s="184"/>
      <c r="M89" s="94" t="s">
        <v>82</v>
      </c>
      <c r="N89" s="95" t="s">
        <v>53</v>
      </c>
      <c r="O89" s="95" t="s">
        <v>130</v>
      </c>
      <c r="P89" s="95" t="s">
        <v>131</v>
      </c>
      <c r="Q89" s="95" t="s">
        <v>132</v>
      </c>
      <c r="R89" s="95" t="s">
        <v>133</v>
      </c>
      <c r="S89" s="95" t="s">
        <v>134</v>
      </c>
      <c r="T89" s="96" t="s">
        <v>135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136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P91+P243</f>
        <v>0</v>
      </c>
      <c r="Q90" s="98"/>
      <c r="R90" s="187">
        <f>R91+R243</f>
        <v>209.75455599999998</v>
      </c>
      <c r="S90" s="98"/>
      <c r="T90" s="188">
        <f>T91+T243</f>
        <v>8.7600000000000016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83</v>
      </c>
      <c r="AU90" s="18" t="s">
        <v>109</v>
      </c>
      <c r="BK90" s="189">
        <f>BK91+BK243</f>
        <v>0</v>
      </c>
    </row>
    <row r="91" s="12" customFormat="1" ht="25.92" customHeight="1">
      <c r="A91" s="12"/>
      <c r="B91" s="190"/>
      <c r="C91" s="191"/>
      <c r="D91" s="192" t="s">
        <v>83</v>
      </c>
      <c r="E91" s="193" t="s">
        <v>137</v>
      </c>
      <c r="F91" s="193" t="s">
        <v>138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P92+P177+P184+P191+P207+P219+P238</f>
        <v>0</v>
      </c>
      <c r="Q91" s="198"/>
      <c r="R91" s="199">
        <f>R92+R177+R184+R191+R207+R219+R238</f>
        <v>209.75455599999998</v>
      </c>
      <c r="S91" s="198"/>
      <c r="T91" s="200">
        <f>T92+T177+T184+T191+T207+T219+T238</f>
        <v>8.7600000000000016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92</v>
      </c>
      <c r="AT91" s="202" t="s">
        <v>83</v>
      </c>
      <c r="AU91" s="202" t="s">
        <v>84</v>
      </c>
      <c r="AY91" s="201" t="s">
        <v>139</v>
      </c>
      <c r="BK91" s="203">
        <f>BK92+BK177+BK184+BK191+BK207+BK219+BK238</f>
        <v>0</v>
      </c>
    </row>
    <row r="92" s="12" customFormat="1" ht="22.8" customHeight="1">
      <c r="A92" s="12"/>
      <c r="B92" s="190"/>
      <c r="C92" s="191"/>
      <c r="D92" s="192" t="s">
        <v>83</v>
      </c>
      <c r="E92" s="204" t="s">
        <v>92</v>
      </c>
      <c r="F92" s="204" t="s">
        <v>140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SUM(P93:P176)</f>
        <v>0</v>
      </c>
      <c r="Q92" s="198"/>
      <c r="R92" s="199">
        <f>SUM(R93:R176)</f>
        <v>0.032030000000000003</v>
      </c>
      <c r="S92" s="198"/>
      <c r="T92" s="200">
        <f>SUM(T93:T176)</f>
        <v>8.7600000000000016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92</v>
      </c>
      <c r="AT92" s="202" t="s">
        <v>83</v>
      </c>
      <c r="AU92" s="202" t="s">
        <v>92</v>
      </c>
      <c r="AY92" s="201" t="s">
        <v>139</v>
      </c>
      <c r="BK92" s="203">
        <f>SUM(BK93:BK176)</f>
        <v>0</v>
      </c>
    </row>
    <row r="93" s="2" customFormat="1" ht="24.15" customHeight="1">
      <c r="A93" s="40"/>
      <c r="B93" s="41"/>
      <c r="C93" s="206" t="s">
        <v>92</v>
      </c>
      <c r="D93" s="206" t="s">
        <v>141</v>
      </c>
      <c r="E93" s="207" t="s">
        <v>142</v>
      </c>
      <c r="F93" s="208" t="s">
        <v>143</v>
      </c>
      <c r="G93" s="209" t="s">
        <v>144</v>
      </c>
      <c r="H93" s="210">
        <v>40</v>
      </c>
      <c r="I93" s="211"/>
      <c r="J93" s="212">
        <f>ROUND(I93*H93,2)</f>
        <v>0</v>
      </c>
      <c r="K93" s="208" t="s">
        <v>145</v>
      </c>
      <c r="L93" s="46"/>
      <c r="M93" s="213" t="s">
        <v>82</v>
      </c>
      <c r="N93" s="214" t="s">
        <v>54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146</v>
      </c>
      <c r="AT93" s="217" t="s">
        <v>141</v>
      </c>
      <c r="AU93" s="217" t="s">
        <v>21</v>
      </c>
      <c r="AY93" s="18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92</v>
      </c>
      <c r="BK93" s="218">
        <f>ROUND(I93*H93,2)</f>
        <v>0</v>
      </c>
      <c r="BL93" s="18" t="s">
        <v>146</v>
      </c>
      <c r="BM93" s="217" t="s">
        <v>1406</v>
      </c>
    </row>
    <row r="94" s="2" customFormat="1">
      <c r="A94" s="40"/>
      <c r="B94" s="41"/>
      <c r="C94" s="42"/>
      <c r="D94" s="219" t="s">
        <v>148</v>
      </c>
      <c r="E94" s="42"/>
      <c r="F94" s="220" t="s">
        <v>149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148</v>
      </c>
      <c r="AU94" s="18" t="s">
        <v>21</v>
      </c>
    </row>
    <row r="95" s="13" customFormat="1">
      <c r="A95" s="13"/>
      <c r="B95" s="224"/>
      <c r="C95" s="225"/>
      <c r="D95" s="226" t="s">
        <v>150</v>
      </c>
      <c r="E95" s="227" t="s">
        <v>82</v>
      </c>
      <c r="F95" s="228" t="s">
        <v>151</v>
      </c>
      <c r="G95" s="225"/>
      <c r="H95" s="229">
        <v>40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150</v>
      </c>
      <c r="AU95" s="235" t="s">
        <v>21</v>
      </c>
      <c r="AV95" s="13" t="s">
        <v>21</v>
      </c>
      <c r="AW95" s="13" t="s">
        <v>42</v>
      </c>
      <c r="AX95" s="13" t="s">
        <v>84</v>
      </c>
      <c r="AY95" s="235" t="s">
        <v>139</v>
      </c>
    </row>
    <row r="96" s="14" customFormat="1">
      <c r="A96" s="14"/>
      <c r="B96" s="236"/>
      <c r="C96" s="237"/>
      <c r="D96" s="226" t="s">
        <v>150</v>
      </c>
      <c r="E96" s="238" t="s">
        <v>82</v>
      </c>
      <c r="F96" s="239" t="s">
        <v>152</v>
      </c>
      <c r="G96" s="237"/>
      <c r="H96" s="238" t="s">
        <v>82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150</v>
      </c>
      <c r="AU96" s="245" t="s">
        <v>21</v>
      </c>
      <c r="AV96" s="14" t="s">
        <v>92</v>
      </c>
      <c r="AW96" s="14" t="s">
        <v>42</v>
      </c>
      <c r="AX96" s="14" t="s">
        <v>84</v>
      </c>
      <c r="AY96" s="245" t="s">
        <v>139</v>
      </c>
    </row>
    <row r="97" s="15" customFormat="1">
      <c r="A97" s="15"/>
      <c r="B97" s="246"/>
      <c r="C97" s="247"/>
      <c r="D97" s="226" t="s">
        <v>150</v>
      </c>
      <c r="E97" s="248" t="s">
        <v>82</v>
      </c>
      <c r="F97" s="249" t="s">
        <v>153</v>
      </c>
      <c r="G97" s="247"/>
      <c r="H97" s="250">
        <v>40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150</v>
      </c>
      <c r="AU97" s="256" t="s">
        <v>21</v>
      </c>
      <c r="AV97" s="15" t="s">
        <v>146</v>
      </c>
      <c r="AW97" s="15" t="s">
        <v>42</v>
      </c>
      <c r="AX97" s="15" t="s">
        <v>92</v>
      </c>
      <c r="AY97" s="256" t="s">
        <v>139</v>
      </c>
    </row>
    <row r="98" s="2" customFormat="1" ht="16.5" customHeight="1">
      <c r="A98" s="40"/>
      <c r="B98" s="41"/>
      <c r="C98" s="206" t="s">
        <v>21</v>
      </c>
      <c r="D98" s="206" t="s">
        <v>141</v>
      </c>
      <c r="E98" s="207" t="s">
        <v>1407</v>
      </c>
      <c r="F98" s="208" t="s">
        <v>1408</v>
      </c>
      <c r="G98" s="209" t="s">
        <v>144</v>
      </c>
      <c r="H98" s="210">
        <v>444</v>
      </c>
      <c r="I98" s="211"/>
      <c r="J98" s="212">
        <f>ROUND(I98*H98,2)</f>
        <v>0</v>
      </c>
      <c r="K98" s="208" t="s">
        <v>145</v>
      </c>
      <c r="L98" s="46"/>
      <c r="M98" s="213" t="s">
        <v>82</v>
      </c>
      <c r="N98" s="214" t="s">
        <v>54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146</v>
      </c>
      <c r="AT98" s="217" t="s">
        <v>141</v>
      </c>
      <c r="AU98" s="217" t="s">
        <v>21</v>
      </c>
      <c r="AY98" s="18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92</v>
      </c>
      <c r="BK98" s="218">
        <f>ROUND(I98*H98,2)</f>
        <v>0</v>
      </c>
      <c r="BL98" s="18" t="s">
        <v>146</v>
      </c>
      <c r="BM98" s="217" t="s">
        <v>1409</v>
      </c>
    </row>
    <row r="99" s="2" customFormat="1">
      <c r="A99" s="40"/>
      <c r="B99" s="41"/>
      <c r="C99" s="42"/>
      <c r="D99" s="219" t="s">
        <v>148</v>
      </c>
      <c r="E99" s="42"/>
      <c r="F99" s="220" t="s">
        <v>1410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148</v>
      </c>
      <c r="AU99" s="18" t="s">
        <v>21</v>
      </c>
    </row>
    <row r="100" s="13" customFormat="1">
      <c r="A100" s="13"/>
      <c r="B100" s="224"/>
      <c r="C100" s="225"/>
      <c r="D100" s="226" t="s">
        <v>150</v>
      </c>
      <c r="E100" s="227" t="s">
        <v>82</v>
      </c>
      <c r="F100" s="228" t="s">
        <v>1333</v>
      </c>
      <c r="G100" s="225"/>
      <c r="H100" s="229">
        <v>444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150</v>
      </c>
      <c r="AU100" s="235" t="s">
        <v>21</v>
      </c>
      <c r="AV100" s="13" t="s">
        <v>21</v>
      </c>
      <c r="AW100" s="13" t="s">
        <v>42</v>
      </c>
      <c r="AX100" s="13" t="s">
        <v>84</v>
      </c>
      <c r="AY100" s="235" t="s">
        <v>139</v>
      </c>
    </row>
    <row r="101" s="14" customFormat="1">
      <c r="A101" s="14"/>
      <c r="B101" s="236"/>
      <c r="C101" s="237"/>
      <c r="D101" s="226" t="s">
        <v>150</v>
      </c>
      <c r="E101" s="238" t="s">
        <v>82</v>
      </c>
      <c r="F101" s="239" t="s">
        <v>152</v>
      </c>
      <c r="G101" s="237"/>
      <c r="H101" s="238" t="s">
        <v>82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150</v>
      </c>
      <c r="AU101" s="245" t="s">
        <v>21</v>
      </c>
      <c r="AV101" s="14" t="s">
        <v>92</v>
      </c>
      <c r="AW101" s="14" t="s">
        <v>42</v>
      </c>
      <c r="AX101" s="14" t="s">
        <v>84</v>
      </c>
      <c r="AY101" s="245" t="s">
        <v>139</v>
      </c>
    </row>
    <row r="102" s="15" customFormat="1">
      <c r="A102" s="15"/>
      <c r="B102" s="246"/>
      <c r="C102" s="247"/>
      <c r="D102" s="226" t="s">
        <v>150</v>
      </c>
      <c r="E102" s="248" t="s">
        <v>82</v>
      </c>
      <c r="F102" s="249" t="s">
        <v>153</v>
      </c>
      <c r="G102" s="247"/>
      <c r="H102" s="250">
        <v>444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150</v>
      </c>
      <c r="AU102" s="256" t="s">
        <v>21</v>
      </c>
      <c r="AV102" s="15" t="s">
        <v>146</v>
      </c>
      <c r="AW102" s="15" t="s">
        <v>42</v>
      </c>
      <c r="AX102" s="15" t="s">
        <v>92</v>
      </c>
      <c r="AY102" s="256" t="s">
        <v>139</v>
      </c>
    </row>
    <row r="103" s="2" customFormat="1" ht="21.75" customHeight="1">
      <c r="A103" s="40"/>
      <c r="B103" s="41"/>
      <c r="C103" s="206" t="s">
        <v>159</v>
      </c>
      <c r="D103" s="206" t="s">
        <v>141</v>
      </c>
      <c r="E103" s="207" t="s">
        <v>1411</v>
      </c>
      <c r="F103" s="208" t="s">
        <v>1412</v>
      </c>
      <c r="G103" s="209" t="s">
        <v>520</v>
      </c>
      <c r="H103" s="210">
        <v>4</v>
      </c>
      <c r="I103" s="211"/>
      <c r="J103" s="212">
        <f>ROUND(I103*H103,2)</f>
        <v>0</v>
      </c>
      <c r="K103" s="208" t="s">
        <v>145</v>
      </c>
      <c r="L103" s="46"/>
      <c r="M103" s="213" t="s">
        <v>82</v>
      </c>
      <c r="N103" s="214" t="s">
        <v>54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146</v>
      </c>
      <c r="AT103" s="217" t="s">
        <v>141</v>
      </c>
      <c r="AU103" s="217" t="s">
        <v>21</v>
      </c>
      <c r="AY103" s="18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92</v>
      </c>
      <c r="BK103" s="218">
        <f>ROUND(I103*H103,2)</f>
        <v>0</v>
      </c>
      <c r="BL103" s="18" t="s">
        <v>146</v>
      </c>
      <c r="BM103" s="217" t="s">
        <v>1413</v>
      </c>
    </row>
    <row r="104" s="2" customFormat="1">
      <c r="A104" s="40"/>
      <c r="B104" s="41"/>
      <c r="C104" s="42"/>
      <c r="D104" s="219" t="s">
        <v>148</v>
      </c>
      <c r="E104" s="42"/>
      <c r="F104" s="220" t="s">
        <v>1414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148</v>
      </c>
      <c r="AU104" s="18" t="s">
        <v>21</v>
      </c>
    </row>
    <row r="105" s="13" customFormat="1">
      <c r="A105" s="13"/>
      <c r="B105" s="224"/>
      <c r="C105" s="225"/>
      <c r="D105" s="226" t="s">
        <v>150</v>
      </c>
      <c r="E105" s="227" t="s">
        <v>82</v>
      </c>
      <c r="F105" s="228" t="s">
        <v>146</v>
      </c>
      <c r="G105" s="225"/>
      <c r="H105" s="229">
        <v>4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150</v>
      </c>
      <c r="AU105" s="235" t="s">
        <v>21</v>
      </c>
      <c r="AV105" s="13" t="s">
        <v>21</v>
      </c>
      <c r="AW105" s="13" t="s">
        <v>42</v>
      </c>
      <c r="AX105" s="13" t="s">
        <v>84</v>
      </c>
      <c r="AY105" s="235" t="s">
        <v>139</v>
      </c>
    </row>
    <row r="106" s="14" customFormat="1">
      <c r="A106" s="14"/>
      <c r="B106" s="236"/>
      <c r="C106" s="237"/>
      <c r="D106" s="226" t="s">
        <v>150</v>
      </c>
      <c r="E106" s="238" t="s">
        <v>82</v>
      </c>
      <c r="F106" s="239" t="s">
        <v>152</v>
      </c>
      <c r="G106" s="237"/>
      <c r="H106" s="238" t="s">
        <v>82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150</v>
      </c>
      <c r="AU106" s="245" t="s">
        <v>21</v>
      </c>
      <c r="AV106" s="14" t="s">
        <v>92</v>
      </c>
      <c r="AW106" s="14" t="s">
        <v>42</v>
      </c>
      <c r="AX106" s="14" t="s">
        <v>84</v>
      </c>
      <c r="AY106" s="245" t="s">
        <v>139</v>
      </c>
    </row>
    <row r="107" s="15" customFormat="1">
      <c r="A107" s="15"/>
      <c r="B107" s="246"/>
      <c r="C107" s="247"/>
      <c r="D107" s="226" t="s">
        <v>150</v>
      </c>
      <c r="E107" s="248" t="s">
        <v>82</v>
      </c>
      <c r="F107" s="249" t="s">
        <v>153</v>
      </c>
      <c r="G107" s="247"/>
      <c r="H107" s="250">
        <v>4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150</v>
      </c>
      <c r="AU107" s="256" t="s">
        <v>21</v>
      </c>
      <c r="AV107" s="15" t="s">
        <v>146</v>
      </c>
      <c r="AW107" s="15" t="s">
        <v>42</v>
      </c>
      <c r="AX107" s="15" t="s">
        <v>92</v>
      </c>
      <c r="AY107" s="256" t="s">
        <v>139</v>
      </c>
    </row>
    <row r="108" s="2" customFormat="1" ht="16.5" customHeight="1">
      <c r="A108" s="40"/>
      <c r="B108" s="41"/>
      <c r="C108" s="206" t="s">
        <v>146</v>
      </c>
      <c r="D108" s="206" t="s">
        <v>141</v>
      </c>
      <c r="E108" s="207" t="s">
        <v>1415</v>
      </c>
      <c r="F108" s="208" t="s">
        <v>1416</v>
      </c>
      <c r="G108" s="209" t="s">
        <v>520</v>
      </c>
      <c r="H108" s="210">
        <v>4</v>
      </c>
      <c r="I108" s="211"/>
      <c r="J108" s="212">
        <f>ROUND(I108*H108,2)</f>
        <v>0</v>
      </c>
      <c r="K108" s="208" t="s">
        <v>145</v>
      </c>
      <c r="L108" s="46"/>
      <c r="M108" s="213" t="s">
        <v>82</v>
      </c>
      <c r="N108" s="214" t="s">
        <v>54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146</v>
      </c>
      <c r="AT108" s="217" t="s">
        <v>141</v>
      </c>
      <c r="AU108" s="217" t="s">
        <v>21</v>
      </c>
      <c r="AY108" s="18" t="s">
        <v>139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92</v>
      </c>
      <c r="BK108" s="218">
        <f>ROUND(I108*H108,2)</f>
        <v>0</v>
      </c>
      <c r="BL108" s="18" t="s">
        <v>146</v>
      </c>
      <c r="BM108" s="217" t="s">
        <v>1417</v>
      </c>
    </row>
    <row r="109" s="2" customFormat="1">
      <c r="A109" s="40"/>
      <c r="B109" s="41"/>
      <c r="C109" s="42"/>
      <c r="D109" s="219" t="s">
        <v>148</v>
      </c>
      <c r="E109" s="42"/>
      <c r="F109" s="220" t="s">
        <v>1418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148</v>
      </c>
      <c r="AU109" s="18" t="s">
        <v>21</v>
      </c>
    </row>
    <row r="110" s="2" customFormat="1" ht="37.8" customHeight="1">
      <c r="A110" s="40"/>
      <c r="B110" s="41"/>
      <c r="C110" s="206" t="s">
        <v>170</v>
      </c>
      <c r="D110" s="206" t="s">
        <v>141</v>
      </c>
      <c r="E110" s="207" t="s">
        <v>1419</v>
      </c>
      <c r="F110" s="208" t="s">
        <v>1420</v>
      </c>
      <c r="G110" s="209" t="s">
        <v>144</v>
      </c>
      <c r="H110" s="210">
        <v>30</v>
      </c>
      <c r="I110" s="211"/>
      <c r="J110" s="212">
        <f>ROUND(I110*H110,2)</f>
        <v>0</v>
      </c>
      <c r="K110" s="208" t="s">
        <v>145</v>
      </c>
      <c r="L110" s="46"/>
      <c r="M110" s="213" t="s">
        <v>82</v>
      </c>
      <c r="N110" s="214" t="s">
        <v>54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0.26000000000000001</v>
      </c>
      <c r="T110" s="216">
        <f>S110*H110</f>
        <v>7.8000000000000007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146</v>
      </c>
      <c r="AT110" s="217" t="s">
        <v>141</v>
      </c>
      <c r="AU110" s="217" t="s">
        <v>21</v>
      </c>
      <c r="AY110" s="18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92</v>
      </c>
      <c r="BK110" s="218">
        <f>ROUND(I110*H110,2)</f>
        <v>0</v>
      </c>
      <c r="BL110" s="18" t="s">
        <v>146</v>
      </c>
      <c r="BM110" s="217" t="s">
        <v>1421</v>
      </c>
    </row>
    <row r="111" s="2" customFormat="1">
      <c r="A111" s="40"/>
      <c r="B111" s="41"/>
      <c r="C111" s="42"/>
      <c r="D111" s="219" t="s">
        <v>148</v>
      </c>
      <c r="E111" s="42"/>
      <c r="F111" s="220" t="s">
        <v>1422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148</v>
      </c>
      <c r="AU111" s="18" t="s">
        <v>21</v>
      </c>
    </row>
    <row r="112" s="2" customFormat="1" ht="24.15" customHeight="1">
      <c r="A112" s="40"/>
      <c r="B112" s="41"/>
      <c r="C112" s="206" t="s">
        <v>177</v>
      </c>
      <c r="D112" s="206" t="s">
        <v>141</v>
      </c>
      <c r="E112" s="207" t="s">
        <v>1423</v>
      </c>
      <c r="F112" s="208" t="s">
        <v>1424</v>
      </c>
      <c r="G112" s="209" t="s">
        <v>198</v>
      </c>
      <c r="H112" s="210">
        <v>24</v>
      </c>
      <c r="I112" s="211"/>
      <c r="J112" s="212">
        <f>ROUND(I112*H112,2)</f>
        <v>0</v>
      </c>
      <c r="K112" s="208" t="s">
        <v>145</v>
      </c>
      <c r="L112" s="46"/>
      <c r="M112" s="213" t="s">
        <v>82</v>
      </c>
      <c r="N112" s="214" t="s">
        <v>54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0.040000000000000001</v>
      </c>
      <c r="T112" s="216">
        <f>S112*H112</f>
        <v>0.95999999999999996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146</v>
      </c>
      <c r="AT112" s="217" t="s">
        <v>141</v>
      </c>
      <c r="AU112" s="217" t="s">
        <v>21</v>
      </c>
      <c r="AY112" s="18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92</v>
      </c>
      <c r="BK112" s="218">
        <f>ROUND(I112*H112,2)</f>
        <v>0</v>
      </c>
      <c r="BL112" s="18" t="s">
        <v>146</v>
      </c>
      <c r="BM112" s="217" t="s">
        <v>1425</v>
      </c>
    </row>
    <row r="113" s="2" customFormat="1">
      <c r="A113" s="40"/>
      <c r="B113" s="41"/>
      <c r="C113" s="42"/>
      <c r="D113" s="219" t="s">
        <v>148</v>
      </c>
      <c r="E113" s="42"/>
      <c r="F113" s="220" t="s">
        <v>1426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148</v>
      </c>
      <c r="AU113" s="18" t="s">
        <v>21</v>
      </c>
    </row>
    <row r="114" s="13" customFormat="1">
      <c r="A114" s="13"/>
      <c r="B114" s="224"/>
      <c r="C114" s="225"/>
      <c r="D114" s="226" t="s">
        <v>150</v>
      </c>
      <c r="E114" s="227" t="s">
        <v>82</v>
      </c>
      <c r="F114" s="228" t="s">
        <v>1427</v>
      </c>
      <c r="G114" s="225"/>
      <c r="H114" s="229">
        <v>24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150</v>
      </c>
      <c r="AU114" s="235" t="s">
        <v>21</v>
      </c>
      <c r="AV114" s="13" t="s">
        <v>21</v>
      </c>
      <c r="AW114" s="13" t="s">
        <v>42</v>
      </c>
      <c r="AX114" s="13" t="s">
        <v>84</v>
      </c>
      <c r="AY114" s="235" t="s">
        <v>139</v>
      </c>
    </row>
    <row r="115" s="14" customFormat="1">
      <c r="A115" s="14"/>
      <c r="B115" s="236"/>
      <c r="C115" s="237"/>
      <c r="D115" s="226" t="s">
        <v>150</v>
      </c>
      <c r="E115" s="238" t="s">
        <v>82</v>
      </c>
      <c r="F115" s="239" t="s">
        <v>152</v>
      </c>
      <c r="G115" s="237"/>
      <c r="H115" s="238" t="s">
        <v>82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150</v>
      </c>
      <c r="AU115" s="245" t="s">
        <v>21</v>
      </c>
      <c r="AV115" s="14" t="s">
        <v>92</v>
      </c>
      <c r="AW115" s="14" t="s">
        <v>42</v>
      </c>
      <c r="AX115" s="14" t="s">
        <v>84</v>
      </c>
      <c r="AY115" s="245" t="s">
        <v>139</v>
      </c>
    </row>
    <row r="116" s="15" customFormat="1">
      <c r="A116" s="15"/>
      <c r="B116" s="246"/>
      <c r="C116" s="247"/>
      <c r="D116" s="226" t="s">
        <v>150</v>
      </c>
      <c r="E116" s="248" t="s">
        <v>82</v>
      </c>
      <c r="F116" s="249" t="s">
        <v>153</v>
      </c>
      <c r="G116" s="247"/>
      <c r="H116" s="250">
        <v>24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150</v>
      </c>
      <c r="AU116" s="256" t="s">
        <v>21</v>
      </c>
      <c r="AV116" s="15" t="s">
        <v>146</v>
      </c>
      <c r="AW116" s="15" t="s">
        <v>42</v>
      </c>
      <c r="AX116" s="15" t="s">
        <v>92</v>
      </c>
      <c r="AY116" s="256" t="s">
        <v>139</v>
      </c>
    </row>
    <row r="117" s="2" customFormat="1" ht="16.5" customHeight="1">
      <c r="A117" s="40"/>
      <c r="B117" s="41"/>
      <c r="C117" s="206" t="s">
        <v>183</v>
      </c>
      <c r="D117" s="206" t="s">
        <v>141</v>
      </c>
      <c r="E117" s="207" t="s">
        <v>1428</v>
      </c>
      <c r="F117" s="208" t="s">
        <v>1429</v>
      </c>
      <c r="G117" s="209" t="s">
        <v>229</v>
      </c>
      <c r="H117" s="210">
        <v>118.664</v>
      </c>
      <c r="I117" s="211"/>
      <c r="J117" s="212">
        <f>ROUND(I117*H117,2)</f>
        <v>0</v>
      </c>
      <c r="K117" s="208" t="s">
        <v>145</v>
      </c>
      <c r="L117" s="46"/>
      <c r="M117" s="213" t="s">
        <v>82</v>
      </c>
      <c r="N117" s="214" t="s">
        <v>54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146</v>
      </c>
      <c r="AT117" s="217" t="s">
        <v>141</v>
      </c>
      <c r="AU117" s="217" t="s">
        <v>21</v>
      </c>
      <c r="AY117" s="18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92</v>
      </c>
      <c r="BK117" s="218">
        <f>ROUND(I117*H117,2)</f>
        <v>0</v>
      </c>
      <c r="BL117" s="18" t="s">
        <v>146</v>
      </c>
      <c r="BM117" s="217" t="s">
        <v>1430</v>
      </c>
    </row>
    <row r="118" s="2" customFormat="1">
      <c r="A118" s="40"/>
      <c r="B118" s="41"/>
      <c r="C118" s="42"/>
      <c r="D118" s="219" t="s">
        <v>148</v>
      </c>
      <c r="E118" s="42"/>
      <c r="F118" s="220" t="s">
        <v>1431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148</v>
      </c>
      <c r="AU118" s="18" t="s">
        <v>21</v>
      </c>
    </row>
    <row r="119" s="13" customFormat="1">
      <c r="A119" s="13"/>
      <c r="B119" s="224"/>
      <c r="C119" s="225"/>
      <c r="D119" s="226" t="s">
        <v>150</v>
      </c>
      <c r="E119" s="227" t="s">
        <v>82</v>
      </c>
      <c r="F119" s="228" t="s">
        <v>1432</v>
      </c>
      <c r="G119" s="225"/>
      <c r="H119" s="229">
        <v>118.664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150</v>
      </c>
      <c r="AU119" s="235" t="s">
        <v>21</v>
      </c>
      <c r="AV119" s="13" t="s">
        <v>21</v>
      </c>
      <c r="AW119" s="13" t="s">
        <v>42</v>
      </c>
      <c r="AX119" s="13" t="s">
        <v>84</v>
      </c>
      <c r="AY119" s="235" t="s">
        <v>139</v>
      </c>
    </row>
    <row r="120" s="14" customFormat="1">
      <c r="A120" s="14"/>
      <c r="B120" s="236"/>
      <c r="C120" s="237"/>
      <c r="D120" s="226" t="s">
        <v>150</v>
      </c>
      <c r="E120" s="238" t="s">
        <v>82</v>
      </c>
      <c r="F120" s="239" t="s">
        <v>1433</v>
      </c>
      <c r="G120" s="237"/>
      <c r="H120" s="238" t="s">
        <v>82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150</v>
      </c>
      <c r="AU120" s="245" t="s">
        <v>21</v>
      </c>
      <c r="AV120" s="14" t="s">
        <v>92</v>
      </c>
      <c r="AW120" s="14" t="s">
        <v>42</v>
      </c>
      <c r="AX120" s="14" t="s">
        <v>84</v>
      </c>
      <c r="AY120" s="245" t="s">
        <v>139</v>
      </c>
    </row>
    <row r="121" s="15" customFormat="1">
      <c r="A121" s="15"/>
      <c r="B121" s="246"/>
      <c r="C121" s="247"/>
      <c r="D121" s="226" t="s">
        <v>150</v>
      </c>
      <c r="E121" s="248" t="s">
        <v>82</v>
      </c>
      <c r="F121" s="249" t="s">
        <v>153</v>
      </c>
      <c r="G121" s="247"/>
      <c r="H121" s="250">
        <v>118.664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150</v>
      </c>
      <c r="AU121" s="256" t="s">
        <v>21</v>
      </c>
      <c r="AV121" s="15" t="s">
        <v>146</v>
      </c>
      <c r="AW121" s="15" t="s">
        <v>42</v>
      </c>
      <c r="AX121" s="15" t="s">
        <v>92</v>
      </c>
      <c r="AY121" s="256" t="s">
        <v>139</v>
      </c>
    </row>
    <row r="122" s="2" customFormat="1" ht="24.15" customHeight="1">
      <c r="A122" s="40"/>
      <c r="B122" s="41"/>
      <c r="C122" s="206" t="s">
        <v>189</v>
      </c>
      <c r="D122" s="206" t="s">
        <v>141</v>
      </c>
      <c r="E122" s="207" t="s">
        <v>227</v>
      </c>
      <c r="F122" s="208" t="s">
        <v>228</v>
      </c>
      <c r="G122" s="209" t="s">
        <v>229</v>
      </c>
      <c r="H122" s="210">
        <v>222.41999999999999</v>
      </c>
      <c r="I122" s="211"/>
      <c r="J122" s="212">
        <f>ROUND(I122*H122,2)</f>
        <v>0</v>
      </c>
      <c r="K122" s="208" t="s">
        <v>145</v>
      </c>
      <c r="L122" s="46"/>
      <c r="M122" s="213" t="s">
        <v>82</v>
      </c>
      <c r="N122" s="214" t="s">
        <v>54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146</v>
      </c>
      <c r="AT122" s="217" t="s">
        <v>141</v>
      </c>
      <c r="AU122" s="217" t="s">
        <v>21</v>
      </c>
      <c r="AY122" s="18" t="s">
        <v>139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92</v>
      </c>
      <c r="BK122" s="218">
        <f>ROUND(I122*H122,2)</f>
        <v>0</v>
      </c>
      <c r="BL122" s="18" t="s">
        <v>146</v>
      </c>
      <c r="BM122" s="217" t="s">
        <v>1434</v>
      </c>
    </row>
    <row r="123" s="2" customFormat="1">
      <c r="A123" s="40"/>
      <c r="B123" s="41"/>
      <c r="C123" s="42"/>
      <c r="D123" s="219" t="s">
        <v>148</v>
      </c>
      <c r="E123" s="42"/>
      <c r="F123" s="220" t="s">
        <v>231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148</v>
      </c>
      <c r="AU123" s="18" t="s">
        <v>21</v>
      </c>
    </row>
    <row r="124" s="13" customFormat="1">
      <c r="A124" s="13"/>
      <c r="B124" s="224"/>
      <c r="C124" s="225"/>
      <c r="D124" s="226" t="s">
        <v>150</v>
      </c>
      <c r="E124" s="227" t="s">
        <v>82</v>
      </c>
      <c r="F124" s="228" t="s">
        <v>1435</v>
      </c>
      <c r="G124" s="225"/>
      <c r="H124" s="229">
        <v>115.86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150</v>
      </c>
      <c r="AU124" s="235" t="s">
        <v>21</v>
      </c>
      <c r="AV124" s="13" t="s">
        <v>21</v>
      </c>
      <c r="AW124" s="13" t="s">
        <v>42</v>
      </c>
      <c r="AX124" s="13" t="s">
        <v>84</v>
      </c>
      <c r="AY124" s="235" t="s">
        <v>139</v>
      </c>
    </row>
    <row r="125" s="13" customFormat="1">
      <c r="A125" s="13"/>
      <c r="B125" s="224"/>
      <c r="C125" s="225"/>
      <c r="D125" s="226" t="s">
        <v>150</v>
      </c>
      <c r="E125" s="227" t="s">
        <v>82</v>
      </c>
      <c r="F125" s="228" t="s">
        <v>1436</v>
      </c>
      <c r="G125" s="225"/>
      <c r="H125" s="229">
        <v>106.56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150</v>
      </c>
      <c r="AU125" s="235" t="s">
        <v>21</v>
      </c>
      <c r="AV125" s="13" t="s">
        <v>21</v>
      </c>
      <c r="AW125" s="13" t="s">
        <v>42</v>
      </c>
      <c r="AX125" s="13" t="s">
        <v>84</v>
      </c>
      <c r="AY125" s="235" t="s">
        <v>139</v>
      </c>
    </row>
    <row r="126" s="14" customFormat="1">
      <c r="A126" s="14"/>
      <c r="B126" s="236"/>
      <c r="C126" s="237"/>
      <c r="D126" s="226" t="s">
        <v>150</v>
      </c>
      <c r="E126" s="238" t="s">
        <v>82</v>
      </c>
      <c r="F126" s="239" t="s">
        <v>1437</v>
      </c>
      <c r="G126" s="237"/>
      <c r="H126" s="238" t="s">
        <v>82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150</v>
      </c>
      <c r="AU126" s="245" t="s">
        <v>21</v>
      </c>
      <c r="AV126" s="14" t="s">
        <v>92</v>
      </c>
      <c r="AW126" s="14" t="s">
        <v>42</v>
      </c>
      <c r="AX126" s="14" t="s">
        <v>84</v>
      </c>
      <c r="AY126" s="245" t="s">
        <v>139</v>
      </c>
    </row>
    <row r="127" s="14" customFormat="1">
      <c r="A127" s="14"/>
      <c r="B127" s="236"/>
      <c r="C127" s="237"/>
      <c r="D127" s="226" t="s">
        <v>150</v>
      </c>
      <c r="E127" s="238" t="s">
        <v>82</v>
      </c>
      <c r="F127" s="239" t="s">
        <v>1438</v>
      </c>
      <c r="G127" s="237"/>
      <c r="H127" s="238" t="s">
        <v>82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150</v>
      </c>
      <c r="AU127" s="245" t="s">
        <v>21</v>
      </c>
      <c r="AV127" s="14" t="s">
        <v>92</v>
      </c>
      <c r="AW127" s="14" t="s">
        <v>42</v>
      </c>
      <c r="AX127" s="14" t="s">
        <v>84</v>
      </c>
      <c r="AY127" s="245" t="s">
        <v>139</v>
      </c>
    </row>
    <row r="128" s="15" customFormat="1">
      <c r="A128" s="15"/>
      <c r="B128" s="246"/>
      <c r="C128" s="247"/>
      <c r="D128" s="226" t="s">
        <v>150</v>
      </c>
      <c r="E128" s="248" t="s">
        <v>82</v>
      </c>
      <c r="F128" s="249" t="s">
        <v>153</v>
      </c>
      <c r="G128" s="247"/>
      <c r="H128" s="250">
        <v>222.41999999999999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150</v>
      </c>
      <c r="AU128" s="256" t="s">
        <v>21</v>
      </c>
      <c r="AV128" s="15" t="s">
        <v>146</v>
      </c>
      <c r="AW128" s="15" t="s">
        <v>42</v>
      </c>
      <c r="AX128" s="15" t="s">
        <v>92</v>
      </c>
      <c r="AY128" s="256" t="s">
        <v>139</v>
      </c>
    </row>
    <row r="129" s="2" customFormat="1" ht="24.15" customHeight="1">
      <c r="A129" s="40"/>
      <c r="B129" s="41"/>
      <c r="C129" s="206" t="s">
        <v>195</v>
      </c>
      <c r="D129" s="206" t="s">
        <v>141</v>
      </c>
      <c r="E129" s="207" t="s">
        <v>1439</v>
      </c>
      <c r="F129" s="208" t="s">
        <v>1440</v>
      </c>
      <c r="G129" s="209" t="s">
        <v>520</v>
      </c>
      <c r="H129" s="210">
        <v>4</v>
      </c>
      <c r="I129" s="211"/>
      <c r="J129" s="212">
        <f>ROUND(I129*H129,2)</f>
        <v>0</v>
      </c>
      <c r="K129" s="208" t="s">
        <v>145</v>
      </c>
      <c r="L129" s="46"/>
      <c r="M129" s="213" t="s">
        <v>82</v>
      </c>
      <c r="N129" s="214" t="s">
        <v>54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146</v>
      </c>
      <c r="AT129" s="217" t="s">
        <v>141</v>
      </c>
      <c r="AU129" s="217" t="s">
        <v>21</v>
      </c>
      <c r="AY129" s="18" t="s">
        <v>139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92</v>
      </c>
      <c r="BK129" s="218">
        <f>ROUND(I129*H129,2)</f>
        <v>0</v>
      </c>
      <c r="BL129" s="18" t="s">
        <v>146</v>
      </c>
      <c r="BM129" s="217" t="s">
        <v>1441</v>
      </c>
    </row>
    <row r="130" s="2" customFormat="1">
      <c r="A130" s="40"/>
      <c r="B130" s="41"/>
      <c r="C130" s="42"/>
      <c r="D130" s="219" t="s">
        <v>148</v>
      </c>
      <c r="E130" s="42"/>
      <c r="F130" s="220" t="s">
        <v>1442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148</v>
      </c>
      <c r="AU130" s="18" t="s">
        <v>21</v>
      </c>
    </row>
    <row r="131" s="2" customFormat="1" ht="24.15" customHeight="1">
      <c r="A131" s="40"/>
      <c r="B131" s="41"/>
      <c r="C131" s="206" t="s">
        <v>202</v>
      </c>
      <c r="D131" s="206" t="s">
        <v>141</v>
      </c>
      <c r="E131" s="207" t="s">
        <v>1443</v>
      </c>
      <c r="F131" s="208" t="s">
        <v>1444</v>
      </c>
      <c r="G131" s="209" t="s">
        <v>520</v>
      </c>
      <c r="H131" s="210">
        <v>4</v>
      </c>
      <c r="I131" s="211"/>
      <c r="J131" s="212">
        <f>ROUND(I131*H131,2)</f>
        <v>0</v>
      </c>
      <c r="K131" s="208" t="s">
        <v>145</v>
      </c>
      <c r="L131" s="46"/>
      <c r="M131" s="213" t="s">
        <v>82</v>
      </c>
      <c r="N131" s="214" t="s">
        <v>54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146</v>
      </c>
      <c r="AT131" s="217" t="s">
        <v>141</v>
      </c>
      <c r="AU131" s="217" t="s">
        <v>21</v>
      </c>
      <c r="AY131" s="18" t="s">
        <v>139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92</v>
      </c>
      <c r="BK131" s="218">
        <f>ROUND(I131*H131,2)</f>
        <v>0</v>
      </c>
      <c r="BL131" s="18" t="s">
        <v>146</v>
      </c>
      <c r="BM131" s="217" t="s">
        <v>1445</v>
      </c>
    </row>
    <row r="132" s="2" customFormat="1">
      <c r="A132" s="40"/>
      <c r="B132" s="41"/>
      <c r="C132" s="42"/>
      <c r="D132" s="219" t="s">
        <v>148</v>
      </c>
      <c r="E132" s="42"/>
      <c r="F132" s="220" t="s">
        <v>1446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148</v>
      </c>
      <c r="AU132" s="18" t="s">
        <v>21</v>
      </c>
    </row>
    <row r="133" s="2" customFormat="1" ht="24.15" customHeight="1">
      <c r="A133" s="40"/>
      <c r="B133" s="41"/>
      <c r="C133" s="206" t="s">
        <v>206</v>
      </c>
      <c r="D133" s="206" t="s">
        <v>141</v>
      </c>
      <c r="E133" s="207" t="s">
        <v>1447</v>
      </c>
      <c r="F133" s="208" t="s">
        <v>1448</v>
      </c>
      <c r="G133" s="209" t="s">
        <v>520</v>
      </c>
      <c r="H133" s="210">
        <v>4</v>
      </c>
      <c r="I133" s="211"/>
      <c r="J133" s="212">
        <f>ROUND(I133*H133,2)</f>
        <v>0</v>
      </c>
      <c r="K133" s="208" t="s">
        <v>145</v>
      </c>
      <c r="L133" s="46"/>
      <c r="M133" s="213" t="s">
        <v>82</v>
      </c>
      <c r="N133" s="214" t="s">
        <v>54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146</v>
      </c>
      <c r="AT133" s="217" t="s">
        <v>141</v>
      </c>
      <c r="AU133" s="217" t="s">
        <v>21</v>
      </c>
      <c r="AY133" s="18" t="s">
        <v>139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92</v>
      </c>
      <c r="BK133" s="218">
        <f>ROUND(I133*H133,2)</f>
        <v>0</v>
      </c>
      <c r="BL133" s="18" t="s">
        <v>146</v>
      </c>
      <c r="BM133" s="217" t="s">
        <v>1449</v>
      </c>
    </row>
    <row r="134" s="2" customFormat="1">
      <c r="A134" s="40"/>
      <c r="B134" s="41"/>
      <c r="C134" s="42"/>
      <c r="D134" s="219" t="s">
        <v>148</v>
      </c>
      <c r="E134" s="42"/>
      <c r="F134" s="220" t="s">
        <v>1450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148</v>
      </c>
      <c r="AU134" s="18" t="s">
        <v>21</v>
      </c>
    </row>
    <row r="135" s="2" customFormat="1" ht="21.75" customHeight="1">
      <c r="A135" s="40"/>
      <c r="B135" s="41"/>
      <c r="C135" s="206" t="s">
        <v>213</v>
      </c>
      <c r="D135" s="206" t="s">
        <v>141</v>
      </c>
      <c r="E135" s="207" t="s">
        <v>281</v>
      </c>
      <c r="F135" s="208" t="s">
        <v>282</v>
      </c>
      <c r="G135" s="209" t="s">
        <v>144</v>
      </c>
      <c r="H135" s="210">
        <v>40</v>
      </c>
      <c r="I135" s="211"/>
      <c r="J135" s="212">
        <f>ROUND(I135*H135,2)</f>
        <v>0</v>
      </c>
      <c r="K135" s="208" t="s">
        <v>145</v>
      </c>
      <c r="L135" s="46"/>
      <c r="M135" s="213" t="s">
        <v>82</v>
      </c>
      <c r="N135" s="214" t="s">
        <v>54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146</v>
      </c>
      <c r="AT135" s="217" t="s">
        <v>141</v>
      </c>
      <c r="AU135" s="217" t="s">
        <v>21</v>
      </c>
      <c r="AY135" s="18" t="s">
        <v>139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92</v>
      </c>
      <c r="BK135" s="218">
        <f>ROUND(I135*H135,2)</f>
        <v>0</v>
      </c>
      <c r="BL135" s="18" t="s">
        <v>146</v>
      </c>
      <c r="BM135" s="217" t="s">
        <v>1451</v>
      </c>
    </row>
    <row r="136" s="2" customFormat="1">
      <c r="A136" s="40"/>
      <c r="B136" s="41"/>
      <c r="C136" s="42"/>
      <c r="D136" s="219" t="s">
        <v>148</v>
      </c>
      <c r="E136" s="42"/>
      <c r="F136" s="220" t="s">
        <v>284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148</v>
      </c>
      <c r="AU136" s="18" t="s">
        <v>21</v>
      </c>
    </row>
    <row r="137" s="2" customFormat="1" ht="37.8" customHeight="1">
      <c r="A137" s="40"/>
      <c r="B137" s="41"/>
      <c r="C137" s="206" t="s">
        <v>220</v>
      </c>
      <c r="D137" s="206" t="s">
        <v>141</v>
      </c>
      <c r="E137" s="207" t="s">
        <v>1452</v>
      </c>
      <c r="F137" s="208" t="s">
        <v>1453</v>
      </c>
      <c r="G137" s="209" t="s">
        <v>520</v>
      </c>
      <c r="H137" s="210">
        <v>56</v>
      </c>
      <c r="I137" s="211"/>
      <c r="J137" s="212">
        <f>ROUND(I137*H137,2)</f>
        <v>0</v>
      </c>
      <c r="K137" s="208" t="s">
        <v>145</v>
      </c>
      <c r="L137" s="46"/>
      <c r="M137" s="213" t="s">
        <v>82</v>
      </c>
      <c r="N137" s="214" t="s">
        <v>54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146</v>
      </c>
      <c r="AT137" s="217" t="s">
        <v>141</v>
      </c>
      <c r="AU137" s="217" t="s">
        <v>21</v>
      </c>
      <c r="AY137" s="18" t="s">
        <v>139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92</v>
      </c>
      <c r="BK137" s="218">
        <f>ROUND(I137*H137,2)</f>
        <v>0</v>
      </c>
      <c r="BL137" s="18" t="s">
        <v>146</v>
      </c>
      <c r="BM137" s="217" t="s">
        <v>1454</v>
      </c>
    </row>
    <row r="138" s="2" customFormat="1">
      <c r="A138" s="40"/>
      <c r="B138" s="41"/>
      <c r="C138" s="42"/>
      <c r="D138" s="219" t="s">
        <v>148</v>
      </c>
      <c r="E138" s="42"/>
      <c r="F138" s="220" t="s">
        <v>1455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148</v>
      </c>
      <c r="AU138" s="18" t="s">
        <v>21</v>
      </c>
    </row>
    <row r="139" s="13" customFormat="1">
      <c r="A139" s="13"/>
      <c r="B139" s="224"/>
      <c r="C139" s="225"/>
      <c r="D139" s="226" t="s">
        <v>150</v>
      </c>
      <c r="E139" s="227" t="s">
        <v>82</v>
      </c>
      <c r="F139" s="228" t="s">
        <v>1456</v>
      </c>
      <c r="G139" s="225"/>
      <c r="H139" s="229">
        <v>56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150</v>
      </c>
      <c r="AU139" s="235" t="s">
        <v>21</v>
      </c>
      <c r="AV139" s="13" t="s">
        <v>21</v>
      </c>
      <c r="AW139" s="13" t="s">
        <v>42</v>
      </c>
      <c r="AX139" s="13" t="s">
        <v>84</v>
      </c>
      <c r="AY139" s="235" t="s">
        <v>139</v>
      </c>
    </row>
    <row r="140" s="15" customFormat="1">
      <c r="A140" s="15"/>
      <c r="B140" s="246"/>
      <c r="C140" s="247"/>
      <c r="D140" s="226" t="s">
        <v>150</v>
      </c>
      <c r="E140" s="248" t="s">
        <v>82</v>
      </c>
      <c r="F140" s="249" t="s">
        <v>153</v>
      </c>
      <c r="G140" s="247"/>
      <c r="H140" s="250">
        <v>56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150</v>
      </c>
      <c r="AU140" s="256" t="s">
        <v>21</v>
      </c>
      <c r="AV140" s="15" t="s">
        <v>146</v>
      </c>
      <c r="AW140" s="15" t="s">
        <v>42</v>
      </c>
      <c r="AX140" s="15" t="s">
        <v>92</v>
      </c>
      <c r="AY140" s="256" t="s">
        <v>139</v>
      </c>
    </row>
    <row r="141" s="2" customFormat="1" ht="33" customHeight="1">
      <c r="A141" s="40"/>
      <c r="B141" s="41"/>
      <c r="C141" s="206" t="s">
        <v>226</v>
      </c>
      <c r="D141" s="206" t="s">
        <v>141</v>
      </c>
      <c r="E141" s="207" t="s">
        <v>1457</v>
      </c>
      <c r="F141" s="208" t="s">
        <v>1458</v>
      </c>
      <c r="G141" s="209" t="s">
        <v>520</v>
      </c>
      <c r="H141" s="210">
        <v>56</v>
      </c>
      <c r="I141" s="211"/>
      <c r="J141" s="212">
        <f>ROUND(I141*H141,2)</f>
        <v>0</v>
      </c>
      <c r="K141" s="208" t="s">
        <v>145</v>
      </c>
      <c r="L141" s="46"/>
      <c r="M141" s="213" t="s">
        <v>82</v>
      </c>
      <c r="N141" s="214" t="s">
        <v>54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146</v>
      </c>
      <c r="AT141" s="217" t="s">
        <v>141</v>
      </c>
      <c r="AU141" s="217" t="s">
        <v>21</v>
      </c>
      <c r="AY141" s="18" t="s">
        <v>139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92</v>
      </c>
      <c r="BK141" s="218">
        <f>ROUND(I141*H141,2)</f>
        <v>0</v>
      </c>
      <c r="BL141" s="18" t="s">
        <v>146</v>
      </c>
      <c r="BM141" s="217" t="s">
        <v>1459</v>
      </c>
    </row>
    <row r="142" s="2" customFormat="1">
      <c r="A142" s="40"/>
      <c r="B142" s="41"/>
      <c r="C142" s="42"/>
      <c r="D142" s="219" t="s">
        <v>148</v>
      </c>
      <c r="E142" s="42"/>
      <c r="F142" s="220" t="s">
        <v>1460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148</v>
      </c>
      <c r="AU142" s="18" t="s">
        <v>21</v>
      </c>
    </row>
    <row r="143" s="13" customFormat="1">
      <c r="A143" s="13"/>
      <c r="B143" s="224"/>
      <c r="C143" s="225"/>
      <c r="D143" s="226" t="s">
        <v>150</v>
      </c>
      <c r="E143" s="227" t="s">
        <v>82</v>
      </c>
      <c r="F143" s="228" t="s">
        <v>1456</v>
      </c>
      <c r="G143" s="225"/>
      <c r="H143" s="229">
        <v>56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150</v>
      </c>
      <c r="AU143" s="235" t="s">
        <v>21</v>
      </c>
      <c r="AV143" s="13" t="s">
        <v>21</v>
      </c>
      <c r="AW143" s="13" t="s">
        <v>42</v>
      </c>
      <c r="AX143" s="13" t="s">
        <v>84</v>
      </c>
      <c r="AY143" s="235" t="s">
        <v>139</v>
      </c>
    </row>
    <row r="144" s="15" customFormat="1">
      <c r="A144" s="15"/>
      <c r="B144" s="246"/>
      <c r="C144" s="247"/>
      <c r="D144" s="226" t="s">
        <v>150</v>
      </c>
      <c r="E144" s="248" t="s">
        <v>82</v>
      </c>
      <c r="F144" s="249" t="s">
        <v>153</v>
      </c>
      <c r="G144" s="247"/>
      <c r="H144" s="250">
        <v>56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150</v>
      </c>
      <c r="AU144" s="256" t="s">
        <v>21</v>
      </c>
      <c r="AV144" s="15" t="s">
        <v>146</v>
      </c>
      <c r="AW144" s="15" t="s">
        <v>42</v>
      </c>
      <c r="AX144" s="15" t="s">
        <v>92</v>
      </c>
      <c r="AY144" s="256" t="s">
        <v>139</v>
      </c>
    </row>
    <row r="145" s="2" customFormat="1" ht="33" customHeight="1">
      <c r="A145" s="40"/>
      <c r="B145" s="41"/>
      <c r="C145" s="206" t="s">
        <v>8</v>
      </c>
      <c r="D145" s="206" t="s">
        <v>141</v>
      </c>
      <c r="E145" s="207" t="s">
        <v>1461</v>
      </c>
      <c r="F145" s="208" t="s">
        <v>1462</v>
      </c>
      <c r="G145" s="209" t="s">
        <v>520</v>
      </c>
      <c r="H145" s="210">
        <v>56</v>
      </c>
      <c r="I145" s="211"/>
      <c r="J145" s="212">
        <f>ROUND(I145*H145,2)</f>
        <v>0</v>
      </c>
      <c r="K145" s="208" t="s">
        <v>145</v>
      </c>
      <c r="L145" s="46"/>
      <c r="M145" s="213" t="s">
        <v>82</v>
      </c>
      <c r="N145" s="214" t="s">
        <v>54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146</v>
      </c>
      <c r="AT145" s="217" t="s">
        <v>141</v>
      </c>
      <c r="AU145" s="217" t="s">
        <v>21</v>
      </c>
      <c r="AY145" s="18" t="s">
        <v>139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92</v>
      </c>
      <c r="BK145" s="218">
        <f>ROUND(I145*H145,2)</f>
        <v>0</v>
      </c>
      <c r="BL145" s="18" t="s">
        <v>146</v>
      </c>
      <c r="BM145" s="217" t="s">
        <v>1463</v>
      </c>
    </row>
    <row r="146" s="2" customFormat="1">
      <c r="A146" s="40"/>
      <c r="B146" s="41"/>
      <c r="C146" s="42"/>
      <c r="D146" s="219" t="s">
        <v>148</v>
      </c>
      <c r="E146" s="42"/>
      <c r="F146" s="220" t="s">
        <v>1464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148</v>
      </c>
      <c r="AU146" s="18" t="s">
        <v>21</v>
      </c>
    </row>
    <row r="147" s="13" customFormat="1">
      <c r="A147" s="13"/>
      <c r="B147" s="224"/>
      <c r="C147" s="225"/>
      <c r="D147" s="226" t="s">
        <v>150</v>
      </c>
      <c r="E147" s="227" t="s">
        <v>82</v>
      </c>
      <c r="F147" s="228" t="s">
        <v>1456</v>
      </c>
      <c r="G147" s="225"/>
      <c r="H147" s="229">
        <v>56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150</v>
      </c>
      <c r="AU147" s="235" t="s">
        <v>21</v>
      </c>
      <c r="AV147" s="13" t="s">
        <v>21</v>
      </c>
      <c r="AW147" s="13" t="s">
        <v>42</v>
      </c>
      <c r="AX147" s="13" t="s">
        <v>84</v>
      </c>
      <c r="AY147" s="235" t="s">
        <v>139</v>
      </c>
    </row>
    <row r="148" s="15" customFormat="1">
      <c r="A148" s="15"/>
      <c r="B148" s="246"/>
      <c r="C148" s="247"/>
      <c r="D148" s="226" t="s">
        <v>150</v>
      </c>
      <c r="E148" s="248" t="s">
        <v>82</v>
      </c>
      <c r="F148" s="249" t="s">
        <v>153</v>
      </c>
      <c r="G148" s="247"/>
      <c r="H148" s="250">
        <v>56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150</v>
      </c>
      <c r="AU148" s="256" t="s">
        <v>21</v>
      </c>
      <c r="AV148" s="15" t="s">
        <v>146</v>
      </c>
      <c r="AW148" s="15" t="s">
        <v>42</v>
      </c>
      <c r="AX148" s="15" t="s">
        <v>92</v>
      </c>
      <c r="AY148" s="256" t="s">
        <v>139</v>
      </c>
    </row>
    <row r="149" s="2" customFormat="1" ht="21.75" customHeight="1">
      <c r="A149" s="40"/>
      <c r="B149" s="41"/>
      <c r="C149" s="206" t="s">
        <v>241</v>
      </c>
      <c r="D149" s="206" t="s">
        <v>141</v>
      </c>
      <c r="E149" s="207" t="s">
        <v>286</v>
      </c>
      <c r="F149" s="208" t="s">
        <v>287</v>
      </c>
      <c r="G149" s="209" t="s">
        <v>144</v>
      </c>
      <c r="H149" s="210">
        <v>400</v>
      </c>
      <c r="I149" s="211"/>
      <c r="J149" s="212">
        <f>ROUND(I149*H149,2)</f>
        <v>0</v>
      </c>
      <c r="K149" s="208" t="s">
        <v>145</v>
      </c>
      <c r="L149" s="46"/>
      <c r="M149" s="213" t="s">
        <v>82</v>
      </c>
      <c r="N149" s="214" t="s">
        <v>54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146</v>
      </c>
      <c r="AT149" s="217" t="s">
        <v>141</v>
      </c>
      <c r="AU149" s="217" t="s">
        <v>21</v>
      </c>
      <c r="AY149" s="18" t="s">
        <v>139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92</v>
      </c>
      <c r="BK149" s="218">
        <f>ROUND(I149*H149,2)</f>
        <v>0</v>
      </c>
      <c r="BL149" s="18" t="s">
        <v>146</v>
      </c>
      <c r="BM149" s="217" t="s">
        <v>1465</v>
      </c>
    </row>
    <row r="150" s="2" customFormat="1">
      <c r="A150" s="40"/>
      <c r="B150" s="41"/>
      <c r="C150" s="42"/>
      <c r="D150" s="219" t="s">
        <v>148</v>
      </c>
      <c r="E150" s="42"/>
      <c r="F150" s="220" t="s">
        <v>289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148</v>
      </c>
      <c r="AU150" s="18" t="s">
        <v>21</v>
      </c>
    </row>
    <row r="151" s="13" customFormat="1">
      <c r="A151" s="13"/>
      <c r="B151" s="224"/>
      <c r="C151" s="225"/>
      <c r="D151" s="226" t="s">
        <v>150</v>
      </c>
      <c r="E151" s="227" t="s">
        <v>82</v>
      </c>
      <c r="F151" s="228" t="s">
        <v>1466</v>
      </c>
      <c r="G151" s="225"/>
      <c r="H151" s="229">
        <v>400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150</v>
      </c>
      <c r="AU151" s="235" t="s">
        <v>21</v>
      </c>
      <c r="AV151" s="13" t="s">
        <v>21</v>
      </c>
      <c r="AW151" s="13" t="s">
        <v>42</v>
      </c>
      <c r="AX151" s="13" t="s">
        <v>84</v>
      </c>
      <c r="AY151" s="235" t="s">
        <v>139</v>
      </c>
    </row>
    <row r="152" s="15" customFormat="1">
      <c r="A152" s="15"/>
      <c r="B152" s="246"/>
      <c r="C152" s="247"/>
      <c r="D152" s="226" t="s">
        <v>150</v>
      </c>
      <c r="E152" s="248" t="s">
        <v>82</v>
      </c>
      <c r="F152" s="249" t="s">
        <v>153</v>
      </c>
      <c r="G152" s="247"/>
      <c r="H152" s="250">
        <v>400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150</v>
      </c>
      <c r="AU152" s="256" t="s">
        <v>21</v>
      </c>
      <c r="AV152" s="15" t="s">
        <v>146</v>
      </c>
      <c r="AW152" s="15" t="s">
        <v>42</v>
      </c>
      <c r="AX152" s="15" t="s">
        <v>92</v>
      </c>
      <c r="AY152" s="256" t="s">
        <v>139</v>
      </c>
    </row>
    <row r="153" s="2" customFormat="1" ht="37.8" customHeight="1">
      <c r="A153" s="40"/>
      <c r="B153" s="41"/>
      <c r="C153" s="206" t="s">
        <v>252</v>
      </c>
      <c r="D153" s="206" t="s">
        <v>141</v>
      </c>
      <c r="E153" s="207" t="s">
        <v>303</v>
      </c>
      <c r="F153" s="208" t="s">
        <v>304</v>
      </c>
      <c r="G153" s="209" t="s">
        <v>229</v>
      </c>
      <c r="H153" s="210">
        <v>274.5</v>
      </c>
      <c r="I153" s="211"/>
      <c r="J153" s="212">
        <f>ROUND(I153*H153,2)</f>
        <v>0</v>
      </c>
      <c r="K153" s="208" t="s">
        <v>145</v>
      </c>
      <c r="L153" s="46"/>
      <c r="M153" s="213" t="s">
        <v>82</v>
      </c>
      <c r="N153" s="214" t="s">
        <v>54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146</v>
      </c>
      <c r="AT153" s="217" t="s">
        <v>141</v>
      </c>
      <c r="AU153" s="217" t="s">
        <v>21</v>
      </c>
      <c r="AY153" s="18" t="s">
        <v>139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92</v>
      </c>
      <c r="BK153" s="218">
        <f>ROUND(I153*H153,2)</f>
        <v>0</v>
      </c>
      <c r="BL153" s="18" t="s">
        <v>146</v>
      </c>
      <c r="BM153" s="217" t="s">
        <v>1467</v>
      </c>
    </row>
    <row r="154" s="2" customFormat="1">
      <c r="A154" s="40"/>
      <c r="B154" s="41"/>
      <c r="C154" s="42"/>
      <c r="D154" s="219" t="s">
        <v>148</v>
      </c>
      <c r="E154" s="42"/>
      <c r="F154" s="220" t="s">
        <v>306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148</v>
      </c>
      <c r="AU154" s="18" t="s">
        <v>21</v>
      </c>
    </row>
    <row r="155" s="13" customFormat="1">
      <c r="A155" s="13"/>
      <c r="B155" s="224"/>
      <c r="C155" s="225"/>
      <c r="D155" s="226" t="s">
        <v>150</v>
      </c>
      <c r="E155" s="227" t="s">
        <v>82</v>
      </c>
      <c r="F155" s="228" t="s">
        <v>1468</v>
      </c>
      <c r="G155" s="225"/>
      <c r="H155" s="229">
        <v>341.10000000000002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150</v>
      </c>
      <c r="AU155" s="235" t="s">
        <v>21</v>
      </c>
      <c r="AV155" s="13" t="s">
        <v>21</v>
      </c>
      <c r="AW155" s="13" t="s">
        <v>42</v>
      </c>
      <c r="AX155" s="13" t="s">
        <v>84</v>
      </c>
      <c r="AY155" s="235" t="s">
        <v>139</v>
      </c>
    </row>
    <row r="156" s="13" customFormat="1">
      <c r="A156" s="13"/>
      <c r="B156" s="224"/>
      <c r="C156" s="225"/>
      <c r="D156" s="226" t="s">
        <v>150</v>
      </c>
      <c r="E156" s="227" t="s">
        <v>82</v>
      </c>
      <c r="F156" s="228" t="s">
        <v>1469</v>
      </c>
      <c r="G156" s="225"/>
      <c r="H156" s="229">
        <v>-66.599999999999994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150</v>
      </c>
      <c r="AU156" s="235" t="s">
        <v>21</v>
      </c>
      <c r="AV156" s="13" t="s">
        <v>21</v>
      </c>
      <c r="AW156" s="13" t="s">
        <v>42</v>
      </c>
      <c r="AX156" s="13" t="s">
        <v>84</v>
      </c>
      <c r="AY156" s="235" t="s">
        <v>139</v>
      </c>
    </row>
    <row r="157" s="14" customFormat="1">
      <c r="A157" s="14"/>
      <c r="B157" s="236"/>
      <c r="C157" s="237"/>
      <c r="D157" s="226" t="s">
        <v>150</v>
      </c>
      <c r="E157" s="238" t="s">
        <v>82</v>
      </c>
      <c r="F157" s="239" t="s">
        <v>1470</v>
      </c>
      <c r="G157" s="237"/>
      <c r="H157" s="238" t="s">
        <v>82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150</v>
      </c>
      <c r="AU157" s="245" t="s">
        <v>21</v>
      </c>
      <c r="AV157" s="14" t="s">
        <v>92</v>
      </c>
      <c r="AW157" s="14" t="s">
        <v>42</v>
      </c>
      <c r="AX157" s="14" t="s">
        <v>84</v>
      </c>
      <c r="AY157" s="245" t="s">
        <v>139</v>
      </c>
    </row>
    <row r="158" s="15" customFormat="1">
      <c r="A158" s="15"/>
      <c r="B158" s="246"/>
      <c r="C158" s="247"/>
      <c r="D158" s="226" t="s">
        <v>150</v>
      </c>
      <c r="E158" s="248" t="s">
        <v>82</v>
      </c>
      <c r="F158" s="249" t="s">
        <v>153</v>
      </c>
      <c r="G158" s="247"/>
      <c r="H158" s="250">
        <v>274.5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150</v>
      </c>
      <c r="AU158" s="256" t="s">
        <v>21</v>
      </c>
      <c r="AV158" s="15" t="s">
        <v>146</v>
      </c>
      <c r="AW158" s="15" t="s">
        <v>42</v>
      </c>
      <c r="AX158" s="15" t="s">
        <v>92</v>
      </c>
      <c r="AY158" s="256" t="s">
        <v>139</v>
      </c>
    </row>
    <row r="159" s="2" customFormat="1" ht="37.8" customHeight="1">
      <c r="A159" s="40"/>
      <c r="B159" s="41"/>
      <c r="C159" s="206" t="s">
        <v>258</v>
      </c>
      <c r="D159" s="206" t="s">
        <v>141</v>
      </c>
      <c r="E159" s="207" t="s">
        <v>312</v>
      </c>
      <c r="F159" s="208" t="s">
        <v>313</v>
      </c>
      <c r="G159" s="209" t="s">
        <v>229</v>
      </c>
      <c r="H159" s="210">
        <v>1372.5</v>
      </c>
      <c r="I159" s="211"/>
      <c r="J159" s="212">
        <f>ROUND(I159*H159,2)</f>
        <v>0</v>
      </c>
      <c r="K159" s="208" t="s">
        <v>145</v>
      </c>
      <c r="L159" s="46"/>
      <c r="M159" s="213" t="s">
        <v>82</v>
      </c>
      <c r="N159" s="214" t="s">
        <v>54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146</v>
      </c>
      <c r="AT159" s="217" t="s">
        <v>141</v>
      </c>
      <c r="AU159" s="217" t="s">
        <v>21</v>
      </c>
      <c r="AY159" s="18" t="s">
        <v>139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92</v>
      </c>
      <c r="BK159" s="218">
        <f>ROUND(I159*H159,2)</f>
        <v>0</v>
      </c>
      <c r="BL159" s="18" t="s">
        <v>146</v>
      </c>
      <c r="BM159" s="217" t="s">
        <v>1471</v>
      </c>
    </row>
    <row r="160" s="2" customFormat="1">
      <c r="A160" s="40"/>
      <c r="B160" s="41"/>
      <c r="C160" s="42"/>
      <c r="D160" s="219" t="s">
        <v>148</v>
      </c>
      <c r="E160" s="42"/>
      <c r="F160" s="220" t="s">
        <v>315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148</v>
      </c>
      <c r="AU160" s="18" t="s">
        <v>21</v>
      </c>
    </row>
    <row r="161" s="13" customFormat="1">
      <c r="A161" s="13"/>
      <c r="B161" s="224"/>
      <c r="C161" s="225"/>
      <c r="D161" s="226" t="s">
        <v>150</v>
      </c>
      <c r="E161" s="227" t="s">
        <v>82</v>
      </c>
      <c r="F161" s="228" t="s">
        <v>1472</v>
      </c>
      <c r="G161" s="225"/>
      <c r="H161" s="229">
        <v>1372.5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150</v>
      </c>
      <c r="AU161" s="235" t="s">
        <v>21</v>
      </c>
      <c r="AV161" s="13" t="s">
        <v>21</v>
      </c>
      <c r="AW161" s="13" t="s">
        <v>42</v>
      </c>
      <c r="AX161" s="13" t="s">
        <v>84</v>
      </c>
      <c r="AY161" s="235" t="s">
        <v>139</v>
      </c>
    </row>
    <row r="162" s="15" customFormat="1">
      <c r="A162" s="15"/>
      <c r="B162" s="246"/>
      <c r="C162" s="247"/>
      <c r="D162" s="226" t="s">
        <v>150</v>
      </c>
      <c r="E162" s="248" t="s">
        <v>82</v>
      </c>
      <c r="F162" s="249" t="s">
        <v>153</v>
      </c>
      <c r="G162" s="247"/>
      <c r="H162" s="250">
        <v>1372.5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150</v>
      </c>
      <c r="AU162" s="256" t="s">
        <v>21</v>
      </c>
      <c r="AV162" s="15" t="s">
        <v>146</v>
      </c>
      <c r="AW162" s="15" t="s">
        <v>42</v>
      </c>
      <c r="AX162" s="15" t="s">
        <v>92</v>
      </c>
      <c r="AY162" s="256" t="s">
        <v>139</v>
      </c>
    </row>
    <row r="163" s="2" customFormat="1" ht="24.15" customHeight="1">
      <c r="A163" s="40"/>
      <c r="B163" s="41"/>
      <c r="C163" s="206" t="s">
        <v>264</v>
      </c>
      <c r="D163" s="206" t="s">
        <v>141</v>
      </c>
      <c r="E163" s="207" t="s">
        <v>334</v>
      </c>
      <c r="F163" s="208" t="s">
        <v>335</v>
      </c>
      <c r="G163" s="209" t="s">
        <v>336</v>
      </c>
      <c r="H163" s="210">
        <v>494.10000000000002</v>
      </c>
      <c r="I163" s="211"/>
      <c r="J163" s="212">
        <f>ROUND(I163*H163,2)</f>
        <v>0</v>
      </c>
      <c r="K163" s="208" t="s">
        <v>145</v>
      </c>
      <c r="L163" s="46"/>
      <c r="M163" s="213" t="s">
        <v>82</v>
      </c>
      <c r="N163" s="214" t="s">
        <v>54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146</v>
      </c>
      <c r="AT163" s="217" t="s">
        <v>141</v>
      </c>
      <c r="AU163" s="217" t="s">
        <v>21</v>
      </c>
      <c r="AY163" s="18" t="s">
        <v>139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92</v>
      </c>
      <c r="BK163" s="218">
        <f>ROUND(I163*H163,2)</f>
        <v>0</v>
      </c>
      <c r="BL163" s="18" t="s">
        <v>146</v>
      </c>
      <c r="BM163" s="217" t="s">
        <v>1473</v>
      </c>
    </row>
    <row r="164" s="2" customFormat="1">
      <c r="A164" s="40"/>
      <c r="B164" s="41"/>
      <c r="C164" s="42"/>
      <c r="D164" s="219" t="s">
        <v>148</v>
      </c>
      <c r="E164" s="42"/>
      <c r="F164" s="220" t="s">
        <v>338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148</v>
      </c>
      <c r="AU164" s="18" t="s">
        <v>21</v>
      </c>
    </row>
    <row r="165" s="13" customFormat="1">
      <c r="A165" s="13"/>
      <c r="B165" s="224"/>
      <c r="C165" s="225"/>
      <c r="D165" s="226" t="s">
        <v>150</v>
      </c>
      <c r="E165" s="227" t="s">
        <v>82</v>
      </c>
      <c r="F165" s="228" t="s">
        <v>1474</v>
      </c>
      <c r="G165" s="225"/>
      <c r="H165" s="229">
        <v>494.10000000000002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150</v>
      </c>
      <c r="AU165" s="235" t="s">
        <v>21</v>
      </c>
      <c r="AV165" s="13" t="s">
        <v>21</v>
      </c>
      <c r="AW165" s="13" t="s">
        <v>42</v>
      </c>
      <c r="AX165" s="13" t="s">
        <v>84</v>
      </c>
      <c r="AY165" s="235" t="s">
        <v>139</v>
      </c>
    </row>
    <row r="166" s="15" customFormat="1">
      <c r="A166" s="15"/>
      <c r="B166" s="246"/>
      <c r="C166" s="247"/>
      <c r="D166" s="226" t="s">
        <v>150</v>
      </c>
      <c r="E166" s="248" t="s">
        <v>82</v>
      </c>
      <c r="F166" s="249" t="s">
        <v>153</v>
      </c>
      <c r="G166" s="247"/>
      <c r="H166" s="250">
        <v>494.10000000000002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150</v>
      </c>
      <c r="AU166" s="256" t="s">
        <v>21</v>
      </c>
      <c r="AV166" s="15" t="s">
        <v>146</v>
      </c>
      <c r="AW166" s="15" t="s">
        <v>42</v>
      </c>
      <c r="AX166" s="15" t="s">
        <v>92</v>
      </c>
      <c r="AY166" s="256" t="s">
        <v>139</v>
      </c>
    </row>
    <row r="167" s="2" customFormat="1" ht="21.75" customHeight="1">
      <c r="A167" s="40"/>
      <c r="B167" s="41"/>
      <c r="C167" s="206" t="s">
        <v>269</v>
      </c>
      <c r="D167" s="206" t="s">
        <v>141</v>
      </c>
      <c r="E167" s="207" t="s">
        <v>405</v>
      </c>
      <c r="F167" s="208" t="s">
        <v>406</v>
      </c>
      <c r="G167" s="209" t="s">
        <v>144</v>
      </c>
      <c r="H167" s="210">
        <v>444</v>
      </c>
      <c r="I167" s="211"/>
      <c r="J167" s="212">
        <f>ROUND(I167*H167,2)</f>
        <v>0</v>
      </c>
      <c r="K167" s="208" t="s">
        <v>145</v>
      </c>
      <c r="L167" s="46"/>
      <c r="M167" s="213" t="s">
        <v>82</v>
      </c>
      <c r="N167" s="214" t="s">
        <v>54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146</v>
      </c>
      <c r="AT167" s="217" t="s">
        <v>141</v>
      </c>
      <c r="AU167" s="217" t="s">
        <v>21</v>
      </c>
      <c r="AY167" s="18" t="s">
        <v>139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92</v>
      </c>
      <c r="BK167" s="218">
        <f>ROUND(I167*H167,2)</f>
        <v>0</v>
      </c>
      <c r="BL167" s="18" t="s">
        <v>146</v>
      </c>
      <c r="BM167" s="217" t="s">
        <v>1475</v>
      </c>
    </row>
    <row r="168" s="2" customFormat="1">
      <c r="A168" s="40"/>
      <c r="B168" s="41"/>
      <c r="C168" s="42"/>
      <c r="D168" s="219" t="s">
        <v>148</v>
      </c>
      <c r="E168" s="42"/>
      <c r="F168" s="220" t="s">
        <v>408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148</v>
      </c>
      <c r="AU168" s="18" t="s">
        <v>21</v>
      </c>
    </row>
    <row r="169" s="13" customFormat="1">
      <c r="A169" s="13"/>
      <c r="B169" s="224"/>
      <c r="C169" s="225"/>
      <c r="D169" s="226" t="s">
        <v>150</v>
      </c>
      <c r="E169" s="227" t="s">
        <v>82</v>
      </c>
      <c r="F169" s="228" t="s">
        <v>1333</v>
      </c>
      <c r="G169" s="225"/>
      <c r="H169" s="229">
        <v>444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150</v>
      </c>
      <c r="AU169" s="235" t="s">
        <v>21</v>
      </c>
      <c r="AV169" s="13" t="s">
        <v>21</v>
      </c>
      <c r="AW169" s="13" t="s">
        <v>42</v>
      </c>
      <c r="AX169" s="13" t="s">
        <v>84</v>
      </c>
      <c r="AY169" s="235" t="s">
        <v>139</v>
      </c>
    </row>
    <row r="170" s="14" customFormat="1">
      <c r="A170" s="14"/>
      <c r="B170" s="236"/>
      <c r="C170" s="237"/>
      <c r="D170" s="226" t="s">
        <v>150</v>
      </c>
      <c r="E170" s="238" t="s">
        <v>82</v>
      </c>
      <c r="F170" s="239" t="s">
        <v>152</v>
      </c>
      <c r="G170" s="237"/>
      <c r="H170" s="238" t="s">
        <v>82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150</v>
      </c>
      <c r="AU170" s="245" t="s">
        <v>21</v>
      </c>
      <c r="AV170" s="14" t="s">
        <v>92</v>
      </c>
      <c r="AW170" s="14" t="s">
        <v>42</v>
      </c>
      <c r="AX170" s="14" t="s">
        <v>84</v>
      </c>
      <c r="AY170" s="245" t="s">
        <v>139</v>
      </c>
    </row>
    <row r="171" s="15" customFormat="1">
      <c r="A171" s="15"/>
      <c r="B171" s="246"/>
      <c r="C171" s="247"/>
      <c r="D171" s="226" t="s">
        <v>150</v>
      </c>
      <c r="E171" s="248" t="s">
        <v>82</v>
      </c>
      <c r="F171" s="249" t="s">
        <v>153</v>
      </c>
      <c r="G171" s="247"/>
      <c r="H171" s="250">
        <v>444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150</v>
      </c>
      <c r="AU171" s="256" t="s">
        <v>21</v>
      </c>
      <c r="AV171" s="15" t="s">
        <v>146</v>
      </c>
      <c r="AW171" s="15" t="s">
        <v>42</v>
      </c>
      <c r="AX171" s="15" t="s">
        <v>92</v>
      </c>
      <c r="AY171" s="256" t="s">
        <v>139</v>
      </c>
    </row>
    <row r="172" s="2" customFormat="1" ht="24.15" customHeight="1">
      <c r="A172" s="40"/>
      <c r="B172" s="41"/>
      <c r="C172" s="206" t="s">
        <v>7</v>
      </c>
      <c r="D172" s="206" t="s">
        <v>141</v>
      </c>
      <c r="E172" s="207" t="s">
        <v>1476</v>
      </c>
      <c r="F172" s="208" t="s">
        <v>1477</v>
      </c>
      <c r="G172" s="209" t="s">
        <v>520</v>
      </c>
      <c r="H172" s="210">
        <v>1</v>
      </c>
      <c r="I172" s="211"/>
      <c r="J172" s="212">
        <f>ROUND(I172*H172,2)</f>
        <v>0</v>
      </c>
      <c r="K172" s="208" t="s">
        <v>145</v>
      </c>
      <c r="L172" s="46"/>
      <c r="M172" s="213" t="s">
        <v>82</v>
      </c>
      <c r="N172" s="214" t="s">
        <v>54</v>
      </c>
      <c r="O172" s="86"/>
      <c r="P172" s="215">
        <f>O172*H172</f>
        <v>0</v>
      </c>
      <c r="Q172" s="215">
        <v>0.032030000000000003</v>
      </c>
      <c r="R172" s="215">
        <f>Q172*H172</f>
        <v>0.032030000000000003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146</v>
      </c>
      <c r="AT172" s="217" t="s">
        <v>141</v>
      </c>
      <c r="AU172" s="217" t="s">
        <v>21</v>
      </c>
      <c r="AY172" s="18" t="s">
        <v>139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92</v>
      </c>
      <c r="BK172" s="218">
        <f>ROUND(I172*H172,2)</f>
        <v>0</v>
      </c>
      <c r="BL172" s="18" t="s">
        <v>146</v>
      </c>
      <c r="BM172" s="217" t="s">
        <v>1478</v>
      </c>
    </row>
    <row r="173" s="2" customFormat="1">
      <c r="A173" s="40"/>
      <c r="B173" s="41"/>
      <c r="C173" s="42"/>
      <c r="D173" s="219" t="s">
        <v>148</v>
      </c>
      <c r="E173" s="42"/>
      <c r="F173" s="220" t="s">
        <v>1479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148</v>
      </c>
      <c r="AU173" s="18" t="s">
        <v>21</v>
      </c>
    </row>
    <row r="174" s="13" customFormat="1">
      <c r="A174" s="13"/>
      <c r="B174" s="224"/>
      <c r="C174" s="225"/>
      <c r="D174" s="226" t="s">
        <v>150</v>
      </c>
      <c r="E174" s="227" t="s">
        <v>82</v>
      </c>
      <c r="F174" s="228" t="s">
        <v>92</v>
      </c>
      <c r="G174" s="225"/>
      <c r="H174" s="229">
        <v>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150</v>
      </c>
      <c r="AU174" s="235" t="s">
        <v>21</v>
      </c>
      <c r="AV174" s="13" t="s">
        <v>21</v>
      </c>
      <c r="AW174" s="13" t="s">
        <v>42</v>
      </c>
      <c r="AX174" s="13" t="s">
        <v>84</v>
      </c>
      <c r="AY174" s="235" t="s">
        <v>139</v>
      </c>
    </row>
    <row r="175" s="14" customFormat="1">
      <c r="A175" s="14"/>
      <c r="B175" s="236"/>
      <c r="C175" s="237"/>
      <c r="D175" s="226" t="s">
        <v>150</v>
      </c>
      <c r="E175" s="238" t="s">
        <v>82</v>
      </c>
      <c r="F175" s="239" t="s">
        <v>152</v>
      </c>
      <c r="G175" s="237"/>
      <c r="H175" s="238" t="s">
        <v>82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150</v>
      </c>
      <c r="AU175" s="245" t="s">
        <v>21</v>
      </c>
      <c r="AV175" s="14" t="s">
        <v>92</v>
      </c>
      <c r="AW175" s="14" t="s">
        <v>42</v>
      </c>
      <c r="AX175" s="14" t="s">
        <v>84</v>
      </c>
      <c r="AY175" s="245" t="s">
        <v>139</v>
      </c>
    </row>
    <row r="176" s="15" customFormat="1">
      <c r="A176" s="15"/>
      <c r="B176" s="246"/>
      <c r="C176" s="247"/>
      <c r="D176" s="226" t="s">
        <v>150</v>
      </c>
      <c r="E176" s="248" t="s">
        <v>82</v>
      </c>
      <c r="F176" s="249" t="s">
        <v>153</v>
      </c>
      <c r="G176" s="247"/>
      <c r="H176" s="250">
        <v>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150</v>
      </c>
      <c r="AU176" s="256" t="s">
        <v>21</v>
      </c>
      <c r="AV176" s="15" t="s">
        <v>146</v>
      </c>
      <c r="AW176" s="15" t="s">
        <v>42</v>
      </c>
      <c r="AX176" s="15" t="s">
        <v>92</v>
      </c>
      <c r="AY176" s="256" t="s">
        <v>139</v>
      </c>
    </row>
    <row r="177" s="12" customFormat="1" ht="22.8" customHeight="1">
      <c r="A177" s="12"/>
      <c r="B177" s="190"/>
      <c r="C177" s="191"/>
      <c r="D177" s="192" t="s">
        <v>83</v>
      </c>
      <c r="E177" s="204" t="s">
        <v>21</v>
      </c>
      <c r="F177" s="204" t="s">
        <v>409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SUM(P178:P183)</f>
        <v>0</v>
      </c>
      <c r="Q177" s="198"/>
      <c r="R177" s="199">
        <f>SUM(R178:R183)</f>
        <v>184.91</v>
      </c>
      <c r="S177" s="198"/>
      <c r="T177" s="20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92</v>
      </c>
      <c r="AT177" s="202" t="s">
        <v>83</v>
      </c>
      <c r="AU177" s="202" t="s">
        <v>92</v>
      </c>
      <c r="AY177" s="201" t="s">
        <v>139</v>
      </c>
      <c r="BK177" s="203">
        <f>SUM(BK178:BK183)</f>
        <v>0</v>
      </c>
    </row>
    <row r="178" s="2" customFormat="1" ht="16.5" customHeight="1">
      <c r="A178" s="40"/>
      <c r="B178" s="41"/>
      <c r="C178" s="206" t="s">
        <v>280</v>
      </c>
      <c r="D178" s="206" t="s">
        <v>141</v>
      </c>
      <c r="E178" s="207" t="s">
        <v>1480</v>
      </c>
      <c r="F178" s="208" t="s">
        <v>1481</v>
      </c>
      <c r="G178" s="209" t="s">
        <v>144</v>
      </c>
      <c r="H178" s="210">
        <v>390</v>
      </c>
      <c r="I178" s="211"/>
      <c r="J178" s="212">
        <f>ROUND(I178*H178,2)</f>
        <v>0</v>
      </c>
      <c r="K178" s="208" t="s">
        <v>145</v>
      </c>
      <c r="L178" s="46"/>
      <c r="M178" s="213" t="s">
        <v>82</v>
      </c>
      <c r="N178" s="214" t="s">
        <v>54</v>
      </c>
      <c r="O178" s="86"/>
      <c r="P178" s="215">
        <f>O178*H178</f>
        <v>0</v>
      </c>
      <c r="Q178" s="215">
        <v>0.108</v>
      </c>
      <c r="R178" s="215">
        <f>Q178*H178</f>
        <v>42.119999999999997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146</v>
      </c>
      <c r="AT178" s="217" t="s">
        <v>141</v>
      </c>
      <c r="AU178" s="217" t="s">
        <v>21</v>
      </c>
      <c r="AY178" s="18" t="s">
        <v>139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92</v>
      </c>
      <c r="BK178" s="218">
        <f>ROUND(I178*H178,2)</f>
        <v>0</v>
      </c>
      <c r="BL178" s="18" t="s">
        <v>146</v>
      </c>
      <c r="BM178" s="217" t="s">
        <v>1482</v>
      </c>
    </row>
    <row r="179" s="2" customFormat="1">
      <c r="A179" s="40"/>
      <c r="B179" s="41"/>
      <c r="C179" s="42"/>
      <c r="D179" s="219" t="s">
        <v>148</v>
      </c>
      <c r="E179" s="42"/>
      <c r="F179" s="220" t="s">
        <v>1483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148</v>
      </c>
      <c r="AU179" s="18" t="s">
        <v>21</v>
      </c>
    </row>
    <row r="180" s="13" customFormat="1">
      <c r="A180" s="13"/>
      <c r="B180" s="224"/>
      <c r="C180" s="225"/>
      <c r="D180" s="226" t="s">
        <v>150</v>
      </c>
      <c r="E180" s="227" t="s">
        <v>82</v>
      </c>
      <c r="F180" s="228" t="s">
        <v>1344</v>
      </c>
      <c r="G180" s="225"/>
      <c r="H180" s="229">
        <v>390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150</v>
      </c>
      <c r="AU180" s="235" t="s">
        <v>21</v>
      </c>
      <c r="AV180" s="13" t="s">
        <v>21</v>
      </c>
      <c r="AW180" s="13" t="s">
        <v>42</v>
      </c>
      <c r="AX180" s="13" t="s">
        <v>84</v>
      </c>
      <c r="AY180" s="235" t="s">
        <v>139</v>
      </c>
    </row>
    <row r="181" s="14" customFormat="1">
      <c r="A181" s="14"/>
      <c r="B181" s="236"/>
      <c r="C181" s="237"/>
      <c r="D181" s="226" t="s">
        <v>150</v>
      </c>
      <c r="E181" s="238" t="s">
        <v>82</v>
      </c>
      <c r="F181" s="239" t="s">
        <v>152</v>
      </c>
      <c r="G181" s="237"/>
      <c r="H181" s="238" t="s">
        <v>82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150</v>
      </c>
      <c r="AU181" s="245" t="s">
        <v>21</v>
      </c>
      <c r="AV181" s="14" t="s">
        <v>92</v>
      </c>
      <c r="AW181" s="14" t="s">
        <v>42</v>
      </c>
      <c r="AX181" s="14" t="s">
        <v>84</v>
      </c>
      <c r="AY181" s="245" t="s">
        <v>139</v>
      </c>
    </row>
    <row r="182" s="15" customFormat="1">
      <c r="A182" s="15"/>
      <c r="B182" s="246"/>
      <c r="C182" s="247"/>
      <c r="D182" s="226" t="s">
        <v>150</v>
      </c>
      <c r="E182" s="248" t="s">
        <v>82</v>
      </c>
      <c r="F182" s="249" t="s">
        <v>153</v>
      </c>
      <c r="G182" s="247"/>
      <c r="H182" s="250">
        <v>390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150</v>
      </c>
      <c r="AU182" s="256" t="s">
        <v>21</v>
      </c>
      <c r="AV182" s="15" t="s">
        <v>146</v>
      </c>
      <c r="AW182" s="15" t="s">
        <v>42</v>
      </c>
      <c r="AX182" s="15" t="s">
        <v>92</v>
      </c>
      <c r="AY182" s="256" t="s">
        <v>139</v>
      </c>
    </row>
    <row r="183" s="2" customFormat="1" ht="16.5" customHeight="1">
      <c r="A183" s="40"/>
      <c r="B183" s="41"/>
      <c r="C183" s="257" t="s">
        <v>285</v>
      </c>
      <c r="D183" s="257" t="s">
        <v>270</v>
      </c>
      <c r="E183" s="258" t="s">
        <v>1484</v>
      </c>
      <c r="F183" s="259" t="s">
        <v>1485</v>
      </c>
      <c r="G183" s="260" t="s">
        <v>520</v>
      </c>
      <c r="H183" s="261">
        <v>109</v>
      </c>
      <c r="I183" s="262"/>
      <c r="J183" s="263">
        <f>ROUND(I183*H183,2)</f>
        <v>0</v>
      </c>
      <c r="K183" s="259" t="s">
        <v>145</v>
      </c>
      <c r="L183" s="264"/>
      <c r="M183" s="265" t="s">
        <v>82</v>
      </c>
      <c r="N183" s="266" t="s">
        <v>54</v>
      </c>
      <c r="O183" s="86"/>
      <c r="P183" s="215">
        <f>O183*H183</f>
        <v>0</v>
      </c>
      <c r="Q183" s="215">
        <v>1.3100000000000001</v>
      </c>
      <c r="R183" s="215">
        <f>Q183*H183</f>
        <v>142.78999999999999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189</v>
      </c>
      <c r="AT183" s="217" t="s">
        <v>270</v>
      </c>
      <c r="AU183" s="217" t="s">
        <v>21</v>
      </c>
      <c r="AY183" s="18" t="s">
        <v>139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92</v>
      </c>
      <c r="BK183" s="218">
        <f>ROUND(I183*H183,2)</f>
        <v>0</v>
      </c>
      <c r="BL183" s="18" t="s">
        <v>146</v>
      </c>
      <c r="BM183" s="217" t="s">
        <v>1486</v>
      </c>
    </row>
    <row r="184" s="12" customFormat="1" ht="22.8" customHeight="1">
      <c r="A184" s="12"/>
      <c r="B184" s="190"/>
      <c r="C184" s="191"/>
      <c r="D184" s="192" t="s">
        <v>83</v>
      </c>
      <c r="E184" s="204" t="s">
        <v>146</v>
      </c>
      <c r="F184" s="204" t="s">
        <v>648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SUM(P185:P190)</f>
        <v>0</v>
      </c>
      <c r="Q184" s="198"/>
      <c r="R184" s="199">
        <f>SUM(R185:R190)</f>
        <v>5.5517819999999993</v>
      </c>
      <c r="S184" s="198"/>
      <c r="T184" s="20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92</v>
      </c>
      <c r="AT184" s="202" t="s">
        <v>83</v>
      </c>
      <c r="AU184" s="202" t="s">
        <v>92</v>
      </c>
      <c r="AY184" s="201" t="s">
        <v>139</v>
      </c>
      <c r="BK184" s="203">
        <f>SUM(BK185:BK190)</f>
        <v>0</v>
      </c>
    </row>
    <row r="185" s="2" customFormat="1" ht="24.15" customHeight="1">
      <c r="A185" s="40"/>
      <c r="B185" s="41"/>
      <c r="C185" s="206" t="s">
        <v>291</v>
      </c>
      <c r="D185" s="206" t="s">
        <v>141</v>
      </c>
      <c r="E185" s="207" t="s">
        <v>1487</v>
      </c>
      <c r="F185" s="208" t="s">
        <v>1488</v>
      </c>
      <c r="G185" s="209" t="s">
        <v>525</v>
      </c>
      <c r="H185" s="210">
        <v>2</v>
      </c>
      <c r="I185" s="211"/>
      <c r="J185" s="212">
        <f>ROUND(I185*H185,2)</f>
        <v>0</v>
      </c>
      <c r="K185" s="208" t="s">
        <v>82</v>
      </c>
      <c r="L185" s="46"/>
      <c r="M185" s="213" t="s">
        <v>82</v>
      </c>
      <c r="N185" s="214" t="s">
        <v>54</v>
      </c>
      <c r="O185" s="86"/>
      <c r="P185" s="215">
        <f>O185*H185</f>
        <v>0</v>
      </c>
      <c r="Q185" s="215">
        <v>0.82709999999999995</v>
      </c>
      <c r="R185" s="215">
        <f>Q185*H185</f>
        <v>1.6541999999999999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146</v>
      </c>
      <c r="AT185" s="217" t="s">
        <v>141</v>
      </c>
      <c r="AU185" s="217" t="s">
        <v>21</v>
      </c>
      <c r="AY185" s="18" t="s">
        <v>139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92</v>
      </c>
      <c r="BK185" s="218">
        <f>ROUND(I185*H185,2)</f>
        <v>0</v>
      </c>
      <c r="BL185" s="18" t="s">
        <v>146</v>
      </c>
      <c r="BM185" s="217" t="s">
        <v>1368</v>
      </c>
    </row>
    <row r="186" s="2" customFormat="1" ht="16.5" customHeight="1">
      <c r="A186" s="40"/>
      <c r="B186" s="41"/>
      <c r="C186" s="206" t="s">
        <v>298</v>
      </c>
      <c r="D186" s="206" t="s">
        <v>141</v>
      </c>
      <c r="E186" s="207" t="s">
        <v>1489</v>
      </c>
      <c r="F186" s="208" t="s">
        <v>1490</v>
      </c>
      <c r="G186" s="209" t="s">
        <v>229</v>
      </c>
      <c r="H186" s="210">
        <v>6.4199999999999999</v>
      </c>
      <c r="I186" s="211"/>
      <c r="J186" s="212">
        <f>ROUND(I186*H186,2)</f>
        <v>0</v>
      </c>
      <c r="K186" s="208" t="s">
        <v>145</v>
      </c>
      <c r="L186" s="46"/>
      <c r="M186" s="213" t="s">
        <v>82</v>
      </c>
      <c r="N186" s="214" t="s">
        <v>54</v>
      </c>
      <c r="O186" s="86"/>
      <c r="P186" s="215">
        <f>O186*H186</f>
        <v>0</v>
      </c>
      <c r="Q186" s="215">
        <v>0.60709999999999997</v>
      </c>
      <c r="R186" s="215">
        <f>Q186*H186</f>
        <v>3.8975819999999999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146</v>
      </c>
      <c r="AT186" s="217" t="s">
        <v>141</v>
      </c>
      <c r="AU186" s="217" t="s">
        <v>21</v>
      </c>
      <c r="AY186" s="18" t="s">
        <v>139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92</v>
      </c>
      <c r="BK186" s="218">
        <f>ROUND(I186*H186,2)</f>
        <v>0</v>
      </c>
      <c r="BL186" s="18" t="s">
        <v>146</v>
      </c>
      <c r="BM186" s="217" t="s">
        <v>1491</v>
      </c>
    </row>
    <row r="187" s="2" customFormat="1">
      <c r="A187" s="40"/>
      <c r="B187" s="41"/>
      <c r="C187" s="42"/>
      <c r="D187" s="219" t="s">
        <v>148</v>
      </c>
      <c r="E187" s="42"/>
      <c r="F187" s="220" t="s">
        <v>1492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148</v>
      </c>
      <c r="AU187" s="18" t="s">
        <v>21</v>
      </c>
    </row>
    <row r="188" s="13" customFormat="1">
      <c r="A188" s="13"/>
      <c r="B188" s="224"/>
      <c r="C188" s="225"/>
      <c r="D188" s="226" t="s">
        <v>150</v>
      </c>
      <c r="E188" s="227" t="s">
        <v>82</v>
      </c>
      <c r="F188" s="228" t="s">
        <v>1493</v>
      </c>
      <c r="G188" s="225"/>
      <c r="H188" s="229">
        <v>6.4199999999999999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150</v>
      </c>
      <c r="AU188" s="235" t="s">
        <v>21</v>
      </c>
      <c r="AV188" s="13" t="s">
        <v>21</v>
      </c>
      <c r="AW188" s="13" t="s">
        <v>42</v>
      </c>
      <c r="AX188" s="13" t="s">
        <v>84</v>
      </c>
      <c r="AY188" s="235" t="s">
        <v>139</v>
      </c>
    </row>
    <row r="189" s="14" customFormat="1">
      <c r="A189" s="14"/>
      <c r="B189" s="236"/>
      <c r="C189" s="237"/>
      <c r="D189" s="226" t="s">
        <v>150</v>
      </c>
      <c r="E189" s="238" t="s">
        <v>82</v>
      </c>
      <c r="F189" s="239" t="s">
        <v>152</v>
      </c>
      <c r="G189" s="237"/>
      <c r="H189" s="238" t="s">
        <v>82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150</v>
      </c>
      <c r="AU189" s="245" t="s">
        <v>21</v>
      </c>
      <c r="AV189" s="14" t="s">
        <v>92</v>
      </c>
      <c r="AW189" s="14" t="s">
        <v>42</v>
      </c>
      <c r="AX189" s="14" t="s">
        <v>84</v>
      </c>
      <c r="AY189" s="245" t="s">
        <v>139</v>
      </c>
    </row>
    <row r="190" s="15" customFormat="1">
      <c r="A190" s="15"/>
      <c r="B190" s="246"/>
      <c r="C190" s="247"/>
      <c r="D190" s="226" t="s">
        <v>150</v>
      </c>
      <c r="E190" s="248" t="s">
        <v>82</v>
      </c>
      <c r="F190" s="249" t="s">
        <v>153</v>
      </c>
      <c r="G190" s="247"/>
      <c r="H190" s="250">
        <v>6.4199999999999999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150</v>
      </c>
      <c r="AU190" s="256" t="s">
        <v>21</v>
      </c>
      <c r="AV190" s="15" t="s">
        <v>146</v>
      </c>
      <c r="AW190" s="15" t="s">
        <v>42</v>
      </c>
      <c r="AX190" s="15" t="s">
        <v>92</v>
      </c>
      <c r="AY190" s="256" t="s">
        <v>139</v>
      </c>
    </row>
    <row r="191" s="12" customFormat="1" ht="22.8" customHeight="1">
      <c r="A191" s="12"/>
      <c r="B191" s="190"/>
      <c r="C191" s="191"/>
      <c r="D191" s="192" t="s">
        <v>83</v>
      </c>
      <c r="E191" s="204" t="s">
        <v>170</v>
      </c>
      <c r="F191" s="204" t="s">
        <v>736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SUM(P192:P206)</f>
        <v>0</v>
      </c>
      <c r="Q191" s="198"/>
      <c r="R191" s="199">
        <f>SUM(R192:R206)</f>
        <v>18.629999999999999</v>
      </c>
      <c r="S191" s="198"/>
      <c r="T191" s="200">
        <f>SUM(T192:T206)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92</v>
      </c>
      <c r="AT191" s="202" t="s">
        <v>83</v>
      </c>
      <c r="AU191" s="202" t="s">
        <v>92</v>
      </c>
      <c r="AY191" s="201" t="s">
        <v>139</v>
      </c>
      <c r="BK191" s="203">
        <f>SUM(BK192:BK206)</f>
        <v>0</v>
      </c>
    </row>
    <row r="192" s="2" customFormat="1" ht="24.15" customHeight="1">
      <c r="A192" s="40"/>
      <c r="B192" s="41"/>
      <c r="C192" s="206" t="s">
        <v>302</v>
      </c>
      <c r="D192" s="206" t="s">
        <v>141</v>
      </c>
      <c r="E192" s="207" t="s">
        <v>1494</v>
      </c>
      <c r="F192" s="208" t="s">
        <v>1495</v>
      </c>
      <c r="G192" s="209" t="s">
        <v>144</v>
      </c>
      <c r="H192" s="210">
        <v>888</v>
      </c>
      <c r="I192" s="211"/>
      <c r="J192" s="212">
        <f>ROUND(I192*H192,2)</f>
        <v>0</v>
      </c>
      <c r="K192" s="208" t="s">
        <v>145</v>
      </c>
      <c r="L192" s="46"/>
      <c r="M192" s="213" t="s">
        <v>82</v>
      </c>
      <c r="N192" s="214" t="s">
        <v>54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146</v>
      </c>
      <c r="AT192" s="217" t="s">
        <v>141</v>
      </c>
      <c r="AU192" s="217" t="s">
        <v>21</v>
      </c>
      <c r="AY192" s="18" t="s">
        <v>139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92</v>
      </c>
      <c r="BK192" s="218">
        <f>ROUND(I192*H192,2)</f>
        <v>0</v>
      </c>
      <c r="BL192" s="18" t="s">
        <v>146</v>
      </c>
      <c r="BM192" s="217" t="s">
        <v>1496</v>
      </c>
    </row>
    <row r="193" s="2" customFormat="1">
      <c r="A193" s="40"/>
      <c r="B193" s="41"/>
      <c r="C193" s="42"/>
      <c r="D193" s="219" t="s">
        <v>148</v>
      </c>
      <c r="E193" s="42"/>
      <c r="F193" s="220" t="s">
        <v>1497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148</v>
      </c>
      <c r="AU193" s="18" t="s">
        <v>21</v>
      </c>
    </row>
    <row r="194" s="13" customFormat="1">
      <c r="A194" s="13"/>
      <c r="B194" s="224"/>
      <c r="C194" s="225"/>
      <c r="D194" s="226" t="s">
        <v>150</v>
      </c>
      <c r="E194" s="227" t="s">
        <v>82</v>
      </c>
      <c r="F194" s="228" t="s">
        <v>1498</v>
      </c>
      <c r="G194" s="225"/>
      <c r="H194" s="229">
        <v>888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150</v>
      </c>
      <c r="AU194" s="235" t="s">
        <v>21</v>
      </c>
      <c r="AV194" s="13" t="s">
        <v>21</v>
      </c>
      <c r="AW194" s="13" t="s">
        <v>42</v>
      </c>
      <c r="AX194" s="13" t="s">
        <v>84</v>
      </c>
      <c r="AY194" s="235" t="s">
        <v>139</v>
      </c>
    </row>
    <row r="195" s="14" customFormat="1">
      <c r="A195" s="14"/>
      <c r="B195" s="236"/>
      <c r="C195" s="237"/>
      <c r="D195" s="226" t="s">
        <v>150</v>
      </c>
      <c r="E195" s="238" t="s">
        <v>82</v>
      </c>
      <c r="F195" s="239" t="s">
        <v>1499</v>
      </c>
      <c r="G195" s="237"/>
      <c r="H195" s="238" t="s">
        <v>82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150</v>
      </c>
      <c r="AU195" s="245" t="s">
        <v>21</v>
      </c>
      <c r="AV195" s="14" t="s">
        <v>92</v>
      </c>
      <c r="AW195" s="14" t="s">
        <v>42</v>
      </c>
      <c r="AX195" s="14" t="s">
        <v>84</v>
      </c>
      <c r="AY195" s="245" t="s">
        <v>139</v>
      </c>
    </row>
    <row r="196" s="15" customFormat="1">
      <c r="A196" s="15"/>
      <c r="B196" s="246"/>
      <c r="C196" s="247"/>
      <c r="D196" s="226" t="s">
        <v>150</v>
      </c>
      <c r="E196" s="248" t="s">
        <v>82</v>
      </c>
      <c r="F196" s="249" t="s">
        <v>153</v>
      </c>
      <c r="G196" s="247"/>
      <c r="H196" s="250">
        <v>888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150</v>
      </c>
      <c r="AU196" s="256" t="s">
        <v>21</v>
      </c>
      <c r="AV196" s="15" t="s">
        <v>146</v>
      </c>
      <c r="AW196" s="15" t="s">
        <v>42</v>
      </c>
      <c r="AX196" s="15" t="s">
        <v>92</v>
      </c>
      <c r="AY196" s="256" t="s">
        <v>139</v>
      </c>
    </row>
    <row r="197" s="2" customFormat="1" ht="21.75" customHeight="1">
      <c r="A197" s="40"/>
      <c r="B197" s="41"/>
      <c r="C197" s="206" t="s">
        <v>311</v>
      </c>
      <c r="D197" s="206" t="s">
        <v>141</v>
      </c>
      <c r="E197" s="207" t="s">
        <v>745</v>
      </c>
      <c r="F197" s="208" t="s">
        <v>746</v>
      </c>
      <c r="G197" s="209" t="s">
        <v>144</v>
      </c>
      <c r="H197" s="210">
        <v>888</v>
      </c>
      <c r="I197" s="211"/>
      <c r="J197" s="212">
        <f>ROUND(I197*H197,2)</f>
        <v>0</v>
      </c>
      <c r="K197" s="208" t="s">
        <v>145</v>
      </c>
      <c r="L197" s="46"/>
      <c r="M197" s="213" t="s">
        <v>82</v>
      </c>
      <c r="N197" s="214" t="s">
        <v>54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146</v>
      </c>
      <c r="AT197" s="217" t="s">
        <v>141</v>
      </c>
      <c r="AU197" s="217" t="s">
        <v>21</v>
      </c>
      <c r="AY197" s="18" t="s">
        <v>139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92</v>
      </c>
      <c r="BK197" s="218">
        <f>ROUND(I197*H197,2)</f>
        <v>0</v>
      </c>
      <c r="BL197" s="18" t="s">
        <v>146</v>
      </c>
      <c r="BM197" s="217" t="s">
        <v>1500</v>
      </c>
    </row>
    <row r="198" s="2" customFormat="1">
      <c r="A198" s="40"/>
      <c r="B198" s="41"/>
      <c r="C198" s="42"/>
      <c r="D198" s="219" t="s">
        <v>148</v>
      </c>
      <c r="E198" s="42"/>
      <c r="F198" s="220" t="s">
        <v>748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148</v>
      </c>
      <c r="AU198" s="18" t="s">
        <v>21</v>
      </c>
    </row>
    <row r="199" s="13" customFormat="1">
      <c r="A199" s="13"/>
      <c r="B199" s="224"/>
      <c r="C199" s="225"/>
      <c r="D199" s="226" t="s">
        <v>150</v>
      </c>
      <c r="E199" s="227" t="s">
        <v>82</v>
      </c>
      <c r="F199" s="228" t="s">
        <v>1498</v>
      </c>
      <c r="G199" s="225"/>
      <c r="H199" s="229">
        <v>888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150</v>
      </c>
      <c r="AU199" s="235" t="s">
        <v>21</v>
      </c>
      <c r="AV199" s="13" t="s">
        <v>21</v>
      </c>
      <c r="AW199" s="13" t="s">
        <v>42</v>
      </c>
      <c r="AX199" s="13" t="s">
        <v>84</v>
      </c>
      <c r="AY199" s="235" t="s">
        <v>139</v>
      </c>
    </row>
    <row r="200" s="14" customFormat="1">
      <c r="A200" s="14"/>
      <c r="B200" s="236"/>
      <c r="C200" s="237"/>
      <c r="D200" s="226" t="s">
        <v>150</v>
      </c>
      <c r="E200" s="238" t="s">
        <v>82</v>
      </c>
      <c r="F200" s="239" t="s">
        <v>1501</v>
      </c>
      <c r="G200" s="237"/>
      <c r="H200" s="238" t="s">
        <v>82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150</v>
      </c>
      <c r="AU200" s="245" t="s">
        <v>21</v>
      </c>
      <c r="AV200" s="14" t="s">
        <v>92</v>
      </c>
      <c r="AW200" s="14" t="s">
        <v>42</v>
      </c>
      <c r="AX200" s="14" t="s">
        <v>84</v>
      </c>
      <c r="AY200" s="245" t="s">
        <v>139</v>
      </c>
    </row>
    <row r="201" s="15" customFormat="1">
      <c r="A201" s="15"/>
      <c r="B201" s="246"/>
      <c r="C201" s="247"/>
      <c r="D201" s="226" t="s">
        <v>150</v>
      </c>
      <c r="E201" s="248" t="s">
        <v>82</v>
      </c>
      <c r="F201" s="249" t="s">
        <v>153</v>
      </c>
      <c r="G201" s="247"/>
      <c r="H201" s="250">
        <v>888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150</v>
      </c>
      <c r="AU201" s="256" t="s">
        <v>21</v>
      </c>
      <c r="AV201" s="15" t="s">
        <v>146</v>
      </c>
      <c r="AW201" s="15" t="s">
        <v>42</v>
      </c>
      <c r="AX201" s="15" t="s">
        <v>92</v>
      </c>
      <c r="AY201" s="256" t="s">
        <v>139</v>
      </c>
    </row>
    <row r="202" s="2" customFormat="1" ht="21.75" customHeight="1">
      <c r="A202" s="40"/>
      <c r="B202" s="41"/>
      <c r="C202" s="206" t="s">
        <v>317</v>
      </c>
      <c r="D202" s="206" t="s">
        <v>141</v>
      </c>
      <c r="E202" s="207" t="s">
        <v>1502</v>
      </c>
      <c r="F202" s="208" t="s">
        <v>1503</v>
      </c>
      <c r="G202" s="209" t="s">
        <v>144</v>
      </c>
      <c r="H202" s="210">
        <v>54</v>
      </c>
      <c r="I202" s="211"/>
      <c r="J202" s="212">
        <f>ROUND(I202*H202,2)</f>
        <v>0</v>
      </c>
      <c r="K202" s="208" t="s">
        <v>145</v>
      </c>
      <c r="L202" s="46"/>
      <c r="M202" s="213" t="s">
        <v>82</v>
      </c>
      <c r="N202" s="214" t="s">
        <v>54</v>
      </c>
      <c r="O202" s="86"/>
      <c r="P202" s="215">
        <f>O202*H202</f>
        <v>0</v>
      </c>
      <c r="Q202" s="215">
        <v>0.34499999999999997</v>
      </c>
      <c r="R202" s="215">
        <f>Q202*H202</f>
        <v>18.629999999999999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146</v>
      </c>
      <c r="AT202" s="217" t="s">
        <v>141</v>
      </c>
      <c r="AU202" s="217" t="s">
        <v>21</v>
      </c>
      <c r="AY202" s="18" t="s">
        <v>139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92</v>
      </c>
      <c r="BK202" s="218">
        <f>ROUND(I202*H202,2)</f>
        <v>0</v>
      </c>
      <c r="BL202" s="18" t="s">
        <v>146</v>
      </c>
      <c r="BM202" s="217" t="s">
        <v>1504</v>
      </c>
    </row>
    <row r="203" s="2" customFormat="1">
      <c r="A203" s="40"/>
      <c r="B203" s="41"/>
      <c r="C203" s="42"/>
      <c r="D203" s="219" t="s">
        <v>148</v>
      </c>
      <c r="E203" s="42"/>
      <c r="F203" s="220" t="s">
        <v>1505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148</v>
      </c>
      <c r="AU203" s="18" t="s">
        <v>21</v>
      </c>
    </row>
    <row r="204" s="13" customFormat="1">
      <c r="A204" s="13"/>
      <c r="B204" s="224"/>
      <c r="C204" s="225"/>
      <c r="D204" s="226" t="s">
        <v>150</v>
      </c>
      <c r="E204" s="227" t="s">
        <v>82</v>
      </c>
      <c r="F204" s="228" t="s">
        <v>461</v>
      </c>
      <c r="G204" s="225"/>
      <c r="H204" s="229">
        <v>54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150</v>
      </c>
      <c r="AU204" s="235" t="s">
        <v>21</v>
      </c>
      <c r="AV204" s="13" t="s">
        <v>21</v>
      </c>
      <c r="AW204" s="13" t="s">
        <v>42</v>
      </c>
      <c r="AX204" s="13" t="s">
        <v>84</v>
      </c>
      <c r="AY204" s="235" t="s">
        <v>139</v>
      </c>
    </row>
    <row r="205" s="14" customFormat="1">
      <c r="A205" s="14"/>
      <c r="B205" s="236"/>
      <c r="C205" s="237"/>
      <c r="D205" s="226" t="s">
        <v>150</v>
      </c>
      <c r="E205" s="238" t="s">
        <v>82</v>
      </c>
      <c r="F205" s="239" t="s">
        <v>152</v>
      </c>
      <c r="G205" s="237"/>
      <c r="H205" s="238" t="s">
        <v>82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150</v>
      </c>
      <c r="AU205" s="245" t="s">
        <v>21</v>
      </c>
      <c r="AV205" s="14" t="s">
        <v>92</v>
      </c>
      <c r="AW205" s="14" t="s">
        <v>42</v>
      </c>
      <c r="AX205" s="14" t="s">
        <v>84</v>
      </c>
      <c r="AY205" s="245" t="s">
        <v>139</v>
      </c>
    </row>
    <row r="206" s="15" customFormat="1">
      <c r="A206" s="15"/>
      <c r="B206" s="246"/>
      <c r="C206" s="247"/>
      <c r="D206" s="226" t="s">
        <v>150</v>
      </c>
      <c r="E206" s="248" t="s">
        <v>82</v>
      </c>
      <c r="F206" s="249" t="s">
        <v>153</v>
      </c>
      <c r="G206" s="247"/>
      <c r="H206" s="250">
        <v>54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150</v>
      </c>
      <c r="AU206" s="256" t="s">
        <v>21</v>
      </c>
      <c r="AV206" s="15" t="s">
        <v>146</v>
      </c>
      <c r="AW206" s="15" t="s">
        <v>42</v>
      </c>
      <c r="AX206" s="15" t="s">
        <v>92</v>
      </c>
      <c r="AY206" s="256" t="s">
        <v>139</v>
      </c>
    </row>
    <row r="207" s="12" customFormat="1" ht="22.8" customHeight="1">
      <c r="A207" s="12"/>
      <c r="B207" s="190"/>
      <c r="C207" s="191"/>
      <c r="D207" s="192" t="s">
        <v>83</v>
      </c>
      <c r="E207" s="204" t="s">
        <v>195</v>
      </c>
      <c r="F207" s="204" t="s">
        <v>950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SUM(P208:P218)</f>
        <v>0</v>
      </c>
      <c r="Q207" s="198"/>
      <c r="R207" s="199">
        <f>SUM(R208:R218)</f>
        <v>0.63074400000000008</v>
      </c>
      <c r="S207" s="198"/>
      <c r="T207" s="200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92</v>
      </c>
      <c r="AT207" s="202" t="s">
        <v>83</v>
      </c>
      <c r="AU207" s="202" t="s">
        <v>92</v>
      </c>
      <c r="AY207" s="201" t="s">
        <v>139</v>
      </c>
      <c r="BK207" s="203">
        <f>SUM(BK208:BK218)</f>
        <v>0</v>
      </c>
    </row>
    <row r="208" s="2" customFormat="1" ht="21.75" customHeight="1">
      <c r="A208" s="40"/>
      <c r="B208" s="41"/>
      <c r="C208" s="206" t="s">
        <v>323</v>
      </c>
      <c r="D208" s="206" t="s">
        <v>141</v>
      </c>
      <c r="E208" s="207" t="s">
        <v>1506</v>
      </c>
      <c r="F208" s="208" t="s">
        <v>1507</v>
      </c>
      <c r="G208" s="209" t="s">
        <v>520</v>
      </c>
      <c r="H208" s="210">
        <v>20</v>
      </c>
      <c r="I208" s="211"/>
      <c r="J208" s="212">
        <f>ROUND(I208*H208,2)</f>
        <v>0</v>
      </c>
      <c r="K208" s="208" t="s">
        <v>145</v>
      </c>
      <c r="L208" s="46"/>
      <c r="M208" s="213" t="s">
        <v>82</v>
      </c>
      <c r="N208" s="214" t="s">
        <v>54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146</v>
      </c>
      <c r="AT208" s="217" t="s">
        <v>141</v>
      </c>
      <c r="AU208" s="217" t="s">
        <v>21</v>
      </c>
      <c r="AY208" s="18" t="s">
        <v>139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92</v>
      </c>
      <c r="BK208" s="218">
        <f>ROUND(I208*H208,2)</f>
        <v>0</v>
      </c>
      <c r="BL208" s="18" t="s">
        <v>146</v>
      </c>
      <c r="BM208" s="217" t="s">
        <v>1508</v>
      </c>
    </row>
    <row r="209" s="2" customFormat="1">
      <c r="A209" s="40"/>
      <c r="B209" s="41"/>
      <c r="C209" s="42"/>
      <c r="D209" s="219" t="s">
        <v>148</v>
      </c>
      <c r="E209" s="42"/>
      <c r="F209" s="220" t="s">
        <v>1509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148</v>
      </c>
      <c r="AU209" s="18" t="s">
        <v>21</v>
      </c>
    </row>
    <row r="210" s="13" customFormat="1">
      <c r="A210" s="13"/>
      <c r="B210" s="224"/>
      <c r="C210" s="225"/>
      <c r="D210" s="226" t="s">
        <v>150</v>
      </c>
      <c r="E210" s="227" t="s">
        <v>82</v>
      </c>
      <c r="F210" s="228" t="s">
        <v>269</v>
      </c>
      <c r="G210" s="225"/>
      <c r="H210" s="229">
        <v>20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150</v>
      </c>
      <c r="AU210" s="235" t="s">
        <v>21</v>
      </c>
      <c r="AV210" s="13" t="s">
        <v>21</v>
      </c>
      <c r="AW210" s="13" t="s">
        <v>42</v>
      </c>
      <c r="AX210" s="13" t="s">
        <v>84</v>
      </c>
      <c r="AY210" s="235" t="s">
        <v>139</v>
      </c>
    </row>
    <row r="211" s="14" customFormat="1">
      <c r="A211" s="14"/>
      <c r="B211" s="236"/>
      <c r="C211" s="237"/>
      <c r="D211" s="226" t="s">
        <v>150</v>
      </c>
      <c r="E211" s="238" t="s">
        <v>82</v>
      </c>
      <c r="F211" s="239" t="s">
        <v>152</v>
      </c>
      <c r="G211" s="237"/>
      <c r="H211" s="238" t="s">
        <v>82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150</v>
      </c>
      <c r="AU211" s="245" t="s">
        <v>21</v>
      </c>
      <c r="AV211" s="14" t="s">
        <v>92</v>
      </c>
      <c r="AW211" s="14" t="s">
        <v>42</v>
      </c>
      <c r="AX211" s="14" t="s">
        <v>84</v>
      </c>
      <c r="AY211" s="245" t="s">
        <v>139</v>
      </c>
    </row>
    <row r="212" s="15" customFormat="1">
      <c r="A212" s="15"/>
      <c r="B212" s="246"/>
      <c r="C212" s="247"/>
      <c r="D212" s="226" t="s">
        <v>150</v>
      </c>
      <c r="E212" s="248" t="s">
        <v>82</v>
      </c>
      <c r="F212" s="249" t="s">
        <v>153</v>
      </c>
      <c r="G212" s="247"/>
      <c r="H212" s="250">
        <v>20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150</v>
      </c>
      <c r="AU212" s="256" t="s">
        <v>21</v>
      </c>
      <c r="AV212" s="15" t="s">
        <v>146</v>
      </c>
      <c r="AW212" s="15" t="s">
        <v>42</v>
      </c>
      <c r="AX212" s="15" t="s">
        <v>92</v>
      </c>
      <c r="AY212" s="256" t="s">
        <v>139</v>
      </c>
    </row>
    <row r="213" s="2" customFormat="1" ht="16.5" customHeight="1">
      <c r="A213" s="40"/>
      <c r="B213" s="41"/>
      <c r="C213" s="257" t="s">
        <v>327</v>
      </c>
      <c r="D213" s="257" t="s">
        <v>270</v>
      </c>
      <c r="E213" s="258" t="s">
        <v>1510</v>
      </c>
      <c r="F213" s="259" t="s">
        <v>1511</v>
      </c>
      <c r="G213" s="260" t="s">
        <v>520</v>
      </c>
      <c r="H213" s="261">
        <v>20</v>
      </c>
      <c r="I213" s="262"/>
      <c r="J213" s="263">
        <f>ROUND(I213*H213,2)</f>
        <v>0</v>
      </c>
      <c r="K213" s="259" t="s">
        <v>145</v>
      </c>
      <c r="L213" s="264"/>
      <c r="M213" s="265" t="s">
        <v>82</v>
      </c>
      <c r="N213" s="266" t="s">
        <v>54</v>
      </c>
      <c r="O213" s="86"/>
      <c r="P213" s="215">
        <f>O213*H213</f>
        <v>0</v>
      </c>
      <c r="Q213" s="215">
        <v>0.0020999999999999999</v>
      </c>
      <c r="R213" s="215">
        <f>Q213*H213</f>
        <v>0.041999999999999996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189</v>
      </c>
      <c r="AT213" s="217" t="s">
        <v>270</v>
      </c>
      <c r="AU213" s="217" t="s">
        <v>21</v>
      </c>
      <c r="AY213" s="18" t="s">
        <v>139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92</v>
      </c>
      <c r="BK213" s="218">
        <f>ROUND(I213*H213,2)</f>
        <v>0</v>
      </c>
      <c r="BL213" s="18" t="s">
        <v>146</v>
      </c>
      <c r="BM213" s="217" t="s">
        <v>1512</v>
      </c>
    </row>
    <row r="214" s="2" customFormat="1" ht="16.5" customHeight="1">
      <c r="A214" s="40"/>
      <c r="B214" s="41"/>
      <c r="C214" s="206" t="s">
        <v>333</v>
      </c>
      <c r="D214" s="206" t="s">
        <v>141</v>
      </c>
      <c r="E214" s="207" t="s">
        <v>1513</v>
      </c>
      <c r="F214" s="208" t="s">
        <v>1514</v>
      </c>
      <c r="G214" s="209" t="s">
        <v>144</v>
      </c>
      <c r="H214" s="210">
        <v>577.20000000000005</v>
      </c>
      <c r="I214" s="211"/>
      <c r="J214" s="212">
        <f>ROUND(I214*H214,2)</f>
        <v>0</v>
      </c>
      <c r="K214" s="208" t="s">
        <v>145</v>
      </c>
      <c r="L214" s="46"/>
      <c r="M214" s="213" t="s">
        <v>82</v>
      </c>
      <c r="N214" s="214" t="s">
        <v>54</v>
      </c>
      <c r="O214" s="86"/>
      <c r="P214" s="215">
        <f>O214*H214</f>
        <v>0</v>
      </c>
      <c r="Q214" s="215">
        <v>0.0010200000000000001</v>
      </c>
      <c r="R214" s="215">
        <f>Q214*H214</f>
        <v>0.58874400000000005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146</v>
      </c>
      <c r="AT214" s="217" t="s">
        <v>141</v>
      </c>
      <c r="AU214" s="217" t="s">
        <v>21</v>
      </c>
      <c r="AY214" s="18" t="s">
        <v>139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92</v>
      </c>
      <c r="BK214" s="218">
        <f>ROUND(I214*H214,2)</f>
        <v>0</v>
      </c>
      <c r="BL214" s="18" t="s">
        <v>146</v>
      </c>
      <c r="BM214" s="217" t="s">
        <v>1515</v>
      </c>
    </row>
    <row r="215" s="2" customFormat="1">
      <c r="A215" s="40"/>
      <c r="B215" s="41"/>
      <c r="C215" s="42"/>
      <c r="D215" s="219" t="s">
        <v>148</v>
      </c>
      <c r="E215" s="42"/>
      <c r="F215" s="220" t="s">
        <v>1516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148</v>
      </c>
      <c r="AU215" s="18" t="s">
        <v>21</v>
      </c>
    </row>
    <row r="216" s="13" customFormat="1">
      <c r="A216" s="13"/>
      <c r="B216" s="224"/>
      <c r="C216" s="225"/>
      <c r="D216" s="226" t="s">
        <v>150</v>
      </c>
      <c r="E216" s="227" t="s">
        <v>82</v>
      </c>
      <c r="F216" s="228" t="s">
        <v>1517</v>
      </c>
      <c r="G216" s="225"/>
      <c r="H216" s="229">
        <v>577.20000000000005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150</v>
      </c>
      <c r="AU216" s="235" t="s">
        <v>21</v>
      </c>
      <c r="AV216" s="13" t="s">
        <v>21</v>
      </c>
      <c r="AW216" s="13" t="s">
        <v>42</v>
      </c>
      <c r="AX216" s="13" t="s">
        <v>84</v>
      </c>
      <c r="AY216" s="235" t="s">
        <v>139</v>
      </c>
    </row>
    <row r="217" s="14" customFormat="1">
      <c r="A217" s="14"/>
      <c r="B217" s="236"/>
      <c r="C217" s="237"/>
      <c r="D217" s="226" t="s">
        <v>150</v>
      </c>
      <c r="E217" s="238" t="s">
        <v>82</v>
      </c>
      <c r="F217" s="239" t="s">
        <v>152</v>
      </c>
      <c r="G217" s="237"/>
      <c r="H217" s="238" t="s">
        <v>82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150</v>
      </c>
      <c r="AU217" s="245" t="s">
        <v>21</v>
      </c>
      <c r="AV217" s="14" t="s">
        <v>92</v>
      </c>
      <c r="AW217" s="14" t="s">
        <v>42</v>
      </c>
      <c r="AX217" s="14" t="s">
        <v>84</v>
      </c>
      <c r="AY217" s="245" t="s">
        <v>139</v>
      </c>
    </row>
    <row r="218" s="15" customFormat="1">
      <c r="A218" s="15"/>
      <c r="B218" s="246"/>
      <c r="C218" s="247"/>
      <c r="D218" s="226" t="s">
        <v>150</v>
      </c>
      <c r="E218" s="248" t="s">
        <v>82</v>
      </c>
      <c r="F218" s="249" t="s">
        <v>153</v>
      </c>
      <c r="G218" s="247"/>
      <c r="H218" s="250">
        <v>577.20000000000005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150</v>
      </c>
      <c r="AU218" s="256" t="s">
        <v>21</v>
      </c>
      <c r="AV218" s="15" t="s">
        <v>146</v>
      </c>
      <c r="AW218" s="15" t="s">
        <v>42</v>
      </c>
      <c r="AX218" s="15" t="s">
        <v>92</v>
      </c>
      <c r="AY218" s="256" t="s">
        <v>139</v>
      </c>
    </row>
    <row r="219" s="12" customFormat="1" ht="22.8" customHeight="1">
      <c r="A219" s="12"/>
      <c r="B219" s="190"/>
      <c r="C219" s="191"/>
      <c r="D219" s="192" t="s">
        <v>83</v>
      </c>
      <c r="E219" s="204" t="s">
        <v>1115</v>
      </c>
      <c r="F219" s="204" t="s">
        <v>1116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SUM(P220:P237)</f>
        <v>0</v>
      </c>
      <c r="Q219" s="198"/>
      <c r="R219" s="199">
        <f>SUM(R220:R237)</f>
        <v>0</v>
      </c>
      <c r="S219" s="198"/>
      <c r="T219" s="200">
        <f>SUM(T220:T237)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92</v>
      </c>
      <c r="AT219" s="202" t="s">
        <v>83</v>
      </c>
      <c r="AU219" s="202" t="s">
        <v>92</v>
      </c>
      <c r="AY219" s="201" t="s">
        <v>139</v>
      </c>
      <c r="BK219" s="203">
        <f>SUM(BK220:BK237)</f>
        <v>0</v>
      </c>
    </row>
    <row r="220" s="2" customFormat="1" ht="24.15" customHeight="1">
      <c r="A220" s="40"/>
      <c r="B220" s="41"/>
      <c r="C220" s="206" t="s">
        <v>340</v>
      </c>
      <c r="D220" s="206" t="s">
        <v>141</v>
      </c>
      <c r="E220" s="207" t="s">
        <v>1183</v>
      </c>
      <c r="F220" s="208" t="s">
        <v>1184</v>
      </c>
      <c r="G220" s="209" t="s">
        <v>336</v>
      </c>
      <c r="H220" s="210">
        <v>0.95999999999999996</v>
      </c>
      <c r="I220" s="211"/>
      <c r="J220" s="212">
        <f>ROUND(I220*H220,2)</f>
        <v>0</v>
      </c>
      <c r="K220" s="208" t="s">
        <v>145</v>
      </c>
      <c r="L220" s="46"/>
      <c r="M220" s="213" t="s">
        <v>82</v>
      </c>
      <c r="N220" s="214" t="s">
        <v>54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146</v>
      </c>
      <c r="AT220" s="217" t="s">
        <v>141</v>
      </c>
      <c r="AU220" s="217" t="s">
        <v>21</v>
      </c>
      <c r="AY220" s="18" t="s">
        <v>139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92</v>
      </c>
      <c r="BK220" s="218">
        <f>ROUND(I220*H220,2)</f>
        <v>0</v>
      </c>
      <c r="BL220" s="18" t="s">
        <v>146</v>
      </c>
      <c r="BM220" s="217" t="s">
        <v>1388</v>
      </c>
    </row>
    <row r="221" s="2" customFormat="1">
      <c r="A221" s="40"/>
      <c r="B221" s="41"/>
      <c r="C221" s="42"/>
      <c r="D221" s="219" t="s">
        <v>148</v>
      </c>
      <c r="E221" s="42"/>
      <c r="F221" s="220" t="s">
        <v>1186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148</v>
      </c>
      <c r="AU221" s="18" t="s">
        <v>21</v>
      </c>
    </row>
    <row r="222" s="13" customFormat="1">
      <c r="A222" s="13"/>
      <c r="B222" s="224"/>
      <c r="C222" s="225"/>
      <c r="D222" s="226" t="s">
        <v>150</v>
      </c>
      <c r="E222" s="227" t="s">
        <v>82</v>
      </c>
      <c r="F222" s="228" t="s">
        <v>1518</v>
      </c>
      <c r="G222" s="225"/>
      <c r="H222" s="229">
        <v>0.95999999999999996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150</v>
      </c>
      <c r="AU222" s="235" t="s">
        <v>21</v>
      </c>
      <c r="AV222" s="13" t="s">
        <v>21</v>
      </c>
      <c r="AW222" s="13" t="s">
        <v>42</v>
      </c>
      <c r="AX222" s="13" t="s">
        <v>84</v>
      </c>
      <c r="AY222" s="235" t="s">
        <v>139</v>
      </c>
    </row>
    <row r="223" s="14" customFormat="1">
      <c r="A223" s="14"/>
      <c r="B223" s="236"/>
      <c r="C223" s="237"/>
      <c r="D223" s="226" t="s">
        <v>150</v>
      </c>
      <c r="E223" s="238" t="s">
        <v>82</v>
      </c>
      <c r="F223" s="239" t="s">
        <v>1190</v>
      </c>
      <c r="G223" s="237"/>
      <c r="H223" s="238" t="s">
        <v>82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150</v>
      </c>
      <c r="AU223" s="245" t="s">
        <v>21</v>
      </c>
      <c r="AV223" s="14" t="s">
        <v>92</v>
      </c>
      <c r="AW223" s="14" t="s">
        <v>42</v>
      </c>
      <c r="AX223" s="14" t="s">
        <v>84</v>
      </c>
      <c r="AY223" s="245" t="s">
        <v>139</v>
      </c>
    </row>
    <row r="224" s="15" customFormat="1">
      <c r="A224" s="15"/>
      <c r="B224" s="246"/>
      <c r="C224" s="247"/>
      <c r="D224" s="226" t="s">
        <v>150</v>
      </c>
      <c r="E224" s="248" t="s">
        <v>82</v>
      </c>
      <c r="F224" s="249" t="s">
        <v>153</v>
      </c>
      <c r="G224" s="247"/>
      <c r="H224" s="250">
        <v>0.95999999999999996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150</v>
      </c>
      <c r="AU224" s="256" t="s">
        <v>21</v>
      </c>
      <c r="AV224" s="15" t="s">
        <v>146</v>
      </c>
      <c r="AW224" s="15" t="s">
        <v>42</v>
      </c>
      <c r="AX224" s="15" t="s">
        <v>92</v>
      </c>
      <c r="AY224" s="256" t="s">
        <v>139</v>
      </c>
    </row>
    <row r="225" s="2" customFormat="1" ht="24.15" customHeight="1">
      <c r="A225" s="40"/>
      <c r="B225" s="41"/>
      <c r="C225" s="206" t="s">
        <v>346</v>
      </c>
      <c r="D225" s="206" t="s">
        <v>141</v>
      </c>
      <c r="E225" s="207" t="s">
        <v>1192</v>
      </c>
      <c r="F225" s="208" t="s">
        <v>1178</v>
      </c>
      <c r="G225" s="209" t="s">
        <v>336</v>
      </c>
      <c r="H225" s="210">
        <v>13.44</v>
      </c>
      <c r="I225" s="211"/>
      <c r="J225" s="212">
        <f>ROUND(I225*H225,2)</f>
        <v>0</v>
      </c>
      <c r="K225" s="208" t="s">
        <v>145</v>
      </c>
      <c r="L225" s="46"/>
      <c r="M225" s="213" t="s">
        <v>82</v>
      </c>
      <c r="N225" s="214" t="s">
        <v>54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146</v>
      </c>
      <c r="AT225" s="217" t="s">
        <v>141</v>
      </c>
      <c r="AU225" s="217" t="s">
        <v>21</v>
      </c>
      <c r="AY225" s="18" t="s">
        <v>139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92</v>
      </c>
      <c r="BK225" s="218">
        <f>ROUND(I225*H225,2)</f>
        <v>0</v>
      </c>
      <c r="BL225" s="18" t="s">
        <v>146</v>
      </c>
      <c r="BM225" s="217" t="s">
        <v>1391</v>
      </c>
    </row>
    <row r="226" s="2" customFormat="1">
      <c r="A226" s="40"/>
      <c r="B226" s="41"/>
      <c r="C226" s="42"/>
      <c r="D226" s="219" t="s">
        <v>148</v>
      </c>
      <c r="E226" s="42"/>
      <c r="F226" s="220" t="s">
        <v>1194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148</v>
      </c>
      <c r="AU226" s="18" t="s">
        <v>21</v>
      </c>
    </row>
    <row r="227" s="13" customFormat="1">
      <c r="A227" s="13"/>
      <c r="B227" s="224"/>
      <c r="C227" s="225"/>
      <c r="D227" s="226" t="s">
        <v>150</v>
      </c>
      <c r="E227" s="227" t="s">
        <v>82</v>
      </c>
      <c r="F227" s="228" t="s">
        <v>1519</v>
      </c>
      <c r="G227" s="225"/>
      <c r="H227" s="229">
        <v>13.44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150</v>
      </c>
      <c r="AU227" s="235" t="s">
        <v>21</v>
      </c>
      <c r="AV227" s="13" t="s">
        <v>21</v>
      </c>
      <c r="AW227" s="13" t="s">
        <v>42</v>
      </c>
      <c r="AX227" s="13" t="s">
        <v>84</v>
      </c>
      <c r="AY227" s="235" t="s">
        <v>139</v>
      </c>
    </row>
    <row r="228" s="15" customFormat="1">
      <c r="A228" s="15"/>
      <c r="B228" s="246"/>
      <c r="C228" s="247"/>
      <c r="D228" s="226" t="s">
        <v>150</v>
      </c>
      <c r="E228" s="248" t="s">
        <v>82</v>
      </c>
      <c r="F228" s="249" t="s">
        <v>153</v>
      </c>
      <c r="G228" s="247"/>
      <c r="H228" s="250">
        <v>13.44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150</v>
      </c>
      <c r="AU228" s="256" t="s">
        <v>21</v>
      </c>
      <c r="AV228" s="15" t="s">
        <v>146</v>
      </c>
      <c r="AW228" s="15" t="s">
        <v>42</v>
      </c>
      <c r="AX228" s="15" t="s">
        <v>92</v>
      </c>
      <c r="AY228" s="256" t="s">
        <v>139</v>
      </c>
    </row>
    <row r="229" s="2" customFormat="1" ht="16.5" customHeight="1">
      <c r="A229" s="40"/>
      <c r="B229" s="41"/>
      <c r="C229" s="206" t="s">
        <v>353</v>
      </c>
      <c r="D229" s="206" t="s">
        <v>141</v>
      </c>
      <c r="E229" s="207" t="s">
        <v>1203</v>
      </c>
      <c r="F229" s="208" t="s">
        <v>1204</v>
      </c>
      <c r="G229" s="209" t="s">
        <v>336</v>
      </c>
      <c r="H229" s="210">
        <v>0.95999999999999996</v>
      </c>
      <c r="I229" s="211"/>
      <c r="J229" s="212">
        <f>ROUND(I229*H229,2)</f>
        <v>0</v>
      </c>
      <c r="K229" s="208" t="s">
        <v>145</v>
      </c>
      <c r="L229" s="46"/>
      <c r="M229" s="213" t="s">
        <v>82</v>
      </c>
      <c r="N229" s="214" t="s">
        <v>54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146</v>
      </c>
      <c r="AT229" s="217" t="s">
        <v>141</v>
      </c>
      <c r="AU229" s="217" t="s">
        <v>21</v>
      </c>
      <c r="AY229" s="18" t="s">
        <v>139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92</v>
      </c>
      <c r="BK229" s="218">
        <f>ROUND(I229*H229,2)</f>
        <v>0</v>
      </c>
      <c r="BL229" s="18" t="s">
        <v>146</v>
      </c>
      <c r="BM229" s="217" t="s">
        <v>1395</v>
      </c>
    </row>
    <row r="230" s="2" customFormat="1">
      <c r="A230" s="40"/>
      <c r="B230" s="41"/>
      <c r="C230" s="42"/>
      <c r="D230" s="219" t="s">
        <v>148</v>
      </c>
      <c r="E230" s="42"/>
      <c r="F230" s="220" t="s">
        <v>1206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148</v>
      </c>
      <c r="AU230" s="18" t="s">
        <v>21</v>
      </c>
    </row>
    <row r="231" s="13" customFormat="1">
      <c r="A231" s="13"/>
      <c r="B231" s="224"/>
      <c r="C231" s="225"/>
      <c r="D231" s="226" t="s">
        <v>150</v>
      </c>
      <c r="E231" s="227" t="s">
        <v>82</v>
      </c>
      <c r="F231" s="228" t="s">
        <v>1518</v>
      </c>
      <c r="G231" s="225"/>
      <c r="H231" s="229">
        <v>0.95999999999999996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150</v>
      </c>
      <c r="AU231" s="235" t="s">
        <v>21</v>
      </c>
      <c r="AV231" s="13" t="s">
        <v>21</v>
      </c>
      <c r="AW231" s="13" t="s">
        <v>42</v>
      </c>
      <c r="AX231" s="13" t="s">
        <v>84</v>
      </c>
      <c r="AY231" s="235" t="s">
        <v>139</v>
      </c>
    </row>
    <row r="232" s="15" customFormat="1">
      <c r="A232" s="15"/>
      <c r="B232" s="246"/>
      <c r="C232" s="247"/>
      <c r="D232" s="226" t="s">
        <v>150</v>
      </c>
      <c r="E232" s="248" t="s">
        <v>82</v>
      </c>
      <c r="F232" s="249" t="s">
        <v>153</v>
      </c>
      <c r="G232" s="247"/>
      <c r="H232" s="250">
        <v>0.95999999999999996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150</v>
      </c>
      <c r="AU232" s="256" t="s">
        <v>21</v>
      </c>
      <c r="AV232" s="15" t="s">
        <v>146</v>
      </c>
      <c r="AW232" s="15" t="s">
        <v>42</v>
      </c>
      <c r="AX232" s="15" t="s">
        <v>92</v>
      </c>
      <c r="AY232" s="256" t="s">
        <v>139</v>
      </c>
    </row>
    <row r="233" s="2" customFormat="1" ht="24.15" customHeight="1">
      <c r="A233" s="40"/>
      <c r="B233" s="41"/>
      <c r="C233" s="206" t="s">
        <v>358</v>
      </c>
      <c r="D233" s="206" t="s">
        <v>141</v>
      </c>
      <c r="E233" s="207" t="s">
        <v>1209</v>
      </c>
      <c r="F233" s="208" t="s">
        <v>1125</v>
      </c>
      <c r="G233" s="209" t="s">
        <v>336</v>
      </c>
      <c r="H233" s="210">
        <v>0.95999999999999996</v>
      </c>
      <c r="I233" s="211"/>
      <c r="J233" s="212">
        <f>ROUND(I233*H233,2)</f>
        <v>0</v>
      </c>
      <c r="K233" s="208" t="s">
        <v>145</v>
      </c>
      <c r="L233" s="46"/>
      <c r="M233" s="213" t="s">
        <v>82</v>
      </c>
      <c r="N233" s="214" t="s">
        <v>54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146</v>
      </c>
      <c r="AT233" s="217" t="s">
        <v>141</v>
      </c>
      <c r="AU233" s="217" t="s">
        <v>21</v>
      </c>
      <c r="AY233" s="18" t="s">
        <v>139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92</v>
      </c>
      <c r="BK233" s="218">
        <f>ROUND(I233*H233,2)</f>
        <v>0</v>
      </c>
      <c r="BL233" s="18" t="s">
        <v>146</v>
      </c>
      <c r="BM233" s="217" t="s">
        <v>1520</v>
      </c>
    </row>
    <row r="234" s="2" customFormat="1">
      <c r="A234" s="40"/>
      <c r="B234" s="41"/>
      <c r="C234" s="42"/>
      <c r="D234" s="219" t="s">
        <v>148</v>
      </c>
      <c r="E234" s="42"/>
      <c r="F234" s="220" t="s">
        <v>1211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148</v>
      </c>
      <c r="AU234" s="18" t="s">
        <v>21</v>
      </c>
    </row>
    <row r="235" s="13" customFormat="1">
      <c r="A235" s="13"/>
      <c r="B235" s="224"/>
      <c r="C235" s="225"/>
      <c r="D235" s="226" t="s">
        <v>150</v>
      </c>
      <c r="E235" s="227" t="s">
        <v>82</v>
      </c>
      <c r="F235" s="228" t="s">
        <v>1518</v>
      </c>
      <c r="G235" s="225"/>
      <c r="H235" s="229">
        <v>0.95999999999999996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150</v>
      </c>
      <c r="AU235" s="235" t="s">
        <v>21</v>
      </c>
      <c r="AV235" s="13" t="s">
        <v>21</v>
      </c>
      <c r="AW235" s="13" t="s">
        <v>42</v>
      </c>
      <c r="AX235" s="13" t="s">
        <v>84</v>
      </c>
      <c r="AY235" s="235" t="s">
        <v>139</v>
      </c>
    </row>
    <row r="236" s="14" customFormat="1">
      <c r="A236" s="14"/>
      <c r="B236" s="236"/>
      <c r="C236" s="237"/>
      <c r="D236" s="226" t="s">
        <v>150</v>
      </c>
      <c r="E236" s="238" t="s">
        <v>82</v>
      </c>
      <c r="F236" s="239" t="s">
        <v>1190</v>
      </c>
      <c r="G236" s="237"/>
      <c r="H236" s="238" t="s">
        <v>82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150</v>
      </c>
      <c r="AU236" s="245" t="s">
        <v>21</v>
      </c>
      <c r="AV236" s="14" t="s">
        <v>92</v>
      </c>
      <c r="AW236" s="14" t="s">
        <v>42</v>
      </c>
      <c r="AX236" s="14" t="s">
        <v>84</v>
      </c>
      <c r="AY236" s="245" t="s">
        <v>139</v>
      </c>
    </row>
    <row r="237" s="15" customFormat="1">
      <c r="A237" s="15"/>
      <c r="B237" s="246"/>
      <c r="C237" s="247"/>
      <c r="D237" s="226" t="s">
        <v>150</v>
      </c>
      <c r="E237" s="248" t="s">
        <v>82</v>
      </c>
      <c r="F237" s="249" t="s">
        <v>153</v>
      </c>
      <c r="G237" s="247"/>
      <c r="H237" s="250">
        <v>0.95999999999999996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150</v>
      </c>
      <c r="AU237" s="256" t="s">
        <v>21</v>
      </c>
      <c r="AV237" s="15" t="s">
        <v>146</v>
      </c>
      <c r="AW237" s="15" t="s">
        <v>42</v>
      </c>
      <c r="AX237" s="15" t="s">
        <v>92</v>
      </c>
      <c r="AY237" s="256" t="s">
        <v>139</v>
      </c>
    </row>
    <row r="238" s="12" customFormat="1" ht="22.8" customHeight="1">
      <c r="A238" s="12"/>
      <c r="B238" s="190"/>
      <c r="C238" s="191"/>
      <c r="D238" s="192" t="s">
        <v>83</v>
      </c>
      <c r="E238" s="204" t="s">
        <v>1226</v>
      </c>
      <c r="F238" s="204" t="s">
        <v>1227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SUM(P239:P242)</f>
        <v>0</v>
      </c>
      <c r="Q238" s="198"/>
      <c r="R238" s="199">
        <f>SUM(R239:R242)</f>
        <v>0</v>
      </c>
      <c r="S238" s="198"/>
      <c r="T238" s="200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92</v>
      </c>
      <c r="AT238" s="202" t="s">
        <v>83</v>
      </c>
      <c r="AU238" s="202" t="s">
        <v>92</v>
      </c>
      <c r="AY238" s="201" t="s">
        <v>139</v>
      </c>
      <c r="BK238" s="203">
        <f>SUM(BK239:BK242)</f>
        <v>0</v>
      </c>
    </row>
    <row r="239" s="2" customFormat="1" ht="24.15" customHeight="1">
      <c r="A239" s="40"/>
      <c r="B239" s="41"/>
      <c r="C239" s="206" t="s">
        <v>363</v>
      </c>
      <c r="D239" s="206" t="s">
        <v>141</v>
      </c>
      <c r="E239" s="207" t="s">
        <v>1229</v>
      </c>
      <c r="F239" s="208" t="s">
        <v>1230</v>
      </c>
      <c r="G239" s="209" t="s">
        <v>336</v>
      </c>
      <c r="H239" s="210">
        <v>219.33600000000001</v>
      </c>
      <c r="I239" s="211"/>
      <c r="J239" s="212">
        <f>ROUND(I239*H239,2)</f>
        <v>0</v>
      </c>
      <c r="K239" s="208" t="s">
        <v>145</v>
      </c>
      <c r="L239" s="46"/>
      <c r="M239" s="213" t="s">
        <v>82</v>
      </c>
      <c r="N239" s="214" t="s">
        <v>54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146</v>
      </c>
      <c r="AT239" s="217" t="s">
        <v>141</v>
      </c>
      <c r="AU239" s="217" t="s">
        <v>21</v>
      </c>
      <c r="AY239" s="18" t="s">
        <v>139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92</v>
      </c>
      <c r="BK239" s="218">
        <f>ROUND(I239*H239,2)</f>
        <v>0</v>
      </c>
      <c r="BL239" s="18" t="s">
        <v>146</v>
      </c>
      <c r="BM239" s="217" t="s">
        <v>1401</v>
      </c>
    </row>
    <row r="240" s="2" customFormat="1">
      <c r="A240" s="40"/>
      <c r="B240" s="41"/>
      <c r="C240" s="42"/>
      <c r="D240" s="219" t="s">
        <v>148</v>
      </c>
      <c r="E240" s="42"/>
      <c r="F240" s="220" t="s">
        <v>1232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148</v>
      </c>
      <c r="AU240" s="18" t="s">
        <v>21</v>
      </c>
    </row>
    <row r="241" s="13" customFormat="1">
      <c r="A241" s="13"/>
      <c r="B241" s="224"/>
      <c r="C241" s="225"/>
      <c r="D241" s="226" t="s">
        <v>150</v>
      </c>
      <c r="E241" s="227" t="s">
        <v>82</v>
      </c>
      <c r="F241" s="228" t="s">
        <v>1521</v>
      </c>
      <c r="G241" s="225"/>
      <c r="H241" s="229">
        <v>219.33600000000001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150</v>
      </c>
      <c r="AU241" s="235" t="s">
        <v>21</v>
      </c>
      <c r="AV241" s="13" t="s">
        <v>21</v>
      </c>
      <c r="AW241" s="13" t="s">
        <v>42</v>
      </c>
      <c r="AX241" s="13" t="s">
        <v>84</v>
      </c>
      <c r="AY241" s="235" t="s">
        <v>139</v>
      </c>
    </row>
    <row r="242" s="15" customFormat="1">
      <c r="A242" s="15"/>
      <c r="B242" s="246"/>
      <c r="C242" s="247"/>
      <c r="D242" s="226" t="s">
        <v>150</v>
      </c>
      <c r="E242" s="248" t="s">
        <v>82</v>
      </c>
      <c r="F242" s="249" t="s">
        <v>153</v>
      </c>
      <c r="G242" s="247"/>
      <c r="H242" s="250">
        <v>219.33600000000001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150</v>
      </c>
      <c r="AU242" s="256" t="s">
        <v>21</v>
      </c>
      <c r="AV242" s="15" t="s">
        <v>146</v>
      </c>
      <c r="AW242" s="15" t="s">
        <v>42</v>
      </c>
      <c r="AX242" s="15" t="s">
        <v>92</v>
      </c>
      <c r="AY242" s="256" t="s">
        <v>139</v>
      </c>
    </row>
    <row r="243" s="12" customFormat="1" ht="25.92" customHeight="1">
      <c r="A243" s="12"/>
      <c r="B243" s="190"/>
      <c r="C243" s="191"/>
      <c r="D243" s="192" t="s">
        <v>83</v>
      </c>
      <c r="E243" s="193" t="s">
        <v>1522</v>
      </c>
      <c r="F243" s="193" t="s">
        <v>1523</v>
      </c>
      <c r="G243" s="191"/>
      <c r="H243" s="191"/>
      <c r="I243" s="194"/>
      <c r="J243" s="195">
        <f>BK243</f>
        <v>0</v>
      </c>
      <c r="K243" s="191"/>
      <c r="L243" s="196"/>
      <c r="M243" s="197"/>
      <c r="N243" s="198"/>
      <c r="O243" s="198"/>
      <c r="P243" s="199">
        <f>P244+P250</f>
        <v>0</v>
      </c>
      <c r="Q243" s="198"/>
      <c r="R243" s="199">
        <f>R244+R250</f>
        <v>0</v>
      </c>
      <c r="S243" s="198"/>
      <c r="T243" s="200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170</v>
      </c>
      <c r="AT243" s="202" t="s">
        <v>83</v>
      </c>
      <c r="AU243" s="202" t="s">
        <v>84</v>
      </c>
      <c r="AY243" s="201" t="s">
        <v>139</v>
      </c>
      <c r="BK243" s="203">
        <f>BK244+BK250</f>
        <v>0</v>
      </c>
    </row>
    <row r="244" s="12" customFormat="1" ht="22.8" customHeight="1">
      <c r="A244" s="12"/>
      <c r="B244" s="190"/>
      <c r="C244" s="191"/>
      <c r="D244" s="192" t="s">
        <v>83</v>
      </c>
      <c r="E244" s="204" t="s">
        <v>1524</v>
      </c>
      <c r="F244" s="204" t="s">
        <v>1525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SUM(P245:P249)</f>
        <v>0</v>
      </c>
      <c r="Q244" s="198"/>
      <c r="R244" s="199">
        <f>SUM(R245:R249)</f>
        <v>0</v>
      </c>
      <c r="S244" s="198"/>
      <c r="T244" s="200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170</v>
      </c>
      <c r="AT244" s="202" t="s">
        <v>83</v>
      </c>
      <c r="AU244" s="202" t="s">
        <v>92</v>
      </c>
      <c r="AY244" s="201" t="s">
        <v>139</v>
      </c>
      <c r="BK244" s="203">
        <f>SUM(BK245:BK249)</f>
        <v>0</v>
      </c>
    </row>
    <row r="245" s="2" customFormat="1" ht="16.5" customHeight="1">
      <c r="A245" s="40"/>
      <c r="B245" s="41"/>
      <c r="C245" s="206" t="s">
        <v>370</v>
      </c>
      <c r="D245" s="206" t="s">
        <v>141</v>
      </c>
      <c r="E245" s="207" t="s">
        <v>1526</v>
      </c>
      <c r="F245" s="208" t="s">
        <v>1527</v>
      </c>
      <c r="G245" s="209" t="s">
        <v>525</v>
      </c>
      <c r="H245" s="210">
        <v>1</v>
      </c>
      <c r="I245" s="211"/>
      <c r="J245" s="212">
        <f>ROUND(I245*H245,2)</f>
        <v>0</v>
      </c>
      <c r="K245" s="208" t="s">
        <v>145</v>
      </c>
      <c r="L245" s="46"/>
      <c r="M245" s="213" t="s">
        <v>82</v>
      </c>
      <c r="N245" s="214" t="s">
        <v>54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1528</v>
      </c>
      <c r="AT245" s="217" t="s">
        <v>141</v>
      </c>
      <c r="AU245" s="217" t="s">
        <v>21</v>
      </c>
      <c r="AY245" s="18" t="s">
        <v>139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92</v>
      </c>
      <c r="BK245" s="218">
        <f>ROUND(I245*H245,2)</f>
        <v>0</v>
      </c>
      <c r="BL245" s="18" t="s">
        <v>1528</v>
      </c>
      <c r="BM245" s="217" t="s">
        <v>1529</v>
      </c>
    </row>
    <row r="246" s="2" customFormat="1">
      <c r="A246" s="40"/>
      <c r="B246" s="41"/>
      <c r="C246" s="42"/>
      <c r="D246" s="219" t="s">
        <v>148</v>
      </c>
      <c r="E246" s="42"/>
      <c r="F246" s="220" t="s">
        <v>1530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148</v>
      </c>
      <c r="AU246" s="18" t="s">
        <v>21</v>
      </c>
    </row>
    <row r="247" s="2" customFormat="1" ht="16.5" customHeight="1">
      <c r="A247" s="40"/>
      <c r="B247" s="41"/>
      <c r="C247" s="206" t="s">
        <v>375</v>
      </c>
      <c r="D247" s="206" t="s">
        <v>141</v>
      </c>
      <c r="E247" s="207" t="s">
        <v>1531</v>
      </c>
      <c r="F247" s="208" t="s">
        <v>1532</v>
      </c>
      <c r="G247" s="209" t="s">
        <v>525</v>
      </c>
      <c r="H247" s="210">
        <v>2</v>
      </c>
      <c r="I247" s="211"/>
      <c r="J247" s="212">
        <f>ROUND(I247*H247,2)</f>
        <v>0</v>
      </c>
      <c r="K247" s="208" t="s">
        <v>82</v>
      </c>
      <c r="L247" s="46"/>
      <c r="M247" s="213" t="s">
        <v>82</v>
      </c>
      <c r="N247" s="214" t="s">
        <v>54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1528</v>
      </c>
      <c r="AT247" s="217" t="s">
        <v>141</v>
      </c>
      <c r="AU247" s="217" t="s">
        <v>21</v>
      </c>
      <c r="AY247" s="18" t="s">
        <v>139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92</v>
      </c>
      <c r="BK247" s="218">
        <f>ROUND(I247*H247,2)</f>
        <v>0</v>
      </c>
      <c r="BL247" s="18" t="s">
        <v>1528</v>
      </c>
      <c r="BM247" s="217" t="s">
        <v>1533</v>
      </c>
    </row>
    <row r="248" s="2" customFormat="1" ht="16.5" customHeight="1">
      <c r="A248" s="40"/>
      <c r="B248" s="41"/>
      <c r="C248" s="206" t="s">
        <v>381</v>
      </c>
      <c r="D248" s="206" t="s">
        <v>141</v>
      </c>
      <c r="E248" s="207" t="s">
        <v>1534</v>
      </c>
      <c r="F248" s="208" t="s">
        <v>1535</v>
      </c>
      <c r="G248" s="209" t="s">
        <v>525</v>
      </c>
      <c r="H248" s="210">
        <v>1</v>
      </c>
      <c r="I248" s="211"/>
      <c r="J248" s="212">
        <f>ROUND(I248*H248,2)</f>
        <v>0</v>
      </c>
      <c r="K248" s="208" t="s">
        <v>145</v>
      </c>
      <c r="L248" s="46"/>
      <c r="M248" s="213" t="s">
        <v>82</v>
      </c>
      <c r="N248" s="214" t="s">
        <v>54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1528</v>
      </c>
      <c r="AT248" s="217" t="s">
        <v>141</v>
      </c>
      <c r="AU248" s="217" t="s">
        <v>21</v>
      </c>
      <c r="AY248" s="18" t="s">
        <v>139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92</v>
      </c>
      <c r="BK248" s="218">
        <f>ROUND(I248*H248,2)</f>
        <v>0</v>
      </c>
      <c r="BL248" s="18" t="s">
        <v>1528</v>
      </c>
      <c r="BM248" s="217" t="s">
        <v>1536</v>
      </c>
    </row>
    <row r="249" s="2" customFormat="1">
      <c r="A249" s="40"/>
      <c r="B249" s="41"/>
      <c r="C249" s="42"/>
      <c r="D249" s="219" t="s">
        <v>148</v>
      </c>
      <c r="E249" s="42"/>
      <c r="F249" s="220" t="s">
        <v>1537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148</v>
      </c>
      <c r="AU249" s="18" t="s">
        <v>21</v>
      </c>
    </row>
    <row r="250" s="12" customFormat="1" ht="22.8" customHeight="1">
      <c r="A250" s="12"/>
      <c r="B250" s="190"/>
      <c r="C250" s="191"/>
      <c r="D250" s="192" t="s">
        <v>83</v>
      </c>
      <c r="E250" s="204" t="s">
        <v>1538</v>
      </c>
      <c r="F250" s="204" t="s">
        <v>1539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P251</f>
        <v>0</v>
      </c>
      <c r="Q250" s="198"/>
      <c r="R250" s="199">
        <f>R251</f>
        <v>0</v>
      </c>
      <c r="S250" s="198"/>
      <c r="T250" s="200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170</v>
      </c>
      <c r="AT250" s="202" t="s">
        <v>83</v>
      </c>
      <c r="AU250" s="202" t="s">
        <v>92</v>
      </c>
      <c r="AY250" s="201" t="s">
        <v>139</v>
      </c>
      <c r="BK250" s="203">
        <f>BK251</f>
        <v>0</v>
      </c>
    </row>
    <row r="251" s="2" customFormat="1" ht="16.5" customHeight="1">
      <c r="A251" s="40"/>
      <c r="B251" s="41"/>
      <c r="C251" s="206" t="s">
        <v>151</v>
      </c>
      <c r="D251" s="206" t="s">
        <v>141</v>
      </c>
      <c r="E251" s="207" t="s">
        <v>1540</v>
      </c>
      <c r="F251" s="208" t="s">
        <v>1541</v>
      </c>
      <c r="G251" s="209" t="s">
        <v>525</v>
      </c>
      <c r="H251" s="210">
        <v>1</v>
      </c>
      <c r="I251" s="211"/>
      <c r="J251" s="212">
        <f>ROUND(I251*H251,2)</f>
        <v>0</v>
      </c>
      <c r="K251" s="208" t="s">
        <v>82</v>
      </c>
      <c r="L251" s="46"/>
      <c r="M251" s="271" t="s">
        <v>82</v>
      </c>
      <c r="N251" s="272" t="s">
        <v>54</v>
      </c>
      <c r="O251" s="269"/>
      <c r="P251" s="273">
        <f>O251*H251</f>
        <v>0</v>
      </c>
      <c r="Q251" s="273">
        <v>0</v>
      </c>
      <c r="R251" s="273">
        <f>Q251*H251</f>
        <v>0</v>
      </c>
      <c r="S251" s="273">
        <v>0</v>
      </c>
      <c r="T251" s="27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1528</v>
      </c>
      <c r="AT251" s="217" t="s">
        <v>141</v>
      </c>
      <c r="AU251" s="217" t="s">
        <v>21</v>
      </c>
      <c r="AY251" s="18" t="s">
        <v>139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92</v>
      </c>
      <c r="BK251" s="218">
        <f>ROUND(I251*H251,2)</f>
        <v>0</v>
      </c>
      <c r="BL251" s="18" t="s">
        <v>1528</v>
      </c>
      <c r="BM251" s="217" t="s">
        <v>1542</v>
      </c>
    </row>
    <row r="252" s="2" customFormat="1" ht="6.96" customHeight="1">
      <c r="A252" s="40"/>
      <c r="B252" s="61"/>
      <c r="C252" s="62"/>
      <c r="D252" s="62"/>
      <c r="E252" s="62"/>
      <c r="F252" s="62"/>
      <c r="G252" s="62"/>
      <c r="H252" s="62"/>
      <c r="I252" s="62"/>
      <c r="J252" s="62"/>
      <c r="K252" s="62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RdQwORps11MYVO6EZlXLSzWRusGyTAJchpyl+c87gcnKVS1UxexOR2f5HyicrCdarxTSDs6CvwkRAjai9NJv5Q==" hashValue="Y6L6QttGMmpkI9EA80Agur6sYywn45Xrc2Ct+rQIcyM1HCA/hY/yqR9GXDvr+abfozEQ5Y2p7NmMzDdLmH2QsQ==" algorithmName="SHA-512" password="CC35"/>
  <autoFilter ref="C89:K25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111251101"/>
    <hyperlink ref="F99" r:id="rId2" display="https://podminky.urs.cz/item/CS_URS_2022_02/111301111"/>
    <hyperlink ref="F104" r:id="rId3" display="https://podminky.urs.cz/item/CS_URS_2022_02/112101101"/>
    <hyperlink ref="F109" r:id="rId4" display="https://podminky.urs.cz/item/CS_URS_2022_02/112251101"/>
    <hyperlink ref="F111" r:id="rId5" display="https://podminky.urs.cz/item/CS_URS_2022_02/113106134"/>
    <hyperlink ref="F113" r:id="rId6" display="https://podminky.urs.cz/item/CS_URS_2022_02/113204111"/>
    <hyperlink ref="F118" r:id="rId7" display="https://podminky.urs.cz/item/CS_URS_2022_02/122311101"/>
    <hyperlink ref="F123" r:id="rId8" display="https://podminky.urs.cz/item/CS_URS_2022_02/122452204"/>
    <hyperlink ref="F130" r:id="rId9" display="https://podminky.urs.cz/item/CS_URS_2022_02/162201401"/>
    <hyperlink ref="F132" r:id="rId10" display="https://podminky.urs.cz/item/CS_URS_2022_02/162201411"/>
    <hyperlink ref="F134" r:id="rId11" display="https://podminky.urs.cz/item/CS_URS_2022_02/162201421"/>
    <hyperlink ref="F136" r:id="rId12" display="https://podminky.urs.cz/item/CS_URS_2022_02/162301501"/>
    <hyperlink ref="F138" r:id="rId13" display="https://podminky.urs.cz/item/CS_URS_2022_02/162301931"/>
    <hyperlink ref="F142" r:id="rId14" display="https://podminky.urs.cz/item/CS_URS_2022_02/162301951"/>
    <hyperlink ref="F146" r:id="rId15" display="https://podminky.urs.cz/item/CS_URS_2022_02/162301971"/>
    <hyperlink ref="F150" r:id="rId16" display="https://podminky.urs.cz/item/CS_URS_2022_02/162301981"/>
    <hyperlink ref="F154" r:id="rId17" display="https://podminky.urs.cz/item/CS_URS_2022_02/162751137"/>
    <hyperlink ref="F160" r:id="rId18" display="https://podminky.urs.cz/item/CS_URS_2022_02/162751139"/>
    <hyperlink ref="F164" r:id="rId19" display="https://podminky.urs.cz/item/CS_URS_2022_02/171201231"/>
    <hyperlink ref="F168" r:id="rId20" display="https://podminky.urs.cz/item/CS_URS_2022_02/181951112"/>
    <hyperlink ref="F173" r:id="rId21" display="https://podminky.urs.cz/item/CS_URS_2022_02/184818242"/>
    <hyperlink ref="F179" r:id="rId22" display="https://podminky.urs.cz/item/CS_URS_2022_02/291211111"/>
    <hyperlink ref="F187" r:id="rId23" display="https://podminky.urs.cz/item/CS_URS_2022_02/421951114"/>
    <hyperlink ref="F193" r:id="rId24" display="https://podminky.urs.cz/item/CS_URS_2022_02/564661111"/>
    <hyperlink ref="F198" r:id="rId25" display="https://podminky.urs.cz/item/CS_URS_2022_02/564851111"/>
    <hyperlink ref="F203" r:id="rId26" display="https://podminky.urs.cz/item/CS_URS_2022_02/569851111"/>
    <hyperlink ref="F209" r:id="rId27" display="https://podminky.urs.cz/item/CS_URS_2022_02/912211111"/>
    <hyperlink ref="F215" r:id="rId28" display="https://podminky.urs.cz/item/CS_URS_2022_02/919726124"/>
    <hyperlink ref="F221" r:id="rId29" display="https://podminky.urs.cz/item/CS_URS_2022_02/997221561"/>
    <hyperlink ref="F226" r:id="rId30" display="https://podminky.urs.cz/item/CS_URS_2022_02/997221569"/>
    <hyperlink ref="F230" r:id="rId31" display="https://podminky.urs.cz/item/CS_URS_2022_02/997221612"/>
    <hyperlink ref="F234" r:id="rId32" display="https://podminky.urs.cz/item/CS_URS_2022_02/997221861"/>
    <hyperlink ref="F240" r:id="rId33" display="https://podminky.urs.cz/item/CS_URS_2022_02/998212111"/>
    <hyperlink ref="F246" r:id="rId34" display="https://podminky.urs.cz/item/CS_URS_2022_02/012303000"/>
    <hyperlink ref="F249" r:id="rId35" display="https://podminky.urs.cz/item/CS_URS_2022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103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Přestavba mostu ev.č.2033-4, Tlučná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82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24. 9. 2022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82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51</v>
      </c>
      <c r="G32" s="40"/>
      <c r="H32" s="40"/>
      <c r="I32" s="147" t="s">
        <v>50</v>
      </c>
      <c r="J32" s="147" t="s">
        <v>52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53</v>
      </c>
      <c r="E33" s="134" t="s">
        <v>54</v>
      </c>
      <c r="F33" s="149">
        <f>ROUND((SUM(BE83:BE107)),  2)</f>
        <v>0</v>
      </c>
      <c r="G33" s="40"/>
      <c r="H33" s="40"/>
      <c r="I33" s="150">
        <v>0.20999999999999999</v>
      </c>
      <c r="J33" s="149">
        <f>ROUND(((SUM(BE83:BE107))*I33),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55</v>
      </c>
      <c r="F34" s="149">
        <f>ROUND((SUM(BF83:BF107)),  2)</f>
        <v>0</v>
      </c>
      <c r="G34" s="40"/>
      <c r="H34" s="40"/>
      <c r="I34" s="150">
        <v>0.14999999999999999</v>
      </c>
      <c r="J34" s="149">
        <f>ROUND(((SUM(BF83:BF107))*I34),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56</v>
      </c>
      <c r="F35" s="149">
        <f>ROUND((SUM(BG83:BG107)),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57</v>
      </c>
      <c r="F36" s="149">
        <f>ROUND((SUM(BH83:BH107)),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58</v>
      </c>
      <c r="F37" s="149">
        <f>ROUND((SUM(BI83:BI107)),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59</v>
      </c>
      <c r="E39" s="153"/>
      <c r="F39" s="153"/>
      <c r="G39" s="154" t="s">
        <v>60</v>
      </c>
      <c r="H39" s="155" t="s">
        <v>61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Přestavba mostu ev.č.2033-4, Tlučná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SKA1904 -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24. 9. 2022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SÚS Plzeňského kraje</v>
      </c>
      <c r="G54" s="42"/>
      <c r="H54" s="42"/>
      <c r="I54" s="33" t="s">
        <v>38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109</v>
      </c>
    </row>
    <row r="60" s="9" customFormat="1" ht="24.96" customHeight="1">
      <c r="A60" s="9"/>
      <c r="B60" s="167"/>
      <c r="C60" s="168"/>
      <c r="D60" s="169" t="s">
        <v>1403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1404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1405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1544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124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Přestavba mostu ev.č.2033-4, Tlučná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104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SKA1904 - VON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 xml:space="preserve"> </v>
      </c>
      <c r="G77" s="42"/>
      <c r="H77" s="42"/>
      <c r="I77" s="33" t="s">
        <v>24</v>
      </c>
      <c r="J77" s="74" t="str">
        <f>IF(J12="","",J12)</f>
        <v>24. 9. 2022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3" t="s">
        <v>30</v>
      </c>
      <c r="D79" s="42"/>
      <c r="E79" s="42"/>
      <c r="F79" s="28" t="str">
        <f>E15</f>
        <v>SÚS Plzeňského kraje</v>
      </c>
      <c r="G79" s="42"/>
      <c r="H79" s="42"/>
      <c r="I79" s="33" t="s">
        <v>38</v>
      </c>
      <c r="J79" s="38" t="str">
        <f>E21</f>
        <v>Projekční kancelář Ing.Škubalová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36</v>
      </c>
      <c r="D80" s="42"/>
      <c r="E80" s="42"/>
      <c r="F80" s="28" t="str">
        <f>IF(E18="","",E18)</f>
        <v>Vyplň údaj</v>
      </c>
      <c r="G80" s="42"/>
      <c r="H80" s="42"/>
      <c r="I80" s="33" t="s">
        <v>43</v>
      </c>
      <c r="J80" s="38" t="str">
        <f>E24</f>
        <v>Straka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125</v>
      </c>
      <c r="D82" s="182" t="s">
        <v>68</v>
      </c>
      <c r="E82" s="182" t="s">
        <v>64</v>
      </c>
      <c r="F82" s="182" t="s">
        <v>65</v>
      </c>
      <c r="G82" s="182" t="s">
        <v>126</v>
      </c>
      <c r="H82" s="182" t="s">
        <v>127</v>
      </c>
      <c r="I82" s="182" t="s">
        <v>128</v>
      </c>
      <c r="J82" s="182" t="s">
        <v>108</v>
      </c>
      <c r="K82" s="183" t="s">
        <v>129</v>
      </c>
      <c r="L82" s="184"/>
      <c r="M82" s="94" t="s">
        <v>82</v>
      </c>
      <c r="N82" s="95" t="s">
        <v>53</v>
      </c>
      <c r="O82" s="95" t="s">
        <v>130</v>
      </c>
      <c r="P82" s="95" t="s">
        <v>131</v>
      </c>
      <c r="Q82" s="95" t="s">
        <v>132</v>
      </c>
      <c r="R82" s="95" t="s">
        <v>133</v>
      </c>
      <c r="S82" s="95" t="s">
        <v>134</v>
      </c>
      <c r="T82" s="96" t="s">
        <v>135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83</v>
      </c>
      <c r="AU83" s="18" t="s">
        <v>109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83</v>
      </c>
      <c r="E84" s="193" t="s">
        <v>1522</v>
      </c>
      <c r="F84" s="193" t="s">
        <v>1523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P85+P96+P104</f>
        <v>0</v>
      </c>
      <c r="Q84" s="198"/>
      <c r="R84" s="199">
        <f>R85+R96+R104</f>
        <v>0</v>
      </c>
      <c r="S84" s="198"/>
      <c r="T84" s="200">
        <f>T85+T96+T104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170</v>
      </c>
      <c r="AT84" s="202" t="s">
        <v>83</v>
      </c>
      <c r="AU84" s="202" t="s">
        <v>84</v>
      </c>
      <c r="AY84" s="201" t="s">
        <v>139</v>
      </c>
      <c r="BK84" s="203">
        <f>BK85+BK96+BK104</f>
        <v>0</v>
      </c>
    </row>
    <row r="85" s="12" customFormat="1" ht="22.8" customHeight="1">
      <c r="A85" s="12"/>
      <c r="B85" s="190"/>
      <c r="C85" s="191"/>
      <c r="D85" s="192" t="s">
        <v>83</v>
      </c>
      <c r="E85" s="204" t="s">
        <v>1524</v>
      </c>
      <c r="F85" s="204" t="s">
        <v>1525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SUM(P86:P95)</f>
        <v>0</v>
      </c>
      <c r="Q85" s="198"/>
      <c r="R85" s="199">
        <f>SUM(R86:R95)</f>
        <v>0</v>
      </c>
      <c r="S85" s="198"/>
      <c r="T85" s="200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170</v>
      </c>
      <c r="AT85" s="202" t="s">
        <v>83</v>
      </c>
      <c r="AU85" s="202" t="s">
        <v>92</v>
      </c>
      <c r="AY85" s="201" t="s">
        <v>139</v>
      </c>
      <c r="BK85" s="203">
        <f>SUM(BK86:BK95)</f>
        <v>0</v>
      </c>
    </row>
    <row r="86" s="2" customFormat="1" ht="16.5" customHeight="1">
      <c r="A86" s="40"/>
      <c r="B86" s="41"/>
      <c r="C86" s="206" t="s">
        <v>92</v>
      </c>
      <c r="D86" s="206" t="s">
        <v>141</v>
      </c>
      <c r="E86" s="207" t="s">
        <v>1545</v>
      </c>
      <c r="F86" s="208" t="s">
        <v>1546</v>
      </c>
      <c r="G86" s="209" t="s">
        <v>525</v>
      </c>
      <c r="H86" s="210">
        <v>1</v>
      </c>
      <c r="I86" s="211"/>
      <c r="J86" s="212">
        <f>ROUND(I86*H86,2)</f>
        <v>0</v>
      </c>
      <c r="K86" s="208" t="s">
        <v>145</v>
      </c>
      <c r="L86" s="46"/>
      <c r="M86" s="213" t="s">
        <v>82</v>
      </c>
      <c r="N86" s="214" t="s">
        <v>54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1528</v>
      </c>
      <c r="AT86" s="217" t="s">
        <v>141</v>
      </c>
      <c r="AU86" s="217" t="s">
        <v>21</v>
      </c>
      <c r="AY86" s="18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92</v>
      </c>
      <c r="BK86" s="218">
        <f>ROUND(I86*H86,2)</f>
        <v>0</v>
      </c>
      <c r="BL86" s="18" t="s">
        <v>1528</v>
      </c>
      <c r="BM86" s="217" t="s">
        <v>1547</v>
      </c>
    </row>
    <row r="87" s="2" customFormat="1">
      <c r="A87" s="40"/>
      <c r="B87" s="41"/>
      <c r="C87" s="42"/>
      <c r="D87" s="219" t="s">
        <v>148</v>
      </c>
      <c r="E87" s="42"/>
      <c r="F87" s="220" t="s">
        <v>1548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148</v>
      </c>
      <c r="AU87" s="18" t="s">
        <v>21</v>
      </c>
    </row>
    <row r="88" s="2" customFormat="1" ht="16.5" customHeight="1">
      <c r="A88" s="40"/>
      <c r="B88" s="41"/>
      <c r="C88" s="206" t="s">
        <v>21</v>
      </c>
      <c r="D88" s="206" t="s">
        <v>141</v>
      </c>
      <c r="E88" s="207" t="s">
        <v>1549</v>
      </c>
      <c r="F88" s="208" t="s">
        <v>1550</v>
      </c>
      <c r="G88" s="209" t="s">
        <v>525</v>
      </c>
      <c r="H88" s="210">
        <v>1</v>
      </c>
      <c r="I88" s="211"/>
      <c r="J88" s="212">
        <f>ROUND(I88*H88,2)</f>
        <v>0</v>
      </c>
      <c r="K88" s="208" t="s">
        <v>82</v>
      </c>
      <c r="L88" s="46"/>
      <c r="M88" s="213" t="s">
        <v>82</v>
      </c>
      <c r="N88" s="214" t="s">
        <v>54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1528</v>
      </c>
      <c r="AT88" s="217" t="s">
        <v>141</v>
      </c>
      <c r="AU88" s="217" t="s">
        <v>21</v>
      </c>
      <c r="AY88" s="18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92</v>
      </c>
      <c r="BK88" s="218">
        <f>ROUND(I88*H88,2)</f>
        <v>0</v>
      </c>
      <c r="BL88" s="18" t="s">
        <v>1528</v>
      </c>
      <c r="BM88" s="217" t="s">
        <v>1551</v>
      </c>
    </row>
    <row r="89" s="2" customFormat="1" ht="16.5" customHeight="1">
      <c r="A89" s="40"/>
      <c r="B89" s="41"/>
      <c r="C89" s="206" t="s">
        <v>159</v>
      </c>
      <c r="D89" s="206" t="s">
        <v>141</v>
      </c>
      <c r="E89" s="207" t="s">
        <v>1526</v>
      </c>
      <c r="F89" s="208" t="s">
        <v>1552</v>
      </c>
      <c r="G89" s="209" t="s">
        <v>525</v>
      </c>
      <c r="H89" s="210">
        <v>1</v>
      </c>
      <c r="I89" s="211"/>
      <c r="J89" s="212">
        <f>ROUND(I89*H89,2)</f>
        <v>0</v>
      </c>
      <c r="K89" s="208" t="s">
        <v>145</v>
      </c>
      <c r="L89" s="46"/>
      <c r="M89" s="213" t="s">
        <v>82</v>
      </c>
      <c r="N89" s="214" t="s">
        <v>54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1528</v>
      </c>
      <c r="AT89" s="217" t="s">
        <v>141</v>
      </c>
      <c r="AU89" s="217" t="s">
        <v>21</v>
      </c>
      <c r="AY89" s="18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92</v>
      </c>
      <c r="BK89" s="218">
        <f>ROUND(I89*H89,2)</f>
        <v>0</v>
      </c>
      <c r="BL89" s="18" t="s">
        <v>1528</v>
      </c>
      <c r="BM89" s="217" t="s">
        <v>1553</v>
      </c>
    </row>
    <row r="90" s="2" customFormat="1">
      <c r="A90" s="40"/>
      <c r="B90" s="41"/>
      <c r="C90" s="42"/>
      <c r="D90" s="219" t="s">
        <v>148</v>
      </c>
      <c r="E90" s="42"/>
      <c r="F90" s="220" t="s">
        <v>1530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148</v>
      </c>
      <c r="AU90" s="18" t="s">
        <v>21</v>
      </c>
    </row>
    <row r="91" s="2" customFormat="1" ht="16.5" customHeight="1">
      <c r="A91" s="40"/>
      <c r="B91" s="41"/>
      <c r="C91" s="206" t="s">
        <v>146</v>
      </c>
      <c r="D91" s="206" t="s">
        <v>141</v>
      </c>
      <c r="E91" s="207" t="s">
        <v>1554</v>
      </c>
      <c r="F91" s="208" t="s">
        <v>1555</v>
      </c>
      <c r="G91" s="209" t="s">
        <v>525</v>
      </c>
      <c r="H91" s="210">
        <v>1</v>
      </c>
      <c r="I91" s="211"/>
      <c r="J91" s="212">
        <f>ROUND(I91*H91,2)</f>
        <v>0</v>
      </c>
      <c r="K91" s="208" t="s">
        <v>82</v>
      </c>
      <c r="L91" s="46"/>
      <c r="M91" s="213" t="s">
        <v>82</v>
      </c>
      <c r="N91" s="214" t="s">
        <v>54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1528</v>
      </c>
      <c r="AT91" s="217" t="s">
        <v>141</v>
      </c>
      <c r="AU91" s="217" t="s">
        <v>21</v>
      </c>
      <c r="AY91" s="18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92</v>
      </c>
      <c r="BK91" s="218">
        <f>ROUND(I91*H91,2)</f>
        <v>0</v>
      </c>
      <c r="BL91" s="18" t="s">
        <v>1528</v>
      </c>
      <c r="BM91" s="217" t="s">
        <v>1556</v>
      </c>
    </row>
    <row r="92" s="2" customFormat="1" ht="16.5" customHeight="1">
      <c r="A92" s="40"/>
      <c r="B92" s="41"/>
      <c r="C92" s="206" t="s">
        <v>170</v>
      </c>
      <c r="D92" s="206" t="s">
        <v>141</v>
      </c>
      <c r="E92" s="207" t="s">
        <v>1531</v>
      </c>
      <c r="F92" s="208" t="s">
        <v>1532</v>
      </c>
      <c r="G92" s="209" t="s">
        <v>525</v>
      </c>
      <c r="H92" s="210">
        <v>1</v>
      </c>
      <c r="I92" s="211"/>
      <c r="J92" s="212">
        <f>ROUND(I92*H92,2)</f>
        <v>0</v>
      </c>
      <c r="K92" s="208" t="s">
        <v>82</v>
      </c>
      <c r="L92" s="46"/>
      <c r="M92" s="213" t="s">
        <v>82</v>
      </c>
      <c r="N92" s="214" t="s">
        <v>54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1528</v>
      </c>
      <c r="AT92" s="217" t="s">
        <v>141</v>
      </c>
      <c r="AU92" s="217" t="s">
        <v>21</v>
      </c>
      <c r="AY92" s="18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92</v>
      </c>
      <c r="BK92" s="218">
        <f>ROUND(I92*H92,2)</f>
        <v>0</v>
      </c>
      <c r="BL92" s="18" t="s">
        <v>1528</v>
      </c>
      <c r="BM92" s="217" t="s">
        <v>1557</v>
      </c>
    </row>
    <row r="93" s="2" customFormat="1" ht="16.5" customHeight="1">
      <c r="A93" s="40"/>
      <c r="B93" s="41"/>
      <c r="C93" s="206" t="s">
        <v>177</v>
      </c>
      <c r="D93" s="206" t="s">
        <v>141</v>
      </c>
      <c r="E93" s="207" t="s">
        <v>1534</v>
      </c>
      <c r="F93" s="208" t="s">
        <v>1558</v>
      </c>
      <c r="G93" s="209" t="s">
        <v>525</v>
      </c>
      <c r="H93" s="210">
        <v>1</v>
      </c>
      <c r="I93" s="211"/>
      <c r="J93" s="212">
        <f>ROUND(I93*H93,2)</f>
        <v>0</v>
      </c>
      <c r="K93" s="208" t="s">
        <v>145</v>
      </c>
      <c r="L93" s="46"/>
      <c r="M93" s="213" t="s">
        <v>82</v>
      </c>
      <c r="N93" s="214" t="s">
        <v>54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1528</v>
      </c>
      <c r="AT93" s="217" t="s">
        <v>141</v>
      </c>
      <c r="AU93" s="217" t="s">
        <v>21</v>
      </c>
      <c r="AY93" s="18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92</v>
      </c>
      <c r="BK93" s="218">
        <f>ROUND(I93*H93,2)</f>
        <v>0</v>
      </c>
      <c r="BL93" s="18" t="s">
        <v>1528</v>
      </c>
      <c r="BM93" s="217" t="s">
        <v>1559</v>
      </c>
    </row>
    <row r="94" s="2" customFormat="1">
      <c r="A94" s="40"/>
      <c r="B94" s="41"/>
      <c r="C94" s="42"/>
      <c r="D94" s="219" t="s">
        <v>148</v>
      </c>
      <c r="E94" s="42"/>
      <c r="F94" s="220" t="s">
        <v>1537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148</v>
      </c>
      <c r="AU94" s="18" t="s">
        <v>21</v>
      </c>
    </row>
    <row r="95" s="2" customFormat="1" ht="16.5" customHeight="1">
      <c r="A95" s="40"/>
      <c r="B95" s="41"/>
      <c r="C95" s="206" t="s">
        <v>183</v>
      </c>
      <c r="D95" s="206" t="s">
        <v>141</v>
      </c>
      <c r="E95" s="207" t="s">
        <v>1560</v>
      </c>
      <c r="F95" s="208" t="s">
        <v>1561</v>
      </c>
      <c r="G95" s="209" t="s">
        <v>525</v>
      </c>
      <c r="H95" s="210">
        <v>1</v>
      </c>
      <c r="I95" s="211"/>
      <c r="J95" s="212">
        <f>ROUND(I95*H95,2)</f>
        <v>0</v>
      </c>
      <c r="K95" s="208" t="s">
        <v>82</v>
      </c>
      <c r="L95" s="46"/>
      <c r="M95" s="213" t="s">
        <v>82</v>
      </c>
      <c r="N95" s="214" t="s">
        <v>54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1528</v>
      </c>
      <c r="AT95" s="217" t="s">
        <v>141</v>
      </c>
      <c r="AU95" s="217" t="s">
        <v>21</v>
      </c>
      <c r="AY95" s="18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92</v>
      </c>
      <c r="BK95" s="218">
        <f>ROUND(I95*H95,2)</f>
        <v>0</v>
      </c>
      <c r="BL95" s="18" t="s">
        <v>1528</v>
      </c>
      <c r="BM95" s="217" t="s">
        <v>1562</v>
      </c>
    </row>
    <row r="96" s="12" customFormat="1" ht="22.8" customHeight="1">
      <c r="A96" s="12"/>
      <c r="B96" s="190"/>
      <c r="C96" s="191"/>
      <c r="D96" s="192" t="s">
        <v>83</v>
      </c>
      <c r="E96" s="204" t="s">
        <v>1538</v>
      </c>
      <c r="F96" s="204" t="s">
        <v>1539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SUM(P97:P103)</f>
        <v>0</v>
      </c>
      <c r="Q96" s="198"/>
      <c r="R96" s="199">
        <f>SUM(R97:R103)</f>
        <v>0</v>
      </c>
      <c r="S96" s="198"/>
      <c r="T96" s="20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170</v>
      </c>
      <c r="AT96" s="202" t="s">
        <v>83</v>
      </c>
      <c r="AU96" s="202" t="s">
        <v>92</v>
      </c>
      <c r="AY96" s="201" t="s">
        <v>139</v>
      </c>
      <c r="BK96" s="203">
        <f>SUM(BK97:BK103)</f>
        <v>0</v>
      </c>
    </row>
    <row r="97" s="2" customFormat="1" ht="24.15" customHeight="1">
      <c r="A97" s="40"/>
      <c r="B97" s="41"/>
      <c r="C97" s="206" t="s">
        <v>189</v>
      </c>
      <c r="D97" s="206" t="s">
        <v>141</v>
      </c>
      <c r="E97" s="207" t="s">
        <v>1563</v>
      </c>
      <c r="F97" s="208" t="s">
        <v>1564</v>
      </c>
      <c r="G97" s="209" t="s">
        <v>525</v>
      </c>
      <c r="H97" s="210">
        <v>1</v>
      </c>
      <c r="I97" s="211"/>
      <c r="J97" s="212">
        <f>ROUND(I97*H97,2)</f>
        <v>0</v>
      </c>
      <c r="K97" s="208" t="s">
        <v>145</v>
      </c>
      <c r="L97" s="46"/>
      <c r="M97" s="213" t="s">
        <v>82</v>
      </c>
      <c r="N97" s="214" t="s">
        <v>54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1528</v>
      </c>
      <c r="AT97" s="217" t="s">
        <v>141</v>
      </c>
      <c r="AU97" s="217" t="s">
        <v>21</v>
      </c>
      <c r="AY97" s="18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92</v>
      </c>
      <c r="BK97" s="218">
        <f>ROUND(I97*H97,2)</f>
        <v>0</v>
      </c>
      <c r="BL97" s="18" t="s">
        <v>1528</v>
      </c>
      <c r="BM97" s="217" t="s">
        <v>1565</v>
      </c>
    </row>
    <row r="98" s="2" customFormat="1">
      <c r="A98" s="40"/>
      <c r="B98" s="41"/>
      <c r="C98" s="42"/>
      <c r="D98" s="219" t="s">
        <v>148</v>
      </c>
      <c r="E98" s="42"/>
      <c r="F98" s="220" t="s">
        <v>1566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148</v>
      </c>
      <c r="AU98" s="18" t="s">
        <v>21</v>
      </c>
    </row>
    <row r="99" s="2" customFormat="1" ht="16.5" customHeight="1">
      <c r="A99" s="40"/>
      <c r="B99" s="41"/>
      <c r="C99" s="206" t="s">
        <v>195</v>
      </c>
      <c r="D99" s="206" t="s">
        <v>141</v>
      </c>
      <c r="E99" s="207" t="s">
        <v>1567</v>
      </c>
      <c r="F99" s="208" t="s">
        <v>1568</v>
      </c>
      <c r="G99" s="209" t="s">
        <v>525</v>
      </c>
      <c r="H99" s="210">
        <v>1</v>
      </c>
      <c r="I99" s="211"/>
      <c r="J99" s="212">
        <f>ROUND(I99*H99,2)</f>
        <v>0</v>
      </c>
      <c r="K99" s="208" t="s">
        <v>82</v>
      </c>
      <c r="L99" s="46"/>
      <c r="M99" s="213" t="s">
        <v>82</v>
      </c>
      <c r="N99" s="214" t="s">
        <v>54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1528</v>
      </c>
      <c r="AT99" s="217" t="s">
        <v>141</v>
      </c>
      <c r="AU99" s="217" t="s">
        <v>21</v>
      </c>
      <c r="AY99" s="18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92</v>
      </c>
      <c r="BK99" s="218">
        <f>ROUND(I99*H99,2)</f>
        <v>0</v>
      </c>
      <c r="BL99" s="18" t="s">
        <v>1528</v>
      </c>
      <c r="BM99" s="217" t="s">
        <v>1569</v>
      </c>
    </row>
    <row r="100" s="2" customFormat="1" ht="16.5" customHeight="1">
      <c r="A100" s="40"/>
      <c r="B100" s="41"/>
      <c r="C100" s="206" t="s">
        <v>202</v>
      </c>
      <c r="D100" s="206" t="s">
        <v>141</v>
      </c>
      <c r="E100" s="207" t="s">
        <v>1570</v>
      </c>
      <c r="F100" s="208" t="s">
        <v>1571</v>
      </c>
      <c r="G100" s="209" t="s">
        <v>525</v>
      </c>
      <c r="H100" s="210">
        <v>1</v>
      </c>
      <c r="I100" s="211"/>
      <c r="J100" s="212">
        <f>ROUND(I100*H100,2)</f>
        <v>0</v>
      </c>
      <c r="K100" s="208" t="s">
        <v>82</v>
      </c>
      <c r="L100" s="46"/>
      <c r="M100" s="213" t="s">
        <v>82</v>
      </c>
      <c r="N100" s="214" t="s">
        <v>54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1528</v>
      </c>
      <c r="AT100" s="217" t="s">
        <v>141</v>
      </c>
      <c r="AU100" s="217" t="s">
        <v>21</v>
      </c>
      <c r="AY100" s="18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92</v>
      </c>
      <c r="BK100" s="218">
        <f>ROUND(I100*H100,2)</f>
        <v>0</v>
      </c>
      <c r="BL100" s="18" t="s">
        <v>1528</v>
      </c>
      <c r="BM100" s="217" t="s">
        <v>1572</v>
      </c>
    </row>
    <row r="101" s="2" customFormat="1" ht="16.5" customHeight="1">
      <c r="A101" s="40"/>
      <c r="B101" s="41"/>
      <c r="C101" s="206" t="s">
        <v>206</v>
      </c>
      <c r="D101" s="206" t="s">
        <v>141</v>
      </c>
      <c r="E101" s="207" t="s">
        <v>1573</v>
      </c>
      <c r="F101" s="208" t="s">
        <v>1574</v>
      </c>
      <c r="G101" s="209" t="s">
        <v>525</v>
      </c>
      <c r="H101" s="210">
        <v>1</v>
      </c>
      <c r="I101" s="211"/>
      <c r="J101" s="212">
        <f>ROUND(I101*H101,2)</f>
        <v>0</v>
      </c>
      <c r="K101" s="208" t="s">
        <v>82</v>
      </c>
      <c r="L101" s="46"/>
      <c r="M101" s="213" t="s">
        <v>82</v>
      </c>
      <c r="N101" s="214" t="s">
        <v>54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1528</v>
      </c>
      <c r="AT101" s="217" t="s">
        <v>141</v>
      </c>
      <c r="AU101" s="217" t="s">
        <v>21</v>
      </c>
      <c r="AY101" s="18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92</v>
      </c>
      <c r="BK101" s="218">
        <f>ROUND(I101*H101,2)</f>
        <v>0</v>
      </c>
      <c r="BL101" s="18" t="s">
        <v>1528</v>
      </c>
      <c r="BM101" s="217" t="s">
        <v>1575</v>
      </c>
    </row>
    <row r="102" s="2" customFormat="1" ht="16.5" customHeight="1">
      <c r="A102" s="40"/>
      <c r="B102" s="41"/>
      <c r="C102" s="206" t="s">
        <v>213</v>
      </c>
      <c r="D102" s="206" t="s">
        <v>141</v>
      </c>
      <c r="E102" s="207" t="s">
        <v>1576</v>
      </c>
      <c r="F102" s="208" t="s">
        <v>1577</v>
      </c>
      <c r="G102" s="209" t="s">
        <v>525</v>
      </c>
      <c r="H102" s="210">
        <v>1</v>
      </c>
      <c r="I102" s="211"/>
      <c r="J102" s="212">
        <f>ROUND(I102*H102,2)</f>
        <v>0</v>
      </c>
      <c r="K102" s="208" t="s">
        <v>145</v>
      </c>
      <c r="L102" s="46"/>
      <c r="M102" s="213" t="s">
        <v>82</v>
      </c>
      <c r="N102" s="214" t="s">
        <v>54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1528</v>
      </c>
      <c r="AT102" s="217" t="s">
        <v>141</v>
      </c>
      <c r="AU102" s="217" t="s">
        <v>21</v>
      </c>
      <c r="AY102" s="18" t="s">
        <v>139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92</v>
      </c>
      <c r="BK102" s="218">
        <f>ROUND(I102*H102,2)</f>
        <v>0</v>
      </c>
      <c r="BL102" s="18" t="s">
        <v>1528</v>
      </c>
      <c r="BM102" s="217" t="s">
        <v>1578</v>
      </c>
    </row>
    <row r="103" s="2" customFormat="1">
      <c r="A103" s="40"/>
      <c r="B103" s="41"/>
      <c r="C103" s="42"/>
      <c r="D103" s="219" t="s">
        <v>148</v>
      </c>
      <c r="E103" s="42"/>
      <c r="F103" s="220" t="s">
        <v>1579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148</v>
      </c>
      <c r="AU103" s="18" t="s">
        <v>21</v>
      </c>
    </row>
    <row r="104" s="12" customFormat="1" ht="22.8" customHeight="1">
      <c r="A104" s="12"/>
      <c r="B104" s="190"/>
      <c r="C104" s="191"/>
      <c r="D104" s="192" t="s">
        <v>83</v>
      </c>
      <c r="E104" s="204" t="s">
        <v>1580</v>
      </c>
      <c r="F104" s="204" t="s">
        <v>1581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SUM(P105:P107)</f>
        <v>0</v>
      </c>
      <c r="Q104" s="198"/>
      <c r="R104" s="199">
        <f>SUM(R105:R107)</f>
        <v>0</v>
      </c>
      <c r="S104" s="198"/>
      <c r="T104" s="20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170</v>
      </c>
      <c r="AT104" s="202" t="s">
        <v>83</v>
      </c>
      <c r="AU104" s="202" t="s">
        <v>92</v>
      </c>
      <c r="AY104" s="201" t="s">
        <v>139</v>
      </c>
      <c r="BK104" s="203">
        <f>SUM(BK105:BK107)</f>
        <v>0</v>
      </c>
    </row>
    <row r="105" s="2" customFormat="1" ht="16.5" customHeight="1">
      <c r="A105" s="40"/>
      <c r="B105" s="41"/>
      <c r="C105" s="206" t="s">
        <v>220</v>
      </c>
      <c r="D105" s="206" t="s">
        <v>141</v>
      </c>
      <c r="E105" s="207" t="s">
        <v>1582</v>
      </c>
      <c r="F105" s="208" t="s">
        <v>1583</v>
      </c>
      <c r="G105" s="209" t="s">
        <v>525</v>
      </c>
      <c r="H105" s="210">
        <v>1</v>
      </c>
      <c r="I105" s="211"/>
      <c r="J105" s="212">
        <f>ROUND(I105*H105,2)</f>
        <v>0</v>
      </c>
      <c r="K105" s="208" t="s">
        <v>82</v>
      </c>
      <c r="L105" s="46"/>
      <c r="M105" s="213" t="s">
        <v>82</v>
      </c>
      <c r="N105" s="214" t="s">
        <v>54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1528</v>
      </c>
      <c r="AT105" s="217" t="s">
        <v>141</v>
      </c>
      <c r="AU105" s="217" t="s">
        <v>21</v>
      </c>
      <c r="AY105" s="18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92</v>
      </c>
      <c r="BK105" s="218">
        <f>ROUND(I105*H105,2)</f>
        <v>0</v>
      </c>
      <c r="BL105" s="18" t="s">
        <v>1528</v>
      </c>
      <c r="BM105" s="217" t="s">
        <v>1584</v>
      </c>
    </row>
    <row r="106" s="2" customFormat="1" ht="16.5" customHeight="1">
      <c r="A106" s="40"/>
      <c r="B106" s="41"/>
      <c r="C106" s="206" t="s">
        <v>226</v>
      </c>
      <c r="D106" s="206" t="s">
        <v>141</v>
      </c>
      <c r="E106" s="207" t="s">
        <v>1585</v>
      </c>
      <c r="F106" s="208" t="s">
        <v>1586</v>
      </c>
      <c r="G106" s="209" t="s">
        <v>525</v>
      </c>
      <c r="H106" s="210">
        <v>1</v>
      </c>
      <c r="I106" s="211"/>
      <c r="J106" s="212">
        <f>ROUND(I106*H106,2)</f>
        <v>0</v>
      </c>
      <c r="K106" s="208" t="s">
        <v>82</v>
      </c>
      <c r="L106" s="46"/>
      <c r="M106" s="213" t="s">
        <v>82</v>
      </c>
      <c r="N106" s="214" t="s">
        <v>54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1528</v>
      </c>
      <c r="AT106" s="217" t="s">
        <v>141</v>
      </c>
      <c r="AU106" s="217" t="s">
        <v>21</v>
      </c>
      <c r="AY106" s="18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92</v>
      </c>
      <c r="BK106" s="218">
        <f>ROUND(I106*H106,2)</f>
        <v>0</v>
      </c>
      <c r="BL106" s="18" t="s">
        <v>1528</v>
      </c>
      <c r="BM106" s="217" t="s">
        <v>1587</v>
      </c>
    </row>
    <row r="107" s="2" customFormat="1" ht="16.5" customHeight="1">
      <c r="A107" s="40"/>
      <c r="B107" s="41"/>
      <c r="C107" s="206" t="s">
        <v>8</v>
      </c>
      <c r="D107" s="206" t="s">
        <v>141</v>
      </c>
      <c r="E107" s="207" t="s">
        <v>1588</v>
      </c>
      <c r="F107" s="208" t="s">
        <v>1589</v>
      </c>
      <c r="G107" s="209" t="s">
        <v>525</v>
      </c>
      <c r="H107" s="210">
        <v>1</v>
      </c>
      <c r="I107" s="211"/>
      <c r="J107" s="212">
        <f>ROUND(I107*H107,2)</f>
        <v>0</v>
      </c>
      <c r="K107" s="208" t="s">
        <v>82</v>
      </c>
      <c r="L107" s="46"/>
      <c r="M107" s="271" t="s">
        <v>82</v>
      </c>
      <c r="N107" s="272" t="s">
        <v>54</v>
      </c>
      <c r="O107" s="269"/>
      <c r="P107" s="273">
        <f>O107*H107</f>
        <v>0</v>
      </c>
      <c r="Q107" s="273">
        <v>0</v>
      </c>
      <c r="R107" s="273">
        <f>Q107*H107</f>
        <v>0</v>
      </c>
      <c r="S107" s="273">
        <v>0</v>
      </c>
      <c r="T107" s="27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1528</v>
      </c>
      <c r="AT107" s="217" t="s">
        <v>141</v>
      </c>
      <c r="AU107" s="217" t="s">
        <v>21</v>
      </c>
      <c r="AY107" s="18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92</v>
      </c>
      <c r="BK107" s="218">
        <f>ROUND(I107*H107,2)</f>
        <v>0</v>
      </c>
      <c r="BL107" s="18" t="s">
        <v>1528</v>
      </c>
      <c r="BM107" s="217" t="s">
        <v>1590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Zl2jBtqm9YP93Nrx5llAcl8iPhOElSxrwTh4QeHcPrHsZfxWNLKv0o5MNKooasAwejKyS5MRZQFi5hyeLd/JDQ==" hashValue="uVxOSQFbWr4fVjZjyazCd8Vj3EmVceAlLE3xBbolpnRZEEGsmhlTfstGYyyIg2bIJpO7kDfJ6sRqwlN/6ziYFQ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012103000"/>
    <hyperlink ref="F90" r:id="rId2" display="https://podminky.urs.cz/item/CS_URS_2022_02/012303000"/>
    <hyperlink ref="F94" r:id="rId3" display="https://podminky.urs.cz/item/CS_URS_2022_02/013254000"/>
    <hyperlink ref="F98" r:id="rId4" display="https://podminky.urs.cz/item/CS_URS_2022_02/030001000"/>
    <hyperlink ref="F103" r:id="rId5" display="https://podminky.urs.cz/item/CS_URS_2022_02/0346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1591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1592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1593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1594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1595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1596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1597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1598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1599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1600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1601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91</v>
      </c>
      <c r="F18" s="286" t="s">
        <v>1602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1603</v>
      </c>
      <c r="F19" s="286" t="s">
        <v>1604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1605</v>
      </c>
      <c r="F20" s="286" t="s">
        <v>1606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101</v>
      </c>
      <c r="F21" s="286" t="s">
        <v>1607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1608</v>
      </c>
      <c r="F22" s="286" t="s">
        <v>1609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1610</v>
      </c>
      <c r="F23" s="286" t="s">
        <v>1611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1612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1613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1614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1615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1616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1617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1618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1619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1620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125</v>
      </c>
      <c r="F36" s="286"/>
      <c r="G36" s="286" t="s">
        <v>1621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1622</v>
      </c>
      <c r="F37" s="286"/>
      <c r="G37" s="286" t="s">
        <v>1623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64</v>
      </c>
      <c r="F38" s="286"/>
      <c r="G38" s="286" t="s">
        <v>1624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65</v>
      </c>
      <c r="F39" s="286"/>
      <c r="G39" s="286" t="s">
        <v>1625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126</v>
      </c>
      <c r="F40" s="286"/>
      <c r="G40" s="286" t="s">
        <v>1626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127</v>
      </c>
      <c r="F41" s="286"/>
      <c r="G41" s="286" t="s">
        <v>1627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1628</v>
      </c>
      <c r="F42" s="286"/>
      <c r="G42" s="286" t="s">
        <v>1629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1630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1631</v>
      </c>
      <c r="F44" s="286"/>
      <c r="G44" s="286" t="s">
        <v>1632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129</v>
      </c>
      <c r="F45" s="286"/>
      <c r="G45" s="286" t="s">
        <v>1633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1634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1635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1636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1637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1638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1639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1640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1641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1642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1643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1644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1645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1646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1647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1648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1649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1650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1651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1652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1653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1654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1655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1656</v>
      </c>
      <c r="D76" s="304"/>
      <c r="E76" s="304"/>
      <c r="F76" s="304" t="s">
        <v>1657</v>
      </c>
      <c r="G76" s="305"/>
      <c r="H76" s="304" t="s">
        <v>65</v>
      </c>
      <c r="I76" s="304" t="s">
        <v>68</v>
      </c>
      <c r="J76" s="304" t="s">
        <v>1658</v>
      </c>
      <c r="K76" s="303"/>
    </row>
    <row r="77" s="1" customFormat="1" ht="17.25" customHeight="1">
      <c r="B77" s="301"/>
      <c r="C77" s="306" t="s">
        <v>1659</v>
      </c>
      <c r="D77" s="306"/>
      <c r="E77" s="306"/>
      <c r="F77" s="307" t="s">
        <v>1660</v>
      </c>
      <c r="G77" s="308"/>
      <c r="H77" s="306"/>
      <c r="I77" s="306"/>
      <c r="J77" s="306" t="s">
        <v>1661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64</v>
      </c>
      <c r="D79" s="311"/>
      <c r="E79" s="311"/>
      <c r="F79" s="312" t="s">
        <v>1662</v>
      </c>
      <c r="G79" s="313"/>
      <c r="H79" s="289" t="s">
        <v>1663</v>
      </c>
      <c r="I79" s="289" t="s">
        <v>1664</v>
      </c>
      <c r="J79" s="289">
        <v>20</v>
      </c>
      <c r="K79" s="303"/>
    </row>
    <row r="80" s="1" customFormat="1" ht="15" customHeight="1">
      <c r="B80" s="301"/>
      <c r="C80" s="289" t="s">
        <v>1665</v>
      </c>
      <c r="D80" s="289"/>
      <c r="E80" s="289"/>
      <c r="F80" s="312" t="s">
        <v>1662</v>
      </c>
      <c r="G80" s="313"/>
      <c r="H80" s="289" t="s">
        <v>1666</v>
      </c>
      <c r="I80" s="289" t="s">
        <v>1664</v>
      </c>
      <c r="J80" s="289">
        <v>120</v>
      </c>
      <c r="K80" s="303"/>
    </row>
    <row r="81" s="1" customFormat="1" ht="15" customHeight="1">
      <c r="B81" s="314"/>
      <c r="C81" s="289" t="s">
        <v>1667</v>
      </c>
      <c r="D81" s="289"/>
      <c r="E81" s="289"/>
      <c r="F81" s="312" t="s">
        <v>1668</v>
      </c>
      <c r="G81" s="313"/>
      <c r="H81" s="289" t="s">
        <v>1669</v>
      </c>
      <c r="I81" s="289" t="s">
        <v>1664</v>
      </c>
      <c r="J81" s="289">
        <v>50</v>
      </c>
      <c r="K81" s="303"/>
    </row>
    <row r="82" s="1" customFormat="1" ht="15" customHeight="1">
      <c r="B82" s="314"/>
      <c r="C82" s="289" t="s">
        <v>1670</v>
      </c>
      <c r="D82" s="289"/>
      <c r="E82" s="289"/>
      <c r="F82" s="312" t="s">
        <v>1662</v>
      </c>
      <c r="G82" s="313"/>
      <c r="H82" s="289" t="s">
        <v>1671</v>
      </c>
      <c r="I82" s="289" t="s">
        <v>1672</v>
      </c>
      <c r="J82" s="289"/>
      <c r="K82" s="303"/>
    </row>
    <row r="83" s="1" customFormat="1" ht="15" customHeight="1">
      <c r="B83" s="314"/>
      <c r="C83" s="315" t="s">
        <v>1673</v>
      </c>
      <c r="D83" s="315"/>
      <c r="E83" s="315"/>
      <c r="F83" s="316" t="s">
        <v>1668</v>
      </c>
      <c r="G83" s="315"/>
      <c r="H83" s="315" t="s">
        <v>1674</v>
      </c>
      <c r="I83" s="315" t="s">
        <v>1664</v>
      </c>
      <c r="J83" s="315">
        <v>15</v>
      </c>
      <c r="K83" s="303"/>
    </row>
    <row r="84" s="1" customFormat="1" ht="15" customHeight="1">
      <c r="B84" s="314"/>
      <c r="C84" s="315" t="s">
        <v>1675</v>
      </c>
      <c r="D84" s="315"/>
      <c r="E84" s="315"/>
      <c r="F84" s="316" t="s">
        <v>1668</v>
      </c>
      <c r="G84" s="315"/>
      <c r="H84" s="315" t="s">
        <v>1676</v>
      </c>
      <c r="I84" s="315" t="s">
        <v>1664</v>
      </c>
      <c r="J84" s="315">
        <v>15</v>
      </c>
      <c r="K84" s="303"/>
    </row>
    <row r="85" s="1" customFormat="1" ht="15" customHeight="1">
      <c r="B85" s="314"/>
      <c r="C85" s="315" t="s">
        <v>1677</v>
      </c>
      <c r="D85" s="315"/>
      <c r="E85" s="315"/>
      <c r="F85" s="316" t="s">
        <v>1668</v>
      </c>
      <c r="G85" s="315"/>
      <c r="H85" s="315" t="s">
        <v>1678</v>
      </c>
      <c r="I85" s="315" t="s">
        <v>1664</v>
      </c>
      <c r="J85" s="315">
        <v>20</v>
      </c>
      <c r="K85" s="303"/>
    </row>
    <row r="86" s="1" customFormat="1" ht="15" customHeight="1">
      <c r="B86" s="314"/>
      <c r="C86" s="315" t="s">
        <v>1679</v>
      </c>
      <c r="D86" s="315"/>
      <c r="E86" s="315"/>
      <c r="F86" s="316" t="s">
        <v>1668</v>
      </c>
      <c r="G86" s="315"/>
      <c r="H86" s="315" t="s">
        <v>1680</v>
      </c>
      <c r="I86" s="315" t="s">
        <v>1664</v>
      </c>
      <c r="J86" s="315">
        <v>20</v>
      </c>
      <c r="K86" s="303"/>
    </row>
    <row r="87" s="1" customFormat="1" ht="15" customHeight="1">
      <c r="B87" s="314"/>
      <c r="C87" s="289" t="s">
        <v>1681</v>
      </c>
      <c r="D87" s="289"/>
      <c r="E87" s="289"/>
      <c r="F87" s="312" t="s">
        <v>1668</v>
      </c>
      <c r="G87" s="313"/>
      <c r="H87" s="289" t="s">
        <v>1682</v>
      </c>
      <c r="I87" s="289" t="s">
        <v>1664</v>
      </c>
      <c r="J87" s="289">
        <v>50</v>
      </c>
      <c r="K87" s="303"/>
    </row>
    <row r="88" s="1" customFormat="1" ht="15" customHeight="1">
      <c r="B88" s="314"/>
      <c r="C88" s="289" t="s">
        <v>1683</v>
      </c>
      <c r="D88" s="289"/>
      <c r="E88" s="289"/>
      <c r="F88" s="312" t="s">
        <v>1668</v>
      </c>
      <c r="G88" s="313"/>
      <c r="H88" s="289" t="s">
        <v>1684</v>
      </c>
      <c r="I88" s="289" t="s">
        <v>1664</v>
      </c>
      <c r="J88" s="289">
        <v>20</v>
      </c>
      <c r="K88" s="303"/>
    </row>
    <row r="89" s="1" customFormat="1" ht="15" customHeight="1">
      <c r="B89" s="314"/>
      <c r="C89" s="289" t="s">
        <v>1685</v>
      </c>
      <c r="D89" s="289"/>
      <c r="E89" s="289"/>
      <c r="F89" s="312" t="s">
        <v>1668</v>
      </c>
      <c r="G89" s="313"/>
      <c r="H89" s="289" t="s">
        <v>1686</v>
      </c>
      <c r="I89" s="289" t="s">
        <v>1664</v>
      </c>
      <c r="J89" s="289">
        <v>20</v>
      </c>
      <c r="K89" s="303"/>
    </row>
    <row r="90" s="1" customFormat="1" ht="15" customHeight="1">
      <c r="B90" s="314"/>
      <c r="C90" s="289" t="s">
        <v>1687</v>
      </c>
      <c r="D90" s="289"/>
      <c r="E90" s="289"/>
      <c r="F90" s="312" t="s">
        <v>1668</v>
      </c>
      <c r="G90" s="313"/>
      <c r="H90" s="289" t="s">
        <v>1688</v>
      </c>
      <c r="I90" s="289" t="s">
        <v>1664</v>
      </c>
      <c r="J90" s="289">
        <v>50</v>
      </c>
      <c r="K90" s="303"/>
    </row>
    <row r="91" s="1" customFormat="1" ht="15" customHeight="1">
      <c r="B91" s="314"/>
      <c r="C91" s="289" t="s">
        <v>1689</v>
      </c>
      <c r="D91" s="289"/>
      <c r="E91" s="289"/>
      <c r="F91" s="312" t="s">
        <v>1668</v>
      </c>
      <c r="G91" s="313"/>
      <c r="H91" s="289" t="s">
        <v>1689</v>
      </c>
      <c r="I91" s="289" t="s">
        <v>1664</v>
      </c>
      <c r="J91" s="289">
        <v>50</v>
      </c>
      <c r="K91" s="303"/>
    </row>
    <row r="92" s="1" customFormat="1" ht="15" customHeight="1">
      <c r="B92" s="314"/>
      <c r="C92" s="289" t="s">
        <v>1690</v>
      </c>
      <c r="D92" s="289"/>
      <c r="E92" s="289"/>
      <c r="F92" s="312" t="s">
        <v>1668</v>
      </c>
      <c r="G92" s="313"/>
      <c r="H92" s="289" t="s">
        <v>1691</v>
      </c>
      <c r="I92" s="289" t="s">
        <v>1664</v>
      </c>
      <c r="J92" s="289">
        <v>255</v>
      </c>
      <c r="K92" s="303"/>
    </row>
    <row r="93" s="1" customFormat="1" ht="15" customHeight="1">
      <c r="B93" s="314"/>
      <c r="C93" s="289" t="s">
        <v>1692</v>
      </c>
      <c r="D93" s="289"/>
      <c r="E93" s="289"/>
      <c r="F93" s="312" t="s">
        <v>1662</v>
      </c>
      <c r="G93" s="313"/>
      <c r="H93" s="289" t="s">
        <v>1693</v>
      </c>
      <c r="I93" s="289" t="s">
        <v>1694</v>
      </c>
      <c r="J93" s="289"/>
      <c r="K93" s="303"/>
    </row>
    <row r="94" s="1" customFormat="1" ht="15" customHeight="1">
      <c r="B94" s="314"/>
      <c r="C94" s="289" t="s">
        <v>1695</v>
      </c>
      <c r="D94" s="289"/>
      <c r="E94" s="289"/>
      <c r="F94" s="312" t="s">
        <v>1662</v>
      </c>
      <c r="G94" s="313"/>
      <c r="H94" s="289" t="s">
        <v>1696</v>
      </c>
      <c r="I94" s="289" t="s">
        <v>1697</v>
      </c>
      <c r="J94" s="289"/>
      <c r="K94" s="303"/>
    </row>
    <row r="95" s="1" customFormat="1" ht="15" customHeight="1">
      <c r="B95" s="314"/>
      <c r="C95" s="289" t="s">
        <v>1698</v>
      </c>
      <c r="D95" s="289"/>
      <c r="E95" s="289"/>
      <c r="F95" s="312" t="s">
        <v>1662</v>
      </c>
      <c r="G95" s="313"/>
      <c r="H95" s="289" t="s">
        <v>1698</v>
      </c>
      <c r="I95" s="289" t="s">
        <v>1697</v>
      </c>
      <c r="J95" s="289"/>
      <c r="K95" s="303"/>
    </row>
    <row r="96" s="1" customFormat="1" ht="15" customHeight="1">
      <c r="B96" s="314"/>
      <c r="C96" s="289" t="s">
        <v>49</v>
      </c>
      <c r="D96" s="289"/>
      <c r="E96" s="289"/>
      <c r="F96" s="312" t="s">
        <v>1662</v>
      </c>
      <c r="G96" s="313"/>
      <c r="H96" s="289" t="s">
        <v>1699</v>
      </c>
      <c r="I96" s="289" t="s">
        <v>1697</v>
      </c>
      <c r="J96" s="289"/>
      <c r="K96" s="303"/>
    </row>
    <row r="97" s="1" customFormat="1" ht="15" customHeight="1">
      <c r="B97" s="314"/>
      <c r="C97" s="289" t="s">
        <v>59</v>
      </c>
      <c r="D97" s="289"/>
      <c r="E97" s="289"/>
      <c r="F97" s="312" t="s">
        <v>1662</v>
      </c>
      <c r="G97" s="313"/>
      <c r="H97" s="289" t="s">
        <v>1700</v>
      </c>
      <c r="I97" s="289" t="s">
        <v>1697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1701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1656</v>
      </c>
      <c r="D103" s="304"/>
      <c r="E103" s="304"/>
      <c r="F103" s="304" t="s">
        <v>1657</v>
      </c>
      <c r="G103" s="305"/>
      <c r="H103" s="304" t="s">
        <v>65</v>
      </c>
      <c r="I103" s="304" t="s">
        <v>68</v>
      </c>
      <c r="J103" s="304" t="s">
        <v>1658</v>
      </c>
      <c r="K103" s="303"/>
    </row>
    <row r="104" s="1" customFormat="1" ht="17.25" customHeight="1">
      <c r="B104" s="301"/>
      <c r="C104" s="306" t="s">
        <v>1659</v>
      </c>
      <c r="D104" s="306"/>
      <c r="E104" s="306"/>
      <c r="F104" s="307" t="s">
        <v>1660</v>
      </c>
      <c r="G104" s="308"/>
      <c r="H104" s="306"/>
      <c r="I104" s="306"/>
      <c r="J104" s="306" t="s">
        <v>1661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64</v>
      </c>
      <c r="D106" s="311"/>
      <c r="E106" s="311"/>
      <c r="F106" s="312" t="s">
        <v>1662</v>
      </c>
      <c r="G106" s="289"/>
      <c r="H106" s="289" t="s">
        <v>1702</v>
      </c>
      <c r="I106" s="289" t="s">
        <v>1664</v>
      </c>
      <c r="J106" s="289">
        <v>20</v>
      </c>
      <c r="K106" s="303"/>
    </row>
    <row r="107" s="1" customFormat="1" ht="15" customHeight="1">
      <c r="B107" s="301"/>
      <c r="C107" s="289" t="s">
        <v>1665</v>
      </c>
      <c r="D107" s="289"/>
      <c r="E107" s="289"/>
      <c r="F107" s="312" t="s">
        <v>1662</v>
      </c>
      <c r="G107" s="289"/>
      <c r="H107" s="289" t="s">
        <v>1702</v>
      </c>
      <c r="I107" s="289" t="s">
        <v>1664</v>
      </c>
      <c r="J107" s="289">
        <v>120</v>
      </c>
      <c r="K107" s="303"/>
    </row>
    <row r="108" s="1" customFormat="1" ht="15" customHeight="1">
      <c r="B108" s="314"/>
      <c r="C108" s="289" t="s">
        <v>1667</v>
      </c>
      <c r="D108" s="289"/>
      <c r="E108" s="289"/>
      <c r="F108" s="312" t="s">
        <v>1668</v>
      </c>
      <c r="G108" s="289"/>
      <c r="H108" s="289" t="s">
        <v>1702</v>
      </c>
      <c r="I108" s="289" t="s">
        <v>1664</v>
      </c>
      <c r="J108" s="289">
        <v>50</v>
      </c>
      <c r="K108" s="303"/>
    </row>
    <row r="109" s="1" customFormat="1" ht="15" customHeight="1">
      <c r="B109" s="314"/>
      <c r="C109" s="289" t="s">
        <v>1670</v>
      </c>
      <c r="D109" s="289"/>
      <c r="E109" s="289"/>
      <c r="F109" s="312" t="s">
        <v>1662</v>
      </c>
      <c r="G109" s="289"/>
      <c r="H109" s="289" t="s">
        <v>1702</v>
      </c>
      <c r="I109" s="289" t="s">
        <v>1672</v>
      </c>
      <c r="J109" s="289"/>
      <c r="K109" s="303"/>
    </row>
    <row r="110" s="1" customFormat="1" ht="15" customHeight="1">
      <c r="B110" s="314"/>
      <c r="C110" s="289" t="s">
        <v>1681</v>
      </c>
      <c r="D110" s="289"/>
      <c r="E110" s="289"/>
      <c r="F110" s="312" t="s">
        <v>1668</v>
      </c>
      <c r="G110" s="289"/>
      <c r="H110" s="289" t="s">
        <v>1702</v>
      </c>
      <c r="I110" s="289" t="s">
        <v>1664</v>
      </c>
      <c r="J110" s="289">
        <v>50</v>
      </c>
      <c r="K110" s="303"/>
    </row>
    <row r="111" s="1" customFormat="1" ht="15" customHeight="1">
      <c r="B111" s="314"/>
      <c r="C111" s="289" t="s">
        <v>1689</v>
      </c>
      <c r="D111" s="289"/>
      <c r="E111" s="289"/>
      <c r="F111" s="312" t="s">
        <v>1668</v>
      </c>
      <c r="G111" s="289"/>
      <c r="H111" s="289" t="s">
        <v>1702</v>
      </c>
      <c r="I111" s="289" t="s">
        <v>1664</v>
      </c>
      <c r="J111" s="289">
        <v>50</v>
      </c>
      <c r="K111" s="303"/>
    </row>
    <row r="112" s="1" customFormat="1" ht="15" customHeight="1">
      <c r="B112" s="314"/>
      <c r="C112" s="289" t="s">
        <v>1687</v>
      </c>
      <c r="D112" s="289"/>
      <c r="E112" s="289"/>
      <c r="F112" s="312" t="s">
        <v>1668</v>
      </c>
      <c r="G112" s="289"/>
      <c r="H112" s="289" t="s">
        <v>1702</v>
      </c>
      <c r="I112" s="289" t="s">
        <v>1664</v>
      </c>
      <c r="J112" s="289">
        <v>50</v>
      </c>
      <c r="K112" s="303"/>
    </row>
    <row r="113" s="1" customFormat="1" ht="15" customHeight="1">
      <c r="B113" s="314"/>
      <c r="C113" s="289" t="s">
        <v>64</v>
      </c>
      <c r="D113" s="289"/>
      <c r="E113" s="289"/>
      <c r="F113" s="312" t="s">
        <v>1662</v>
      </c>
      <c r="G113" s="289"/>
      <c r="H113" s="289" t="s">
        <v>1703</v>
      </c>
      <c r="I113" s="289" t="s">
        <v>1664</v>
      </c>
      <c r="J113" s="289">
        <v>20</v>
      </c>
      <c r="K113" s="303"/>
    </row>
    <row r="114" s="1" customFormat="1" ht="15" customHeight="1">
      <c r="B114" s="314"/>
      <c r="C114" s="289" t="s">
        <v>1704</v>
      </c>
      <c r="D114" s="289"/>
      <c r="E114" s="289"/>
      <c r="F114" s="312" t="s">
        <v>1662</v>
      </c>
      <c r="G114" s="289"/>
      <c r="H114" s="289" t="s">
        <v>1705</v>
      </c>
      <c r="I114" s="289" t="s">
        <v>1664</v>
      </c>
      <c r="J114" s="289">
        <v>120</v>
      </c>
      <c r="K114" s="303"/>
    </row>
    <row r="115" s="1" customFormat="1" ht="15" customHeight="1">
      <c r="B115" s="314"/>
      <c r="C115" s="289" t="s">
        <v>49</v>
      </c>
      <c r="D115" s="289"/>
      <c r="E115" s="289"/>
      <c r="F115" s="312" t="s">
        <v>1662</v>
      </c>
      <c r="G115" s="289"/>
      <c r="H115" s="289" t="s">
        <v>1706</v>
      </c>
      <c r="I115" s="289" t="s">
        <v>1697</v>
      </c>
      <c r="J115" s="289"/>
      <c r="K115" s="303"/>
    </row>
    <row r="116" s="1" customFormat="1" ht="15" customHeight="1">
      <c r="B116" s="314"/>
      <c r="C116" s="289" t="s">
        <v>59</v>
      </c>
      <c r="D116" s="289"/>
      <c r="E116" s="289"/>
      <c r="F116" s="312" t="s">
        <v>1662</v>
      </c>
      <c r="G116" s="289"/>
      <c r="H116" s="289" t="s">
        <v>1707</v>
      </c>
      <c r="I116" s="289" t="s">
        <v>1697</v>
      </c>
      <c r="J116" s="289"/>
      <c r="K116" s="303"/>
    </row>
    <row r="117" s="1" customFormat="1" ht="15" customHeight="1">
      <c r="B117" s="314"/>
      <c r="C117" s="289" t="s">
        <v>68</v>
      </c>
      <c r="D117" s="289"/>
      <c r="E117" s="289"/>
      <c r="F117" s="312" t="s">
        <v>1662</v>
      </c>
      <c r="G117" s="289"/>
      <c r="H117" s="289" t="s">
        <v>1708</v>
      </c>
      <c r="I117" s="289" t="s">
        <v>1709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1710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1656</v>
      </c>
      <c r="D123" s="304"/>
      <c r="E123" s="304"/>
      <c r="F123" s="304" t="s">
        <v>1657</v>
      </c>
      <c r="G123" s="305"/>
      <c r="H123" s="304" t="s">
        <v>65</v>
      </c>
      <c r="I123" s="304" t="s">
        <v>68</v>
      </c>
      <c r="J123" s="304" t="s">
        <v>1658</v>
      </c>
      <c r="K123" s="333"/>
    </row>
    <row r="124" s="1" customFormat="1" ht="17.25" customHeight="1">
      <c r="B124" s="332"/>
      <c r="C124" s="306" t="s">
        <v>1659</v>
      </c>
      <c r="D124" s="306"/>
      <c r="E124" s="306"/>
      <c r="F124" s="307" t="s">
        <v>1660</v>
      </c>
      <c r="G124" s="308"/>
      <c r="H124" s="306"/>
      <c r="I124" s="306"/>
      <c r="J124" s="306" t="s">
        <v>1661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1665</v>
      </c>
      <c r="D126" s="311"/>
      <c r="E126" s="311"/>
      <c r="F126" s="312" t="s">
        <v>1662</v>
      </c>
      <c r="G126" s="289"/>
      <c r="H126" s="289" t="s">
        <v>1702</v>
      </c>
      <c r="I126" s="289" t="s">
        <v>1664</v>
      </c>
      <c r="J126" s="289">
        <v>120</v>
      </c>
      <c r="K126" s="337"/>
    </row>
    <row r="127" s="1" customFormat="1" ht="15" customHeight="1">
      <c r="B127" s="334"/>
      <c r="C127" s="289" t="s">
        <v>1711</v>
      </c>
      <c r="D127" s="289"/>
      <c r="E127" s="289"/>
      <c r="F127" s="312" t="s">
        <v>1662</v>
      </c>
      <c r="G127" s="289"/>
      <c r="H127" s="289" t="s">
        <v>1712</v>
      </c>
      <c r="I127" s="289" t="s">
        <v>1664</v>
      </c>
      <c r="J127" s="289" t="s">
        <v>1713</v>
      </c>
      <c r="K127" s="337"/>
    </row>
    <row r="128" s="1" customFormat="1" ht="15" customHeight="1">
      <c r="B128" s="334"/>
      <c r="C128" s="289" t="s">
        <v>1610</v>
      </c>
      <c r="D128" s="289"/>
      <c r="E128" s="289"/>
      <c r="F128" s="312" t="s">
        <v>1662</v>
      </c>
      <c r="G128" s="289"/>
      <c r="H128" s="289" t="s">
        <v>1714</v>
      </c>
      <c r="I128" s="289" t="s">
        <v>1664</v>
      </c>
      <c r="J128" s="289" t="s">
        <v>1713</v>
      </c>
      <c r="K128" s="337"/>
    </row>
    <row r="129" s="1" customFormat="1" ht="15" customHeight="1">
      <c r="B129" s="334"/>
      <c r="C129" s="289" t="s">
        <v>1673</v>
      </c>
      <c r="D129" s="289"/>
      <c r="E129" s="289"/>
      <c r="F129" s="312" t="s">
        <v>1668</v>
      </c>
      <c r="G129" s="289"/>
      <c r="H129" s="289" t="s">
        <v>1674</v>
      </c>
      <c r="I129" s="289" t="s">
        <v>1664</v>
      </c>
      <c r="J129" s="289">
        <v>15</v>
      </c>
      <c r="K129" s="337"/>
    </row>
    <row r="130" s="1" customFormat="1" ht="15" customHeight="1">
      <c r="B130" s="334"/>
      <c r="C130" s="315" t="s">
        <v>1675</v>
      </c>
      <c r="D130" s="315"/>
      <c r="E130" s="315"/>
      <c r="F130" s="316" t="s">
        <v>1668</v>
      </c>
      <c r="G130" s="315"/>
      <c r="H130" s="315" t="s">
        <v>1676</v>
      </c>
      <c r="I130" s="315" t="s">
        <v>1664</v>
      </c>
      <c r="J130" s="315">
        <v>15</v>
      </c>
      <c r="K130" s="337"/>
    </row>
    <row r="131" s="1" customFormat="1" ht="15" customHeight="1">
      <c r="B131" s="334"/>
      <c r="C131" s="315" t="s">
        <v>1677</v>
      </c>
      <c r="D131" s="315"/>
      <c r="E131" s="315"/>
      <c r="F131" s="316" t="s">
        <v>1668</v>
      </c>
      <c r="G131" s="315"/>
      <c r="H131" s="315" t="s">
        <v>1678</v>
      </c>
      <c r="I131" s="315" t="s">
        <v>1664</v>
      </c>
      <c r="J131" s="315">
        <v>20</v>
      </c>
      <c r="K131" s="337"/>
    </row>
    <row r="132" s="1" customFormat="1" ht="15" customHeight="1">
      <c r="B132" s="334"/>
      <c r="C132" s="315" t="s">
        <v>1679</v>
      </c>
      <c r="D132" s="315"/>
      <c r="E132" s="315"/>
      <c r="F132" s="316" t="s">
        <v>1668</v>
      </c>
      <c r="G132" s="315"/>
      <c r="H132" s="315" t="s">
        <v>1680</v>
      </c>
      <c r="I132" s="315" t="s">
        <v>1664</v>
      </c>
      <c r="J132" s="315">
        <v>20</v>
      </c>
      <c r="K132" s="337"/>
    </row>
    <row r="133" s="1" customFormat="1" ht="15" customHeight="1">
      <c r="B133" s="334"/>
      <c r="C133" s="289" t="s">
        <v>1667</v>
      </c>
      <c r="D133" s="289"/>
      <c r="E133" s="289"/>
      <c r="F133" s="312" t="s">
        <v>1668</v>
      </c>
      <c r="G133" s="289"/>
      <c r="H133" s="289" t="s">
        <v>1702</v>
      </c>
      <c r="I133" s="289" t="s">
        <v>1664</v>
      </c>
      <c r="J133" s="289">
        <v>50</v>
      </c>
      <c r="K133" s="337"/>
    </row>
    <row r="134" s="1" customFormat="1" ht="15" customHeight="1">
      <c r="B134" s="334"/>
      <c r="C134" s="289" t="s">
        <v>1681</v>
      </c>
      <c r="D134" s="289"/>
      <c r="E134" s="289"/>
      <c r="F134" s="312" t="s">
        <v>1668</v>
      </c>
      <c r="G134" s="289"/>
      <c r="H134" s="289" t="s">
        <v>1702</v>
      </c>
      <c r="I134" s="289" t="s">
        <v>1664</v>
      </c>
      <c r="J134" s="289">
        <v>50</v>
      </c>
      <c r="K134" s="337"/>
    </row>
    <row r="135" s="1" customFormat="1" ht="15" customHeight="1">
      <c r="B135" s="334"/>
      <c r="C135" s="289" t="s">
        <v>1687</v>
      </c>
      <c r="D135" s="289"/>
      <c r="E135" s="289"/>
      <c r="F135" s="312" t="s">
        <v>1668</v>
      </c>
      <c r="G135" s="289"/>
      <c r="H135" s="289" t="s">
        <v>1702</v>
      </c>
      <c r="I135" s="289" t="s">
        <v>1664</v>
      </c>
      <c r="J135" s="289">
        <v>50</v>
      </c>
      <c r="K135" s="337"/>
    </row>
    <row r="136" s="1" customFormat="1" ht="15" customHeight="1">
      <c r="B136" s="334"/>
      <c r="C136" s="289" t="s">
        <v>1689</v>
      </c>
      <c r="D136" s="289"/>
      <c r="E136" s="289"/>
      <c r="F136" s="312" t="s">
        <v>1668</v>
      </c>
      <c r="G136" s="289"/>
      <c r="H136" s="289" t="s">
        <v>1702</v>
      </c>
      <c r="I136" s="289" t="s">
        <v>1664</v>
      </c>
      <c r="J136" s="289">
        <v>50</v>
      </c>
      <c r="K136" s="337"/>
    </row>
    <row r="137" s="1" customFormat="1" ht="15" customHeight="1">
      <c r="B137" s="334"/>
      <c r="C137" s="289" t="s">
        <v>1690</v>
      </c>
      <c r="D137" s="289"/>
      <c r="E137" s="289"/>
      <c r="F137" s="312" t="s">
        <v>1668</v>
      </c>
      <c r="G137" s="289"/>
      <c r="H137" s="289" t="s">
        <v>1715</v>
      </c>
      <c r="I137" s="289" t="s">
        <v>1664</v>
      </c>
      <c r="J137" s="289">
        <v>255</v>
      </c>
      <c r="K137" s="337"/>
    </row>
    <row r="138" s="1" customFormat="1" ht="15" customHeight="1">
      <c r="B138" s="334"/>
      <c r="C138" s="289" t="s">
        <v>1692</v>
      </c>
      <c r="D138" s="289"/>
      <c r="E138" s="289"/>
      <c r="F138" s="312" t="s">
        <v>1662</v>
      </c>
      <c r="G138" s="289"/>
      <c r="H138" s="289" t="s">
        <v>1716</v>
      </c>
      <c r="I138" s="289" t="s">
        <v>1694</v>
      </c>
      <c r="J138" s="289"/>
      <c r="K138" s="337"/>
    </row>
    <row r="139" s="1" customFormat="1" ht="15" customHeight="1">
      <c r="B139" s="334"/>
      <c r="C139" s="289" t="s">
        <v>1695</v>
      </c>
      <c r="D139" s="289"/>
      <c r="E139" s="289"/>
      <c r="F139" s="312" t="s">
        <v>1662</v>
      </c>
      <c r="G139" s="289"/>
      <c r="H139" s="289" t="s">
        <v>1717</v>
      </c>
      <c r="I139" s="289" t="s">
        <v>1697</v>
      </c>
      <c r="J139" s="289"/>
      <c r="K139" s="337"/>
    </row>
    <row r="140" s="1" customFormat="1" ht="15" customHeight="1">
      <c r="B140" s="334"/>
      <c r="C140" s="289" t="s">
        <v>1698</v>
      </c>
      <c r="D140" s="289"/>
      <c r="E140" s="289"/>
      <c r="F140" s="312" t="s">
        <v>1662</v>
      </c>
      <c r="G140" s="289"/>
      <c r="H140" s="289" t="s">
        <v>1698</v>
      </c>
      <c r="I140" s="289" t="s">
        <v>1697</v>
      </c>
      <c r="J140" s="289"/>
      <c r="K140" s="337"/>
    </row>
    <row r="141" s="1" customFormat="1" ht="15" customHeight="1">
      <c r="B141" s="334"/>
      <c r="C141" s="289" t="s">
        <v>49</v>
      </c>
      <c r="D141" s="289"/>
      <c r="E141" s="289"/>
      <c r="F141" s="312" t="s">
        <v>1662</v>
      </c>
      <c r="G141" s="289"/>
      <c r="H141" s="289" t="s">
        <v>1718</v>
      </c>
      <c r="I141" s="289" t="s">
        <v>1697</v>
      </c>
      <c r="J141" s="289"/>
      <c r="K141" s="337"/>
    </row>
    <row r="142" s="1" customFormat="1" ht="15" customHeight="1">
      <c r="B142" s="334"/>
      <c r="C142" s="289" t="s">
        <v>1719</v>
      </c>
      <c r="D142" s="289"/>
      <c r="E142" s="289"/>
      <c r="F142" s="312" t="s">
        <v>1662</v>
      </c>
      <c r="G142" s="289"/>
      <c r="H142" s="289" t="s">
        <v>1720</v>
      </c>
      <c r="I142" s="289" t="s">
        <v>1697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1721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1656</v>
      </c>
      <c r="D148" s="304"/>
      <c r="E148" s="304"/>
      <c r="F148" s="304" t="s">
        <v>1657</v>
      </c>
      <c r="G148" s="305"/>
      <c r="H148" s="304" t="s">
        <v>65</v>
      </c>
      <c r="I148" s="304" t="s">
        <v>68</v>
      </c>
      <c r="J148" s="304" t="s">
        <v>1658</v>
      </c>
      <c r="K148" s="303"/>
    </row>
    <row r="149" s="1" customFormat="1" ht="17.25" customHeight="1">
      <c r="B149" s="301"/>
      <c r="C149" s="306" t="s">
        <v>1659</v>
      </c>
      <c r="D149" s="306"/>
      <c r="E149" s="306"/>
      <c r="F149" s="307" t="s">
        <v>1660</v>
      </c>
      <c r="G149" s="308"/>
      <c r="H149" s="306"/>
      <c r="I149" s="306"/>
      <c r="J149" s="306" t="s">
        <v>1661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1665</v>
      </c>
      <c r="D151" s="289"/>
      <c r="E151" s="289"/>
      <c r="F151" s="342" t="s">
        <v>1662</v>
      </c>
      <c r="G151" s="289"/>
      <c r="H151" s="341" t="s">
        <v>1702</v>
      </c>
      <c r="I151" s="341" t="s">
        <v>1664</v>
      </c>
      <c r="J151" s="341">
        <v>120</v>
      </c>
      <c r="K151" s="337"/>
    </row>
    <row r="152" s="1" customFormat="1" ht="15" customHeight="1">
      <c r="B152" s="314"/>
      <c r="C152" s="341" t="s">
        <v>1711</v>
      </c>
      <c r="D152" s="289"/>
      <c r="E152" s="289"/>
      <c r="F152" s="342" t="s">
        <v>1662</v>
      </c>
      <c r="G152" s="289"/>
      <c r="H152" s="341" t="s">
        <v>1722</v>
      </c>
      <c r="I152" s="341" t="s">
        <v>1664</v>
      </c>
      <c r="J152" s="341" t="s">
        <v>1713</v>
      </c>
      <c r="K152" s="337"/>
    </row>
    <row r="153" s="1" customFormat="1" ht="15" customHeight="1">
      <c r="B153" s="314"/>
      <c r="C153" s="341" t="s">
        <v>1610</v>
      </c>
      <c r="D153" s="289"/>
      <c r="E153" s="289"/>
      <c r="F153" s="342" t="s">
        <v>1662</v>
      </c>
      <c r="G153" s="289"/>
      <c r="H153" s="341" t="s">
        <v>1723</v>
      </c>
      <c r="I153" s="341" t="s">
        <v>1664</v>
      </c>
      <c r="J153" s="341" t="s">
        <v>1713</v>
      </c>
      <c r="K153" s="337"/>
    </row>
    <row r="154" s="1" customFormat="1" ht="15" customHeight="1">
      <c r="B154" s="314"/>
      <c r="C154" s="341" t="s">
        <v>1667</v>
      </c>
      <c r="D154" s="289"/>
      <c r="E154" s="289"/>
      <c r="F154" s="342" t="s">
        <v>1668</v>
      </c>
      <c r="G154" s="289"/>
      <c r="H154" s="341" t="s">
        <v>1702</v>
      </c>
      <c r="I154" s="341" t="s">
        <v>1664</v>
      </c>
      <c r="J154" s="341">
        <v>50</v>
      </c>
      <c r="K154" s="337"/>
    </row>
    <row r="155" s="1" customFormat="1" ht="15" customHeight="1">
      <c r="B155" s="314"/>
      <c r="C155" s="341" t="s">
        <v>1670</v>
      </c>
      <c r="D155" s="289"/>
      <c r="E155" s="289"/>
      <c r="F155" s="342" t="s">
        <v>1662</v>
      </c>
      <c r="G155" s="289"/>
      <c r="H155" s="341" t="s">
        <v>1702</v>
      </c>
      <c r="I155" s="341" t="s">
        <v>1672</v>
      </c>
      <c r="J155" s="341"/>
      <c r="K155" s="337"/>
    </row>
    <row r="156" s="1" customFormat="1" ht="15" customHeight="1">
      <c r="B156" s="314"/>
      <c r="C156" s="341" t="s">
        <v>1681</v>
      </c>
      <c r="D156" s="289"/>
      <c r="E156" s="289"/>
      <c r="F156" s="342" t="s">
        <v>1668</v>
      </c>
      <c r="G156" s="289"/>
      <c r="H156" s="341" t="s">
        <v>1702</v>
      </c>
      <c r="I156" s="341" t="s">
        <v>1664</v>
      </c>
      <c r="J156" s="341">
        <v>50</v>
      </c>
      <c r="K156" s="337"/>
    </row>
    <row r="157" s="1" customFormat="1" ht="15" customHeight="1">
      <c r="B157" s="314"/>
      <c r="C157" s="341" t="s">
        <v>1689</v>
      </c>
      <c r="D157" s="289"/>
      <c r="E157" s="289"/>
      <c r="F157" s="342" t="s">
        <v>1668</v>
      </c>
      <c r="G157" s="289"/>
      <c r="H157" s="341" t="s">
        <v>1702</v>
      </c>
      <c r="I157" s="341" t="s">
        <v>1664</v>
      </c>
      <c r="J157" s="341">
        <v>50</v>
      </c>
      <c r="K157" s="337"/>
    </row>
    <row r="158" s="1" customFormat="1" ht="15" customHeight="1">
      <c r="B158" s="314"/>
      <c r="C158" s="341" t="s">
        <v>1687</v>
      </c>
      <c r="D158" s="289"/>
      <c r="E158" s="289"/>
      <c r="F158" s="342" t="s">
        <v>1668</v>
      </c>
      <c r="G158" s="289"/>
      <c r="H158" s="341" t="s">
        <v>1702</v>
      </c>
      <c r="I158" s="341" t="s">
        <v>1664</v>
      </c>
      <c r="J158" s="341">
        <v>50</v>
      </c>
      <c r="K158" s="337"/>
    </row>
    <row r="159" s="1" customFormat="1" ht="15" customHeight="1">
      <c r="B159" s="314"/>
      <c r="C159" s="341" t="s">
        <v>107</v>
      </c>
      <c r="D159" s="289"/>
      <c r="E159" s="289"/>
      <c r="F159" s="342" t="s">
        <v>1662</v>
      </c>
      <c r="G159" s="289"/>
      <c r="H159" s="341" t="s">
        <v>1724</v>
      </c>
      <c r="I159" s="341" t="s">
        <v>1664</v>
      </c>
      <c r="J159" s="341" t="s">
        <v>1725</v>
      </c>
      <c r="K159" s="337"/>
    </row>
    <row r="160" s="1" customFormat="1" ht="15" customHeight="1">
      <c r="B160" s="314"/>
      <c r="C160" s="341" t="s">
        <v>1726</v>
      </c>
      <c r="D160" s="289"/>
      <c r="E160" s="289"/>
      <c r="F160" s="342" t="s">
        <v>1662</v>
      </c>
      <c r="G160" s="289"/>
      <c r="H160" s="341" t="s">
        <v>1727</v>
      </c>
      <c r="I160" s="341" t="s">
        <v>1697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1728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1656</v>
      </c>
      <c r="D166" s="304"/>
      <c r="E166" s="304"/>
      <c r="F166" s="304" t="s">
        <v>1657</v>
      </c>
      <c r="G166" s="346"/>
      <c r="H166" s="347" t="s">
        <v>65</v>
      </c>
      <c r="I166" s="347" t="s">
        <v>68</v>
      </c>
      <c r="J166" s="304" t="s">
        <v>1658</v>
      </c>
      <c r="K166" s="281"/>
    </row>
    <row r="167" s="1" customFormat="1" ht="17.25" customHeight="1">
      <c r="B167" s="282"/>
      <c r="C167" s="306" t="s">
        <v>1659</v>
      </c>
      <c r="D167" s="306"/>
      <c r="E167" s="306"/>
      <c r="F167" s="307" t="s">
        <v>1660</v>
      </c>
      <c r="G167" s="348"/>
      <c r="H167" s="349"/>
      <c r="I167" s="349"/>
      <c r="J167" s="306" t="s">
        <v>1661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1665</v>
      </c>
      <c r="D169" s="289"/>
      <c r="E169" s="289"/>
      <c r="F169" s="312" t="s">
        <v>1662</v>
      </c>
      <c r="G169" s="289"/>
      <c r="H169" s="289" t="s">
        <v>1702</v>
      </c>
      <c r="I169" s="289" t="s">
        <v>1664</v>
      </c>
      <c r="J169" s="289">
        <v>120</v>
      </c>
      <c r="K169" s="337"/>
    </row>
    <row r="170" s="1" customFormat="1" ht="15" customHeight="1">
      <c r="B170" s="314"/>
      <c r="C170" s="289" t="s">
        <v>1711</v>
      </c>
      <c r="D170" s="289"/>
      <c r="E170" s="289"/>
      <c r="F170" s="312" t="s">
        <v>1662</v>
      </c>
      <c r="G170" s="289"/>
      <c r="H170" s="289" t="s">
        <v>1712</v>
      </c>
      <c r="I170" s="289" t="s">
        <v>1664</v>
      </c>
      <c r="J170" s="289" t="s">
        <v>1713</v>
      </c>
      <c r="K170" s="337"/>
    </row>
    <row r="171" s="1" customFormat="1" ht="15" customHeight="1">
      <c r="B171" s="314"/>
      <c r="C171" s="289" t="s">
        <v>1610</v>
      </c>
      <c r="D171" s="289"/>
      <c r="E171" s="289"/>
      <c r="F171" s="312" t="s">
        <v>1662</v>
      </c>
      <c r="G171" s="289"/>
      <c r="H171" s="289" t="s">
        <v>1729</v>
      </c>
      <c r="I171" s="289" t="s">
        <v>1664</v>
      </c>
      <c r="J171" s="289" t="s">
        <v>1713</v>
      </c>
      <c r="K171" s="337"/>
    </row>
    <row r="172" s="1" customFormat="1" ht="15" customHeight="1">
      <c r="B172" s="314"/>
      <c r="C172" s="289" t="s">
        <v>1667</v>
      </c>
      <c r="D172" s="289"/>
      <c r="E172" s="289"/>
      <c r="F172" s="312" t="s">
        <v>1668</v>
      </c>
      <c r="G172" s="289"/>
      <c r="H172" s="289" t="s">
        <v>1729</v>
      </c>
      <c r="I172" s="289" t="s">
        <v>1664</v>
      </c>
      <c r="J172" s="289">
        <v>50</v>
      </c>
      <c r="K172" s="337"/>
    </row>
    <row r="173" s="1" customFormat="1" ht="15" customHeight="1">
      <c r="B173" s="314"/>
      <c r="C173" s="289" t="s">
        <v>1670</v>
      </c>
      <c r="D173" s="289"/>
      <c r="E173" s="289"/>
      <c r="F173" s="312" t="s">
        <v>1662</v>
      </c>
      <c r="G173" s="289"/>
      <c r="H173" s="289" t="s">
        <v>1729</v>
      </c>
      <c r="I173" s="289" t="s">
        <v>1672</v>
      </c>
      <c r="J173" s="289"/>
      <c r="K173" s="337"/>
    </row>
    <row r="174" s="1" customFormat="1" ht="15" customHeight="1">
      <c r="B174" s="314"/>
      <c r="C174" s="289" t="s">
        <v>1681</v>
      </c>
      <c r="D174" s="289"/>
      <c r="E174" s="289"/>
      <c r="F174" s="312" t="s">
        <v>1668</v>
      </c>
      <c r="G174" s="289"/>
      <c r="H174" s="289" t="s">
        <v>1729</v>
      </c>
      <c r="I174" s="289" t="s">
        <v>1664</v>
      </c>
      <c r="J174" s="289">
        <v>50</v>
      </c>
      <c r="K174" s="337"/>
    </row>
    <row r="175" s="1" customFormat="1" ht="15" customHeight="1">
      <c r="B175" s="314"/>
      <c r="C175" s="289" t="s">
        <v>1689</v>
      </c>
      <c r="D175" s="289"/>
      <c r="E175" s="289"/>
      <c r="F175" s="312" t="s">
        <v>1668</v>
      </c>
      <c r="G175" s="289"/>
      <c r="H175" s="289" t="s">
        <v>1729</v>
      </c>
      <c r="I175" s="289" t="s">
        <v>1664</v>
      </c>
      <c r="J175" s="289">
        <v>50</v>
      </c>
      <c r="K175" s="337"/>
    </row>
    <row r="176" s="1" customFormat="1" ht="15" customHeight="1">
      <c r="B176" s="314"/>
      <c r="C176" s="289" t="s">
        <v>1687</v>
      </c>
      <c r="D176" s="289"/>
      <c r="E176" s="289"/>
      <c r="F176" s="312" t="s">
        <v>1668</v>
      </c>
      <c r="G176" s="289"/>
      <c r="H176" s="289" t="s">
        <v>1729</v>
      </c>
      <c r="I176" s="289" t="s">
        <v>1664</v>
      </c>
      <c r="J176" s="289">
        <v>50</v>
      </c>
      <c r="K176" s="337"/>
    </row>
    <row r="177" s="1" customFormat="1" ht="15" customHeight="1">
      <c r="B177" s="314"/>
      <c r="C177" s="289" t="s">
        <v>125</v>
      </c>
      <c r="D177" s="289"/>
      <c r="E177" s="289"/>
      <c r="F177" s="312" t="s">
        <v>1662</v>
      </c>
      <c r="G177" s="289"/>
      <c r="H177" s="289" t="s">
        <v>1730</v>
      </c>
      <c r="I177" s="289" t="s">
        <v>1731</v>
      </c>
      <c r="J177" s="289"/>
      <c r="K177" s="337"/>
    </row>
    <row r="178" s="1" customFormat="1" ht="15" customHeight="1">
      <c r="B178" s="314"/>
      <c r="C178" s="289" t="s">
        <v>68</v>
      </c>
      <c r="D178" s="289"/>
      <c r="E178" s="289"/>
      <c r="F178" s="312" t="s">
        <v>1662</v>
      </c>
      <c r="G178" s="289"/>
      <c r="H178" s="289" t="s">
        <v>1732</v>
      </c>
      <c r="I178" s="289" t="s">
        <v>1733</v>
      </c>
      <c r="J178" s="289">
        <v>1</v>
      </c>
      <c r="K178" s="337"/>
    </row>
    <row r="179" s="1" customFormat="1" ht="15" customHeight="1">
      <c r="B179" s="314"/>
      <c r="C179" s="289" t="s">
        <v>64</v>
      </c>
      <c r="D179" s="289"/>
      <c r="E179" s="289"/>
      <c r="F179" s="312" t="s">
        <v>1662</v>
      </c>
      <c r="G179" s="289"/>
      <c r="H179" s="289" t="s">
        <v>1734</v>
      </c>
      <c r="I179" s="289" t="s">
        <v>1664</v>
      </c>
      <c r="J179" s="289">
        <v>20</v>
      </c>
      <c r="K179" s="337"/>
    </row>
    <row r="180" s="1" customFormat="1" ht="15" customHeight="1">
      <c r="B180" s="314"/>
      <c r="C180" s="289" t="s">
        <v>65</v>
      </c>
      <c r="D180" s="289"/>
      <c r="E180" s="289"/>
      <c r="F180" s="312" t="s">
        <v>1662</v>
      </c>
      <c r="G180" s="289"/>
      <c r="H180" s="289" t="s">
        <v>1735</v>
      </c>
      <c r="I180" s="289" t="s">
        <v>1664</v>
      </c>
      <c r="J180" s="289">
        <v>255</v>
      </c>
      <c r="K180" s="337"/>
    </row>
    <row r="181" s="1" customFormat="1" ht="15" customHeight="1">
      <c r="B181" s="314"/>
      <c r="C181" s="289" t="s">
        <v>126</v>
      </c>
      <c r="D181" s="289"/>
      <c r="E181" s="289"/>
      <c r="F181" s="312" t="s">
        <v>1662</v>
      </c>
      <c r="G181" s="289"/>
      <c r="H181" s="289" t="s">
        <v>1626</v>
      </c>
      <c r="I181" s="289" t="s">
        <v>1664</v>
      </c>
      <c r="J181" s="289">
        <v>10</v>
      </c>
      <c r="K181" s="337"/>
    </row>
    <row r="182" s="1" customFormat="1" ht="15" customHeight="1">
      <c r="B182" s="314"/>
      <c r="C182" s="289" t="s">
        <v>127</v>
      </c>
      <c r="D182" s="289"/>
      <c r="E182" s="289"/>
      <c r="F182" s="312" t="s">
        <v>1662</v>
      </c>
      <c r="G182" s="289"/>
      <c r="H182" s="289" t="s">
        <v>1736</v>
      </c>
      <c r="I182" s="289" t="s">
        <v>1697</v>
      </c>
      <c r="J182" s="289"/>
      <c r="K182" s="337"/>
    </row>
    <row r="183" s="1" customFormat="1" ht="15" customHeight="1">
      <c r="B183" s="314"/>
      <c r="C183" s="289" t="s">
        <v>1737</v>
      </c>
      <c r="D183" s="289"/>
      <c r="E183" s="289"/>
      <c r="F183" s="312" t="s">
        <v>1662</v>
      </c>
      <c r="G183" s="289"/>
      <c r="H183" s="289" t="s">
        <v>1738</v>
      </c>
      <c r="I183" s="289" t="s">
        <v>1697</v>
      </c>
      <c r="J183" s="289"/>
      <c r="K183" s="337"/>
    </row>
    <row r="184" s="1" customFormat="1" ht="15" customHeight="1">
      <c r="B184" s="314"/>
      <c r="C184" s="289" t="s">
        <v>1726</v>
      </c>
      <c r="D184" s="289"/>
      <c r="E184" s="289"/>
      <c r="F184" s="312" t="s">
        <v>1662</v>
      </c>
      <c r="G184" s="289"/>
      <c r="H184" s="289" t="s">
        <v>1739</v>
      </c>
      <c r="I184" s="289" t="s">
        <v>1697</v>
      </c>
      <c r="J184" s="289"/>
      <c r="K184" s="337"/>
    </row>
    <row r="185" s="1" customFormat="1" ht="15" customHeight="1">
      <c r="B185" s="314"/>
      <c r="C185" s="289" t="s">
        <v>129</v>
      </c>
      <c r="D185" s="289"/>
      <c r="E185" s="289"/>
      <c r="F185" s="312" t="s">
        <v>1668</v>
      </c>
      <c r="G185" s="289"/>
      <c r="H185" s="289" t="s">
        <v>1740</v>
      </c>
      <c r="I185" s="289" t="s">
        <v>1664</v>
      </c>
      <c r="J185" s="289">
        <v>50</v>
      </c>
      <c r="K185" s="337"/>
    </row>
    <row r="186" s="1" customFormat="1" ht="15" customHeight="1">
      <c r="B186" s="314"/>
      <c r="C186" s="289" t="s">
        <v>1741</v>
      </c>
      <c r="D186" s="289"/>
      <c r="E186" s="289"/>
      <c r="F186" s="312" t="s">
        <v>1668</v>
      </c>
      <c r="G186" s="289"/>
      <c r="H186" s="289" t="s">
        <v>1742</v>
      </c>
      <c r="I186" s="289" t="s">
        <v>1743</v>
      </c>
      <c r="J186" s="289"/>
      <c r="K186" s="337"/>
    </row>
    <row r="187" s="1" customFormat="1" ht="15" customHeight="1">
      <c r="B187" s="314"/>
      <c r="C187" s="289" t="s">
        <v>1744</v>
      </c>
      <c r="D187" s="289"/>
      <c r="E187" s="289"/>
      <c r="F187" s="312" t="s">
        <v>1668</v>
      </c>
      <c r="G187" s="289"/>
      <c r="H187" s="289" t="s">
        <v>1745</v>
      </c>
      <c r="I187" s="289" t="s">
        <v>1743</v>
      </c>
      <c r="J187" s="289"/>
      <c r="K187" s="337"/>
    </row>
    <row r="188" s="1" customFormat="1" ht="15" customHeight="1">
      <c r="B188" s="314"/>
      <c r="C188" s="289" t="s">
        <v>1746</v>
      </c>
      <c r="D188" s="289"/>
      <c r="E188" s="289"/>
      <c r="F188" s="312" t="s">
        <v>1668</v>
      </c>
      <c r="G188" s="289"/>
      <c r="H188" s="289" t="s">
        <v>1747</v>
      </c>
      <c r="I188" s="289" t="s">
        <v>1743</v>
      </c>
      <c r="J188" s="289"/>
      <c r="K188" s="337"/>
    </row>
    <row r="189" s="1" customFormat="1" ht="15" customHeight="1">
      <c r="B189" s="314"/>
      <c r="C189" s="350" t="s">
        <v>1748</v>
      </c>
      <c r="D189" s="289"/>
      <c r="E189" s="289"/>
      <c r="F189" s="312" t="s">
        <v>1668</v>
      </c>
      <c r="G189" s="289"/>
      <c r="H189" s="289" t="s">
        <v>1749</v>
      </c>
      <c r="I189" s="289" t="s">
        <v>1750</v>
      </c>
      <c r="J189" s="351" t="s">
        <v>1751</v>
      </c>
      <c r="K189" s="337"/>
    </row>
    <row r="190" s="1" customFormat="1" ht="15" customHeight="1">
      <c r="B190" s="314"/>
      <c r="C190" s="350" t="s">
        <v>53</v>
      </c>
      <c r="D190" s="289"/>
      <c r="E190" s="289"/>
      <c r="F190" s="312" t="s">
        <v>1662</v>
      </c>
      <c r="G190" s="289"/>
      <c r="H190" s="286" t="s">
        <v>1752</v>
      </c>
      <c r="I190" s="289" t="s">
        <v>1753</v>
      </c>
      <c r="J190" s="289"/>
      <c r="K190" s="337"/>
    </row>
    <row r="191" s="1" customFormat="1" ht="15" customHeight="1">
      <c r="B191" s="314"/>
      <c r="C191" s="350" t="s">
        <v>1754</v>
      </c>
      <c r="D191" s="289"/>
      <c r="E191" s="289"/>
      <c r="F191" s="312" t="s">
        <v>1662</v>
      </c>
      <c r="G191" s="289"/>
      <c r="H191" s="289" t="s">
        <v>1755</v>
      </c>
      <c r="I191" s="289" t="s">
        <v>1697</v>
      </c>
      <c r="J191" s="289"/>
      <c r="K191" s="337"/>
    </row>
    <row r="192" s="1" customFormat="1" ht="15" customHeight="1">
      <c r="B192" s="314"/>
      <c r="C192" s="350" t="s">
        <v>1756</v>
      </c>
      <c r="D192" s="289"/>
      <c r="E192" s="289"/>
      <c r="F192" s="312" t="s">
        <v>1662</v>
      </c>
      <c r="G192" s="289"/>
      <c r="H192" s="289" t="s">
        <v>1757</v>
      </c>
      <c r="I192" s="289" t="s">
        <v>1697</v>
      </c>
      <c r="J192" s="289"/>
      <c r="K192" s="337"/>
    </row>
    <row r="193" s="1" customFormat="1" ht="15" customHeight="1">
      <c r="B193" s="314"/>
      <c r="C193" s="350" t="s">
        <v>1758</v>
      </c>
      <c r="D193" s="289"/>
      <c r="E193" s="289"/>
      <c r="F193" s="312" t="s">
        <v>1668</v>
      </c>
      <c r="G193" s="289"/>
      <c r="H193" s="289" t="s">
        <v>1759</v>
      </c>
      <c r="I193" s="289" t="s">
        <v>1697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1760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1761</v>
      </c>
      <c r="D200" s="353"/>
      <c r="E200" s="353"/>
      <c r="F200" s="353" t="s">
        <v>1762</v>
      </c>
      <c r="G200" s="354"/>
      <c r="H200" s="353" t="s">
        <v>1763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1753</v>
      </c>
      <c r="D202" s="289"/>
      <c r="E202" s="289"/>
      <c r="F202" s="312" t="s">
        <v>54</v>
      </c>
      <c r="G202" s="289"/>
      <c r="H202" s="289" t="s">
        <v>1764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55</v>
      </c>
      <c r="G203" s="289"/>
      <c r="H203" s="289" t="s">
        <v>1765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58</v>
      </c>
      <c r="G204" s="289"/>
      <c r="H204" s="289" t="s">
        <v>1766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56</v>
      </c>
      <c r="G205" s="289"/>
      <c r="H205" s="289" t="s">
        <v>1767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57</v>
      </c>
      <c r="G206" s="289"/>
      <c r="H206" s="289" t="s">
        <v>1768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1709</v>
      </c>
      <c r="D208" s="289"/>
      <c r="E208" s="289"/>
      <c r="F208" s="312" t="s">
        <v>91</v>
      </c>
      <c r="G208" s="289"/>
      <c r="H208" s="289" t="s">
        <v>1769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1605</v>
      </c>
      <c r="G209" s="289"/>
      <c r="H209" s="289" t="s">
        <v>1606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1603</v>
      </c>
      <c r="G210" s="289"/>
      <c r="H210" s="289" t="s">
        <v>1770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101</v>
      </c>
      <c r="G211" s="350"/>
      <c r="H211" s="341" t="s">
        <v>1607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1608</v>
      </c>
      <c r="G212" s="350"/>
      <c r="H212" s="341" t="s">
        <v>1771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1733</v>
      </c>
      <c r="D214" s="289"/>
      <c r="E214" s="289"/>
      <c r="F214" s="312">
        <v>1</v>
      </c>
      <c r="G214" s="350"/>
      <c r="H214" s="341" t="s">
        <v>1772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1773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1774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1775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magpieHP\vlada</dc:creator>
  <cp:lastModifiedBy>magpieHP\vlada</cp:lastModifiedBy>
  <dcterms:created xsi:type="dcterms:W3CDTF">2022-09-29T14:17:10Z</dcterms:created>
  <dcterms:modified xsi:type="dcterms:W3CDTF">2022-09-29T14:17:20Z</dcterms:modified>
</cp:coreProperties>
</file>