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\"/>
    </mc:Choice>
  </mc:AlternateContent>
  <bookViews>
    <workbookView xWindow="0" yWindow="0" windowWidth="28800" windowHeight="11700" activeTab="1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Komunikace'!$C$123:$K$171</definedName>
    <definedName name="_xlnm.Print_Titles" localSheetId="0">'Rekapitulace stavby'!$92:$92</definedName>
    <definedName name="_xlnm.Print_Titles" localSheetId="1">'SO 101 - Komunikace'!$123:$123</definedName>
    <definedName name="_xlnm.Print_Area" localSheetId="0">'Rekapitulace stavby'!$D$4:$AO$76,'Rekapitulace stavby'!$C$82:$AQ$96</definedName>
    <definedName name="_xlnm.Print_Area" localSheetId="1">'SO 101 - Komunikace'!$C$111:$J$171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71" i="2"/>
  <c r="BH171" i="2"/>
  <c r="BG171" i="2"/>
  <c r="BF171" i="2"/>
  <c r="T171" i="2"/>
  <c r="T170" i="2"/>
  <c r="T169" i="2"/>
  <c r="R171" i="2"/>
  <c r="R170" i="2"/>
  <c r="R169" i="2"/>
  <c r="P171" i="2"/>
  <c r="P170" i="2" s="1"/>
  <c r="P169" i="2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T142" i="2"/>
  <c r="R143" i="2"/>
  <c r="R142" i="2"/>
  <c r="P143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118" i="2"/>
  <c r="E7" i="2"/>
  <c r="E114" i="2" s="1"/>
  <c r="L90" i="1"/>
  <c r="AM90" i="1"/>
  <c r="AM89" i="1"/>
  <c r="L89" i="1"/>
  <c r="AM87" i="1"/>
  <c r="L87" i="1"/>
  <c r="L85" i="1"/>
  <c r="L84" i="1"/>
  <c r="J167" i="2"/>
  <c r="J152" i="2"/>
  <c r="BK143" i="2"/>
  <c r="J135" i="2"/>
  <c r="AS94" i="1"/>
  <c r="J161" i="2"/>
  <c r="BK150" i="2"/>
  <c r="J148" i="2"/>
  <c r="BK140" i="2"/>
  <c r="BK161" i="2"/>
  <c r="BK133" i="2"/>
  <c r="J157" i="2"/>
  <c r="J150" i="2"/>
  <c r="BK137" i="2"/>
  <c r="J133" i="2"/>
  <c r="J165" i="2"/>
  <c r="BK152" i="2"/>
  <c r="BK171" i="2"/>
  <c r="BK146" i="2"/>
  <c r="BK135" i="2"/>
  <c r="BK157" i="2"/>
  <c r="BK127" i="2"/>
  <c r="J154" i="2"/>
  <c r="J127" i="2"/>
  <c r="J137" i="2"/>
  <c r="BK165" i="2"/>
  <c r="J146" i="2"/>
  <c r="J140" i="2"/>
  <c r="J129" i="2"/>
  <c r="J171" i="2"/>
  <c r="BK154" i="2"/>
  <c r="BK167" i="2"/>
  <c r="J143" i="2"/>
  <c r="BK129" i="2"/>
  <c r="BK148" i="2"/>
  <c r="P126" i="2" l="1"/>
  <c r="BK132" i="2"/>
  <c r="J132" i="2" s="1"/>
  <c r="J99" i="2" s="1"/>
  <c r="R132" i="2"/>
  <c r="T145" i="2"/>
  <c r="P156" i="2"/>
  <c r="BK156" i="2"/>
  <c r="J156" i="2"/>
  <c r="J102" i="2"/>
  <c r="T126" i="2"/>
  <c r="P132" i="2"/>
  <c r="BK145" i="2"/>
  <c r="J145" i="2" s="1"/>
  <c r="J101" i="2" s="1"/>
  <c r="P145" i="2"/>
  <c r="R156" i="2"/>
  <c r="BK126" i="2"/>
  <c r="J126" i="2" s="1"/>
  <c r="J98" i="2" s="1"/>
  <c r="R126" i="2"/>
  <c r="T132" i="2"/>
  <c r="R145" i="2"/>
  <c r="T156" i="2"/>
  <c r="BK142" i="2"/>
  <c r="J142" i="2" s="1"/>
  <c r="J100" i="2" s="1"/>
  <c r="BK170" i="2"/>
  <c r="J170" i="2"/>
  <c r="J104" i="2"/>
  <c r="J89" i="2"/>
  <c r="F92" i="2"/>
  <c r="BE129" i="2"/>
  <c r="BE137" i="2"/>
  <c r="BE140" i="2"/>
  <c r="BE143" i="2"/>
  <c r="BE150" i="2"/>
  <c r="BE148" i="2"/>
  <c r="BE152" i="2"/>
  <c r="BE157" i="2"/>
  <c r="BE161" i="2"/>
  <c r="E85" i="2"/>
  <c r="BE127" i="2"/>
  <c r="BE133" i="2"/>
  <c r="BE135" i="2"/>
  <c r="BE165" i="2"/>
  <c r="BE146" i="2"/>
  <c r="BE154" i="2"/>
  <c r="BE167" i="2"/>
  <c r="BE171" i="2"/>
  <c r="F34" i="2"/>
  <c r="BA95" i="1"/>
  <c r="BA94" i="1"/>
  <c r="AW94" i="1"/>
  <c r="AK30" i="1"/>
  <c r="F36" i="2"/>
  <c r="BC95" i="1"/>
  <c r="BC94" i="1" s="1"/>
  <c r="AY94" i="1" s="1"/>
  <c r="J34" i="2"/>
  <c r="AW95" i="1" s="1"/>
  <c r="F37" i="2"/>
  <c r="BD95" i="1"/>
  <c r="BD94" i="1"/>
  <c r="W33" i="1" s="1"/>
  <c r="F35" i="2"/>
  <c r="BB95" i="1" s="1"/>
  <c r="BB94" i="1" s="1"/>
  <c r="W31" i="1" s="1"/>
  <c r="T125" i="2" l="1"/>
  <c r="T124" i="2"/>
  <c r="R125" i="2"/>
  <c r="R124" i="2"/>
  <c r="P125" i="2"/>
  <c r="P124" i="2"/>
  <c r="AU95" i="1"/>
  <c r="BK169" i="2"/>
  <c r="J169" i="2"/>
  <c r="J103" i="2"/>
  <c r="BK125" i="2"/>
  <c r="J125" i="2" s="1"/>
  <c r="J97" i="2" s="1"/>
  <c r="AU94" i="1"/>
  <c r="W32" i="1"/>
  <c r="F33" i="2"/>
  <c r="AZ95" i="1" s="1"/>
  <c r="AZ94" i="1" s="1"/>
  <c r="AV94" i="1" s="1"/>
  <c r="AK29" i="1" s="1"/>
  <c r="W30" i="1"/>
  <c r="AX94" i="1"/>
  <c r="J33" i="2"/>
  <c r="AV95" i="1"/>
  <c r="AT95" i="1"/>
  <c r="BK124" i="2" l="1"/>
  <c r="J124" i="2"/>
  <c r="J30" i="2"/>
  <c r="AG95" i="1"/>
  <c r="AG94" i="1"/>
  <c r="AK26" i="1"/>
  <c r="AK35" i="1"/>
  <c r="AT94" i="1"/>
  <c r="W29" i="1"/>
  <c r="J39" i="2" l="1"/>
  <c r="J96" i="2"/>
  <c r="AN94" i="1"/>
  <c r="AN95" i="1"/>
</calcChain>
</file>

<file path=xl/sharedStrings.xml><?xml version="1.0" encoding="utf-8"?>
<sst xmlns="http://schemas.openxmlformats.org/spreadsheetml/2006/main" count="746" uniqueCount="218">
  <si>
    <t>Export Komplet</t>
  </si>
  <si>
    <t/>
  </si>
  <si>
    <t>2.0</t>
  </si>
  <si>
    <t>ZAMOK</t>
  </si>
  <si>
    <t>False</t>
  </si>
  <si>
    <t>{fa83c279-cf47-4007-9579-6b179723634a}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</si>
  <si>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</si>
  <si>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</si>
  <si>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</si>
  <si>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</si>
  <si>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</si>
  <si>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</si>
  <si>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</si>
  <si>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</si>
  <si>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</si>
  <si>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</si>
  <si>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</si>
  <si>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povrchu části komunikace III/1741 v Horažďovicích</t>
  </si>
  <si>
    <t>KSO:</t>
  </si>
  <si>
    <t>CC-CZ:</t>
  </si>
  <si>
    <t>Místo:</t>
  </si>
  <si>
    <t>Horažďovice, Šumavská ulice</t>
  </si>
  <si>
    <t>Datum:</t>
  </si>
  <si>
    <t>12.8.2022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</si>
  <si>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</si>
  <si>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</si>
  <si>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</si>
  <si>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</si>
  <si>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</si>
  <si>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</si>
  <si>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</si>
  <si>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</si>
  <si>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</si>
  <si>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</si>
  <si>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</si>
  <si>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</si>
  <si>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Karel Kraus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</si>
  <si>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</si>
  <si>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</si>
  <si>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</si>
  <si>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</si>
  <si>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</si>
  <si>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</si>
  <si>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</si>
  <si>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</si>
  <si>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</si>
  <si>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</si>
  <si>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</si>
  <si>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</si>
  <si>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</si>
  <si>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</si>
  <si>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</si>
  <si>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</si>
  <si>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</si>
  <si>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</si>
  <si>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</si>
  <si>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</si>
  <si>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</si>
  <si>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</si>
  <si>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</si>
  <si>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</si>
  <si>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</si>
  <si>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</si>
  <si>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</si>
  <si>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</si>
  <si>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</si>
  <si>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</si>
  <si>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</si>
  <si>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</si>
  <si>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</si>
  <si>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</si>
  <si>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</si>
  <si>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</si>
  <si>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</si>
  <si>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</si>
  <si>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</si>
  <si>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</si>
  <si>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</si>
  <si>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</si>
  <si>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</si>
  <si>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</si>
  <si>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</si>
  <si>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</si>
  <si>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</si>
  <si>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</si>
  <si>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</si>
  <si>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</si>
  <si>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{e653d2ec-5e10-4144-a969-71059165eff7}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</si>
  <si>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</si>
  <si>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</si>
  <si>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</si>
  <si>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</si>
  <si>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</si>
  <si>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</si>
  <si>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</si>
  <si>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</si>
  <si>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</si>
  <si>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</si>
  <si>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</si>
  <si>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5 -  Komunikace pozemní</t>
  </si>
  <si>
    <t xml:space="preserve">    8 - Trubní vedení</t>
  </si>
  <si>
    <t xml:space="preserve">    9 -  Ostatní konstrukce a práce, bourání</t>
  </si>
  <si>
    <t xml:space="preserve">    997 -  Přesun sutě</t>
  </si>
  <si>
    <t>VRN - 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</si>
  <si>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</si>
  <si>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</si>
  <si>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</si>
  <si>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</si>
  <si>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</si>
  <si>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</si>
  <si>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</si>
  <si>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</si>
  <si>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</si>
  <si>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</si>
  <si>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</si>
  <si>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</si>
  <si>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</si>
  <si>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</si>
  <si>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</si>
  <si>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</si>
  <si>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</si>
  <si>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</si>
  <si>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</si>
  <si>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113107141</t>
  </si>
  <si>
    <t>Odstranění podkladu živičného tl 50 mm ručně</t>
  </si>
  <si>
    <t>m2</t>
  </si>
  <si>
    <t>4</t>
  </si>
  <si>
    <t>787221714</t>
  </si>
  <si>
    <t>VV</t>
  </si>
  <si>
    <t>"ZÚ + KÚ + napojení na stávající zpevněné plochy + podél stávajících obrub" 0,20*(3,00+20,00+22,00+6,00+159,00)</t>
  </si>
  <si>
    <t>113154363</t>
  </si>
  <si>
    <t>Frézování živičného krytu tl 50 mm pruh š přes 1 do 2 m pl přes 1000 do 10000 m2 s překážkami v trase</t>
  </si>
  <si>
    <t>1072253718</t>
  </si>
  <si>
    <t>"komunikace" 1481,00</t>
  </si>
  <si>
    <t>"ZÚ + KÚ + napojení na stávající zpevněné plochy + podél stávajících obrub" -0,20*(3,00+20,00+22,00+6,00+159,00)</t>
  </si>
  <si>
    <t>5</t>
  </si>
  <si>
    <t xml:space="preserve"> Komunikace pozemní</t>
  </si>
  <si>
    <t>3</t>
  </si>
  <si>
    <t>569911131</t>
  </si>
  <si>
    <t>Zpevnění krajnic asfaltovým recyklátem tl 50 mm</t>
  </si>
  <si>
    <t>1452732359</t>
  </si>
  <si>
    <t>0,50*262,00</t>
  </si>
  <si>
    <t>572141111</t>
  </si>
  <si>
    <t>Vyrovnání povrchu dosavadních krytů asfaltovým betonem ACO (AB) tl přes 20 do 40 mm</t>
  </si>
  <si>
    <t>1483636399</t>
  </si>
  <si>
    <t>573211107</t>
  </si>
  <si>
    <t>Postřik živičný spojovací z asfaltu v množství 0,30 kg/m2</t>
  </si>
  <si>
    <t>1371852437</t>
  </si>
  <si>
    <t>"komunikace - vyrovnávka" 1481,00</t>
  </si>
  <si>
    <t>"komunikace - obrus" 1481,00</t>
  </si>
  <si>
    <t>6</t>
  </si>
  <si>
    <t>577134121</t>
  </si>
  <si>
    <t>Asfaltový beton vrstva obrusná ACO 11 (ABS) tř. I tl 40 mm š přes 3 m z nemodifikovaného asfaltu</t>
  </si>
  <si>
    <t>-1895405940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</si>
  <si>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</si>
  <si>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</si>
  <si>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</si>
  <si>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</si>
  <si>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</si>
  <si>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</si>
  <si>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-76279136</t>
  </si>
  <si>
    <t>"stávající šachty v trase" 2,00</t>
  </si>
  <si>
    <t>9</t>
  </si>
  <si>
    <t xml:space="preserve"> Ostatní konstrukce a práce, bourání</t>
  </si>
  <si>
    <t>919731122</t>
  </si>
  <si>
    <t>Zarovnání styčné plochy podkladu nebo krytu živičného tl do 100 mm</t>
  </si>
  <si>
    <t>m</t>
  </si>
  <si>
    <t>-987868423</t>
  </si>
  <si>
    <t>"ZÚ + KÚ + napojení na stávající zpevněné plochy + podél stávajících obrub" 3,00+20,00+22,00+6,00+159,00</t>
  </si>
  <si>
    <t>919732211</t>
  </si>
  <si>
    <t>Styčná spára napojení nového živičného povrchu na stávající za tepla š 15 mm hl 25 mm s prořezáním</t>
  </si>
  <si>
    <t>1916837303</t>
  </si>
  <si>
    <t>10</t>
  </si>
  <si>
    <t>919735112</t>
  </si>
  <si>
    <t>Řezání stávajícího živičného krytu hl přes 50 do 100 mm</t>
  </si>
  <si>
    <t>-739451156</t>
  </si>
  <si>
    <t>11</t>
  </si>
  <si>
    <t>938909311</t>
  </si>
  <si>
    <t>Čištění vozovek metením strojně podkladu nebo krytu betonového nebo živičného</t>
  </si>
  <si>
    <t>889971356</t>
  </si>
  <si>
    <t>12</t>
  </si>
  <si>
    <t>938909611</t>
  </si>
  <si>
    <t>Odstranění nánosu na krajnicích tl do 100 mm</t>
  </si>
  <si>
    <t>-21030354</t>
  </si>
  <si>
    <t>997</t>
  </si>
  <si>
    <t xml:space="preserve"> Přesun sutě</t>
  </si>
  <si>
    <t>13</t>
  </si>
  <si>
    <t>997221551</t>
  </si>
  <si>
    <t>Vodorovná doprava suti ze sypkých materiálů do 1 km</t>
  </si>
  <si>
    <t>t</t>
  </si>
  <si>
    <t>569000204</t>
  </si>
  <si>
    <t>"položka 113107141 - asfaltové kry" 4,116</t>
  </si>
  <si>
    <t>"položka 113154363 - asfaltová suť" 165,485</t>
  </si>
  <si>
    <t>"položka 938909611 - zemina a kamenivo z krajnic" 19,468</t>
  </si>
  <si>
    <t>14</t>
  </si>
  <si>
    <t>997221559</t>
  </si>
  <si>
    <t>Příplatek ZKD 1 km u vodorovné dopravy suti ze sypkých materiálů</t>
  </si>
  <si>
    <t>-175092361</t>
  </si>
  <si>
    <t>"položka 113107141 - asfaltové kry - celkem 18 km" 17*4,116</t>
  </si>
  <si>
    <t>"položka 113154363 - asfaltová suť - celkem 3 km" 2*165,485</t>
  </si>
  <si>
    <t>"položka 938909611 - zemina a kamenivo z krajnic - celkem 18 km" 17*19,468</t>
  </si>
  <si>
    <t>997221845</t>
  </si>
  <si>
    <t>Poplatek za uložení asfaltového odpadu bez obsahu dehtu na skládce (skládkovné)</t>
  </si>
  <si>
    <t>1773285782</t>
  </si>
  <si>
    <t>16</t>
  </si>
  <si>
    <t>997221855</t>
  </si>
  <si>
    <t>Poplatek za uložení odpadu zeminy a kameniva na skládce (skládkovné)</t>
  </si>
  <si>
    <t>531957273</t>
  </si>
  <si>
    <t>VRN</t>
  </si>
  <si>
    <t xml:space="preserve"> Vedlejší rozpočtové náklady</t>
  </si>
  <si>
    <t>VRN9</t>
  </si>
  <si>
    <t>Ostatní náklady</t>
  </si>
  <si>
    <t>17</t>
  </si>
  <si>
    <t>094103102</t>
  </si>
  <si>
    <t>VN - Dopravní opatření po dobu stavby -  vybavení povolení zvláštního užívání, návrh DIO a zajištění dopravních opatření po dobu stavby včetně průběžné kontroly a udržování</t>
  </si>
  <si>
    <t>kpl</t>
  </si>
  <si>
    <t>1024</t>
  </si>
  <si>
    <t>-306230710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</si>
</sst>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0"/>
      <c r="AQ5" s="20"/>
      <c r="AR5" s="18"/>
      <c r="BE5" s="21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0"/>
      <c r="AQ6" s="20"/>
      <c r="AR6" s="18"/>
      <c r="BE6" s="21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1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1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3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13"/>
      <c r="BS13" s="15" t="s">
        <v>6</v>
      </c>
    </row>
    <row r="14" spans="1:74" ht="12.75">
      <c r="B14" s="19"/>
      <c r="C14" s="20"/>
      <c r="D14" s="20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1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3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13"/>
      <c r="BS17" s="15" t="s">
        <v>34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3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13"/>
      <c r="BS20" s="15" t="s">
        <v>34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3"/>
    </row>
    <row r="22" spans="1:71" s="1" customFormat="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3"/>
    </row>
    <row r="23" spans="1:71" s="1" customFormat="1" ht="16.5" customHeight="1">
      <c r="B23" s="19"/>
      <c r="C23" s="20"/>
      <c r="D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0"/>
      <c r="AP23" s="20"/>
      <c r="AQ23" s="20"/>
      <c r="AR23" s="18"/>
      <c r="BE23" s="21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3"/>
    </row>
    <row r="26" spans="1:71" s="2" customFormat="1" ht="25.9" customHeight="1">
      <c r="A26" s="32"/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4"/>
      <c r="AQ26" s="34"/>
      <c r="AR26" s="37"/>
      <c r="BE26" s="21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3" t="s">
        <v>39</v>
      </c>
      <c r="M28" s="223"/>
      <c r="N28" s="223"/>
      <c r="O28" s="223"/>
      <c r="P28" s="223"/>
      <c r="Q28" s="34"/>
      <c r="R28" s="34"/>
      <c r="S28" s="34"/>
      <c r="T28" s="34"/>
      <c r="U28" s="34"/>
      <c r="V28" s="34"/>
      <c r="W28" s="223" t="s">
        <v>40</v>
      </c>
      <c r="X28" s="223"/>
      <c r="Y28" s="223"/>
      <c r="Z28" s="223"/>
      <c r="AA28" s="223"/>
      <c r="AB28" s="223"/>
      <c r="AC28" s="223"/>
      <c r="AD28" s="223"/>
      <c r="AE28" s="223"/>
      <c r="AF28" s="34"/>
      <c r="AG28" s="34"/>
      <c r="AH28" s="34"/>
      <c r="AI28" s="34"/>
      <c r="AJ28" s="34"/>
      <c r="AK28" s="223" t="s">
        <v>41</v>
      </c>
      <c r="AL28" s="223"/>
      <c r="AM28" s="223"/>
      <c r="AN28" s="223"/>
      <c r="AO28" s="223"/>
      <c r="AP28" s="34"/>
      <c r="AQ28" s="34"/>
      <c r="AR28" s="37"/>
      <c r="BE28" s="213"/>
    </row>
    <row r="29" spans="1:71" s="3" customFormat="1" ht="14.45" customHeight="1">
      <c r="B29" s="38"/>
      <c r="C29" s="39"/>
      <c r="D29" s="27" t="s">
        <v>42</v>
      </c>
      <c r="E29" s="39"/>
      <c r="F29" s="27" t="s">
        <v>43</v>
      </c>
      <c r="G29" s="39"/>
      <c r="H29" s="39"/>
      <c r="I29" s="39"/>
      <c r="J29" s="39"/>
      <c r="K29" s="39"/>
      <c r="L29" s="226">
        <v>0.21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BE29" s="214"/>
    </row>
    <row r="30" spans="1:71" s="3" customFormat="1" ht="14.45" customHeight="1">
      <c r="B30" s="38"/>
      <c r="C30" s="39"/>
      <c r="D30" s="39"/>
      <c r="E30" s="39"/>
      <c r="F30" s="27" t="s">
        <v>44</v>
      </c>
      <c r="G30" s="39"/>
      <c r="H30" s="39"/>
      <c r="I30" s="39"/>
      <c r="J30" s="39"/>
      <c r="K30" s="39"/>
      <c r="L30" s="226">
        <v>0.15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BE30" s="214"/>
    </row>
    <row r="31" spans="1:71" s="3" customFormat="1" ht="14.45" hidden="1" customHeight="1">
      <c r="B31" s="38"/>
      <c r="C31" s="39"/>
      <c r="D31" s="39"/>
      <c r="E31" s="39"/>
      <c r="F31" s="27" t="s">
        <v>45</v>
      </c>
      <c r="G31" s="39"/>
      <c r="H31" s="39"/>
      <c r="I31" s="39"/>
      <c r="J31" s="39"/>
      <c r="K31" s="39"/>
      <c r="L31" s="226">
        <v>0.21</v>
      </c>
      <c r="M31" s="225"/>
      <c r="N31" s="225"/>
      <c r="O31" s="225"/>
      <c r="P31" s="225"/>
      <c r="Q31" s="39"/>
      <c r="R31" s="39"/>
      <c r="S31" s="39"/>
      <c r="T31" s="39"/>
      <c r="U31" s="39"/>
      <c r="V31" s="39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9"/>
      <c r="AG31" s="39"/>
      <c r="AH31" s="39"/>
      <c r="AI31" s="39"/>
      <c r="AJ31" s="39"/>
      <c r="AK31" s="224">
        <v>0</v>
      </c>
      <c r="AL31" s="225"/>
      <c r="AM31" s="225"/>
      <c r="AN31" s="225"/>
      <c r="AO31" s="225"/>
      <c r="AP31" s="39"/>
      <c r="AQ31" s="39"/>
      <c r="AR31" s="40"/>
      <c r="BE31" s="214"/>
    </row>
    <row r="32" spans="1:71" s="3" customFormat="1" ht="14.45" hidden="1" customHeight="1">
      <c r="B32" s="38"/>
      <c r="C32" s="39"/>
      <c r="D32" s="39"/>
      <c r="E32" s="39"/>
      <c r="F32" s="27" t="s">
        <v>46</v>
      </c>
      <c r="G32" s="39"/>
      <c r="H32" s="39"/>
      <c r="I32" s="39"/>
      <c r="J32" s="39"/>
      <c r="K32" s="39"/>
      <c r="L32" s="226">
        <v>0.15</v>
      </c>
      <c r="M32" s="225"/>
      <c r="N32" s="225"/>
      <c r="O32" s="225"/>
      <c r="P32" s="225"/>
      <c r="Q32" s="39"/>
      <c r="R32" s="39"/>
      <c r="S32" s="39"/>
      <c r="T32" s="39"/>
      <c r="U32" s="39"/>
      <c r="V32" s="39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9"/>
      <c r="AG32" s="39"/>
      <c r="AH32" s="39"/>
      <c r="AI32" s="39"/>
      <c r="AJ32" s="39"/>
      <c r="AK32" s="224">
        <v>0</v>
      </c>
      <c r="AL32" s="225"/>
      <c r="AM32" s="225"/>
      <c r="AN32" s="225"/>
      <c r="AO32" s="225"/>
      <c r="AP32" s="39"/>
      <c r="AQ32" s="39"/>
      <c r="AR32" s="40"/>
      <c r="BE32" s="214"/>
    </row>
    <row r="33" spans="1:57" s="3" customFormat="1" ht="14.45" hidden="1" customHeight="1">
      <c r="B33" s="38"/>
      <c r="C33" s="39"/>
      <c r="D33" s="39"/>
      <c r="E33" s="39"/>
      <c r="F33" s="27" t="s">
        <v>47</v>
      </c>
      <c r="G33" s="39"/>
      <c r="H33" s="39"/>
      <c r="I33" s="39"/>
      <c r="J33" s="39"/>
      <c r="K33" s="39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BE33" s="21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3"/>
    </row>
    <row r="35" spans="1:57" s="2" customFormat="1" ht="25.9" customHeight="1">
      <c r="A35" s="32"/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227" t="s">
        <v>50</v>
      </c>
      <c r="Y35" s="228"/>
      <c r="Z35" s="228"/>
      <c r="AA35" s="228"/>
      <c r="AB35" s="228"/>
      <c r="AC35" s="43"/>
      <c r="AD35" s="43"/>
      <c r="AE35" s="43"/>
      <c r="AF35" s="43"/>
      <c r="AG35" s="43"/>
      <c r="AH35" s="43"/>
      <c r="AI35" s="43"/>
      <c r="AJ35" s="43"/>
      <c r="AK35" s="229">
        <f>SUM(AK26:AK33)</f>
        <v>0</v>
      </c>
      <c r="AL35" s="228"/>
      <c r="AM35" s="228"/>
      <c r="AN35" s="228"/>
      <c r="AO35" s="23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52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53</v>
      </c>
      <c r="AI60" s="36"/>
      <c r="AJ60" s="36"/>
      <c r="AK60" s="36"/>
      <c r="AL60" s="36"/>
      <c r="AM60" s="50" t="s">
        <v>54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55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56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53</v>
      </c>
      <c r="AI75" s="36"/>
      <c r="AJ75" s="36"/>
      <c r="AK75" s="36"/>
      <c r="AL75" s="36"/>
      <c r="AM75" s="50" t="s">
        <v>54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2022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Oprava havarijního stavu povrchu části komunikace III/1741 v Horažďovicích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Horažďovice, Šumavská ulice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12.8.2022</v>
      </c>
      <c r="AN87" s="23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Správa a údržba silnic Plzeňského kraje,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34" t="str">
        <f>IF(E17="","",E17)</f>
        <v xml:space="preserve"> </v>
      </c>
      <c r="AN89" s="235"/>
      <c r="AO89" s="235"/>
      <c r="AP89" s="235"/>
      <c r="AQ89" s="34"/>
      <c r="AR89" s="37"/>
      <c r="AS89" s="236" t="s">
        <v>58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34" t="str">
        <f>IF(E20="","",E20)</f>
        <v>Karel Kraus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2" t="s">
        <v>59</v>
      </c>
      <c r="D92" s="243"/>
      <c r="E92" s="243"/>
      <c r="F92" s="243"/>
      <c r="G92" s="243"/>
      <c r="H92" s="71"/>
      <c r="I92" s="244" t="s">
        <v>60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61</v>
      </c>
      <c r="AH92" s="243"/>
      <c r="AI92" s="243"/>
      <c r="AJ92" s="243"/>
      <c r="AK92" s="243"/>
      <c r="AL92" s="243"/>
      <c r="AM92" s="243"/>
      <c r="AN92" s="244" t="s">
        <v>62</v>
      </c>
      <c r="AO92" s="243"/>
      <c r="AP92" s="246"/>
      <c r="AQ92" s="72" t="s">
        <v>63</v>
      </c>
      <c r="AR92" s="37"/>
      <c r="AS92" s="73" t="s">
        <v>64</v>
      </c>
      <c r="AT92" s="74" t="s">
        <v>65</v>
      </c>
      <c r="AU92" s="74" t="s">
        <v>66</v>
      </c>
      <c r="AV92" s="74" t="s">
        <v>67</v>
      </c>
      <c r="AW92" s="74" t="s">
        <v>68</v>
      </c>
      <c r="AX92" s="74" t="s">
        <v>69</v>
      </c>
      <c r="AY92" s="74" t="s">
        <v>70</v>
      </c>
      <c r="AZ92" s="74" t="s">
        <v>71</v>
      </c>
      <c r="BA92" s="74" t="s">
        <v>72</v>
      </c>
      <c r="BB92" s="74" t="s">
        <v>73</v>
      </c>
      <c r="BC92" s="74" t="s">
        <v>74</v>
      </c>
      <c r="BD92" s="75" t="s">
        <v>75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77</v>
      </c>
      <c r="BT94" s="89" t="s">
        <v>78</v>
      </c>
      <c r="BU94" s="90" t="s">
        <v>79</v>
      </c>
      <c r="BV94" s="89" t="s">
        <v>80</v>
      </c>
      <c r="BW94" s="89" t="s">
        <v>5</v>
      </c>
      <c r="BX94" s="89" t="s">
        <v>81</v>
      </c>
      <c r="CL94" s="89" t="s">
        <v>1</v>
      </c>
    </row>
    <row r="95" spans="1:91" s="7" customFormat="1" ht="16.5" customHeight="1">
      <c r="A95" s="91" t="s">
        <v>82</v>
      </c>
      <c r="B95" s="92"/>
      <c r="C95" s="93"/>
      <c r="D95" s="249" t="s">
        <v>83</v>
      </c>
      <c r="E95" s="249"/>
      <c r="F95" s="249"/>
      <c r="G95" s="249"/>
      <c r="H95" s="249"/>
      <c r="I95" s="94"/>
      <c r="J95" s="249" t="s">
        <v>84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'SO 101 - Komunikace'!J30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85</v>
      </c>
      <c r="AR95" s="96"/>
      <c r="AS95" s="97">
        <v>0</v>
      </c>
      <c r="AT95" s="98">
        <f>ROUND(SUM(AV95:AW95),2)</f>
        <v>0</v>
      </c>
      <c r="AU95" s="99">
        <f>'SO 101 - Komunikace'!P124</f>
        <v>0</v>
      </c>
      <c r="AV95" s="98">
        <f>'SO 101 - Komunikace'!J33</f>
        <v>0</v>
      </c>
      <c r="AW95" s="98">
        <f>'SO 101 - Komunikace'!J34</f>
        <v>0</v>
      </c>
      <c r="AX95" s="98">
        <f>'SO 101 - Komunikace'!J35</f>
        <v>0</v>
      </c>
      <c r="AY95" s="98">
        <f>'SO 101 - Komunikace'!J36</f>
        <v>0</v>
      </c>
      <c r="AZ95" s="98">
        <f>'SO 101 - Komunikace'!F33</f>
        <v>0</v>
      </c>
      <c r="BA95" s="98">
        <f>'SO 101 - Komunikace'!F34</f>
        <v>0</v>
      </c>
      <c r="BB95" s="98">
        <f>'SO 101 - Komunikace'!F35</f>
        <v>0</v>
      </c>
      <c r="BC95" s="98">
        <f>'SO 101 - Komunikace'!F36</f>
        <v>0</v>
      </c>
      <c r="BD95" s="100">
        <f>'SO 101 - Komunikace'!F37</f>
        <v>0</v>
      </c>
      <c r="BT95" s="101" t="s">
        <v>86</v>
      </c>
      <c r="BV95" s="101" t="s">
        <v>80</v>
      </c>
      <c r="BW95" s="101" t="s">
        <v>87</v>
      </c>
      <c r="BX95" s="101" t="s">
        <v>5</v>
      </c>
      <c r="CL95" s="101" t="s">
        <v>1</v>
      </c>
      <c r="CM95" s="101" t="s">
        <v>88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BaITEkwIVVaczNWW1FF1UmNbgyoh8HSX2C/YzNJIOYzWe3GvB79L63DV2fyi6jtDAifWn3NMRWgBVpHcoymfOw==" saltValue="3Scd+/1DhJZ/K3ia8plE5rDKZ7B7lx8teObSTgfetxQ13PI5OfTNCVOStFBtQtRfeQ5s+6abKl7qBjMdl44Os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abSelected="1" topLeftCell="A14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87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88</v>
      </c>
    </row>
    <row r="4" spans="1:46" s="1" customFormat="1" ht="24.95" hidden="1" customHeight="1">
      <c r="B4" s="18"/>
      <c r="D4" s="104" t="s">
        <v>89</v>
      </c>
      <c r="L4" s="18"/>
      <c r="M4" s="105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06" t="s">
        <v>16</v>
      </c>
      <c r="L6" s="18"/>
    </row>
    <row r="7" spans="1:46" s="1" customFormat="1" ht="26.25" hidden="1" customHeight="1">
      <c r="B7" s="18"/>
      <c r="E7" s="253" t="str">
        <f>'Rekapitulace stavby'!K6</f>
        <v>Oprava havarijního stavu povrchu části komunikace III/1741 v Horažďovicích</v>
      </c>
      <c r="F7" s="254"/>
      <c r="G7" s="254"/>
      <c r="H7" s="254"/>
      <c r="L7" s="18"/>
    </row>
    <row r="8" spans="1:46" s="2" customFormat="1" ht="12" hidden="1" customHeight="1">
      <c r="A8" s="32"/>
      <c r="B8" s="37"/>
      <c r="C8" s="32"/>
      <c r="D8" s="106" t="s">
        <v>90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55" t="s">
        <v>91</v>
      </c>
      <c r="F9" s="256"/>
      <c r="G9" s="256"/>
      <c r="H9" s="25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12.8.2022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57" t="str">
        <f>'Rekapitulace stavby'!E14</f>
        <v>Vyplň údaj</v>
      </c>
      <c r="F18" s="258"/>
      <c r="G18" s="258"/>
      <c r="H18" s="258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07" t="s">
        <v>33</v>
      </c>
      <c r="F21" s="32"/>
      <c r="G21" s="32"/>
      <c r="H21" s="32"/>
      <c r="I21" s="106" t="s">
        <v>28</v>
      </c>
      <c r="J21" s="107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06" t="s">
        <v>35</v>
      </c>
      <c r="E23" s="32"/>
      <c r="F23" s="32"/>
      <c r="G23" s="32"/>
      <c r="H23" s="32"/>
      <c r="I23" s="106" t="s">
        <v>25</v>
      </c>
      <c r="J23" s="107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07" t="s">
        <v>36</v>
      </c>
      <c r="F24" s="32"/>
      <c r="G24" s="32"/>
      <c r="H24" s="32"/>
      <c r="I24" s="106" t="s">
        <v>28</v>
      </c>
      <c r="J24" s="107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06" t="s">
        <v>37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9"/>
      <c r="B27" s="110"/>
      <c r="C27" s="109"/>
      <c r="D27" s="109"/>
      <c r="E27" s="259" t="s">
        <v>1</v>
      </c>
      <c r="F27" s="259"/>
      <c r="G27" s="259"/>
      <c r="H27" s="2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3" t="s">
        <v>38</v>
      </c>
      <c r="E30" s="32"/>
      <c r="F30" s="32"/>
      <c r="G30" s="32"/>
      <c r="H30" s="32"/>
      <c r="I30" s="32"/>
      <c r="J30" s="114">
        <f>ROUND(J124,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5" t="s">
        <v>40</v>
      </c>
      <c r="G32" s="32"/>
      <c r="H32" s="32"/>
      <c r="I32" s="115" t="s">
        <v>39</v>
      </c>
      <c r="J32" s="115" t="s">
        <v>41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16" t="s">
        <v>42</v>
      </c>
      <c r="E33" s="106" t="s">
        <v>43</v>
      </c>
      <c r="F33" s="117">
        <f>ROUND((SUM(BE124:BE171)),  2)</f>
        <v>0</v>
      </c>
      <c r="G33" s="32"/>
      <c r="H33" s="32"/>
      <c r="I33" s="118">
        <v>0.21</v>
      </c>
      <c r="J33" s="117">
        <f>ROUND(((SUM(BE124:BE171))*I33),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6" t="s">
        <v>44</v>
      </c>
      <c r="F34" s="117">
        <f>ROUND((SUM(BF124:BF171)),  2)</f>
        <v>0</v>
      </c>
      <c r="G34" s="32"/>
      <c r="H34" s="32"/>
      <c r="I34" s="118">
        <v>0.15</v>
      </c>
      <c r="J34" s="117">
        <f>ROUND(((SUM(BF124:BF171))*I34),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45</v>
      </c>
      <c r="F35" s="117">
        <f>ROUND((SUM(BG124:BG171)),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46</v>
      </c>
      <c r="F36" s="117">
        <f>ROUND((SUM(BH124:BH171)),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47</v>
      </c>
      <c r="F37" s="117">
        <f>ROUND((SUM(BI124:BI171)),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26" t="s">
        <v>51</v>
      </c>
      <c r="E50" s="127"/>
      <c r="F50" s="127"/>
      <c r="G50" s="126" t="s">
        <v>52</v>
      </c>
      <c r="H50" s="127"/>
      <c r="I50" s="127"/>
      <c r="J50" s="127"/>
      <c r="K50" s="127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28" t="s">
        <v>53</v>
      </c>
      <c r="E61" s="129"/>
      <c r="F61" s="130" t="s">
        <v>54</v>
      </c>
      <c r="G61" s="128" t="s">
        <v>53</v>
      </c>
      <c r="H61" s="129"/>
      <c r="I61" s="129"/>
      <c r="J61" s="131" t="s">
        <v>54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26" t="s">
        <v>55</v>
      </c>
      <c r="E65" s="132"/>
      <c r="F65" s="132"/>
      <c r="G65" s="126" t="s">
        <v>56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28" t="s">
        <v>53</v>
      </c>
      <c r="E76" s="129"/>
      <c r="F76" s="130" t="s">
        <v>54</v>
      </c>
      <c r="G76" s="128" t="s">
        <v>53</v>
      </c>
      <c r="H76" s="129"/>
      <c r="I76" s="129"/>
      <c r="J76" s="131" t="s">
        <v>54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92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hidden="1" customHeight="1">
      <c r="A85" s="32"/>
      <c r="B85" s="33"/>
      <c r="C85" s="34"/>
      <c r="D85" s="34"/>
      <c r="E85" s="260" t="str">
        <f>E7</f>
        <v>Oprava havarijního stavu povrchu části komunikace III/1741 v Horažďovicích</v>
      </c>
      <c r="F85" s="261"/>
      <c r="G85" s="261"/>
      <c r="H85" s="26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90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4"/>
      <c r="D87" s="34"/>
      <c r="E87" s="231" t="str">
        <f>E9</f>
        <v>SO 101 - Komunikace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4"/>
      <c r="E89" s="34"/>
      <c r="F89" s="25" t="str">
        <f>F12</f>
        <v>Horažďovice, Šumavská ulice</v>
      </c>
      <c r="G89" s="34"/>
      <c r="H89" s="34"/>
      <c r="I89" s="27" t="s">
        <v>22</v>
      </c>
      <c r="J89" s="64" t="str">
        <f>IF(J12="","",J12)</f>
        <v>12.8.2022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24</v>
      </c>
      <c r="D91" s="34"/>
      <c r="E91" s="34"/>
      <c r="F91" s="25" t="str">
        <f>E15</f>
        <v>Správa a údržba silnic Plzeňského kraje, p.o.</v>
      </c>
      <c r="G91" s="34"/>
      <c r="H91" s="34"/>
      <c r="I91" s="27" t="s">
        <v>32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Karel Kraus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37" t="s">
        <v>93</v>
      </c>
      <c r="D94" s="138"/>
      <c r="E94" s="138"/>
      <c r="F94" s="138"/>
      <c r="G94" s="138"/>
      <c r="H94" s="138"/>
      <c r="I94" s="138"/>
      <c r="J94" s="139" t="s">
        <v>94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40" t="s">
        <v>95</v>
      </c>
      <c r="D96" s="34"/>
      <c r="E96" s="34"/>
      <c r="F96" s="34"/>
      <c r="G96" s="34"/>
      <c r="H96" s="34"/>
      <c r="I96" s="34"/>
      <c r="J96" s="82">
        <f>J124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96</v>
      </c>
    </row>
    <row r="97" spans="1:31" s="9" customFormat="1" ht="24.95" hidden="1" customHeight="1">
      <c r="B97" s="141"/>
      <c r="C97" s="142"/>
      <c r="D97" s="143" t="s">
        <v>97</v>
      </c>
      <c r="E97" s="144"/>
      <c r="F97" s="144"/>
      <c r="G97" s="144"/>
      <c r="H97" s="144"/>
      <c r="I97" s="144"/>
      <c r="J97" s="145">
        <f>J125</f>
        <v>0</v>
      </c>
      <c r="K97" s="142"/>
      <c r="L97" s="146"/>
    </row>
    <row r="98" spans="1:31" s="10" customFormat="1" ht="19.899999999999999" hidden="1" customHeight="1">
      <c r="B98" s="147"/>
      <c r="C98" s="148"/>
      <c r="D98" s="149" t="s">
        <v>98</v>
      </c>
      <c r="E98" s="150"/>
      <c r="F98" s="150"/>
      <c r="G98" s="150"/>
      <c r="H98" s="150"/>
      <c r="I98" s="150"/>
      <c r="J98" s="151">
        <f>J126</f>
        <v>0</v>
      </c>
      <c r="K98" s="148"/>
      <c r="L98" s="152"/>
    </row>
    <row r="99" spans="1:31" s="10" customFormat="1" ht="19.899999999999999" hidden="1" customHeight="1">
      <c r="B99" s="147"/>
      <c r="C99" s="148"/>
      <c r="D99" s="149" t="s">
        <v>99</v>
      </c>
      <c r="E99" s="150"/>
      <c r="F99" s="150"/>
      <c r="G99" s="150"/>
      <c r="H99" s="150"/>
      <c r="I99" s="150"/>
      <c r="J99" s="151">
        <f>J132</f>
        <v>0</v>
      </c>
      <c r="K99" s="148"/>
      <c r="L99" s="152"/>
    </row>
    <row r="100" spans="1:31" s="10" customFormat="1" ht="19.899999999999999" hidden="1" customHeight="1">
      <c r="B100" s="147"/>
      <c r="C100" s="148"/>
      <c r="D100" s="149" t="s">
        <v>100</v>
      </c>
      <c r="E100" s="150"/>
      <c r="F100" s="150"/>
      <c r="G100" s="150"/>
      <c r="H100" s="150"/>
      <c r="I100" s="150"/>
      <c r="J100" s="151">
        <f>J142</f>
        <v>0</v>
      </c>
      <c r="K100" s="148"/>
      <c r="L100" s="152"/>
    </row>
    <row r="101" spans="1:31" s="10" customFormat="1" ht="19.899999999999999" hidden="1" customHeight="1">
      <c r="B101" s="147"/>
      <c r="C101" s="148"/>
      <c r="D101" s="149" t="s">
        <v>101</v>
      </c>
      <c r="E101" s="150"/>
      <c r="F101" s="150"/>
      <c r="G101" s="150"/>
      <c r="H101" s="150"/>
      <c r="I101" s="150"/>
      <c r="J101" s="151">
        <f>J145</f>
        <v>0</v>
      </c>
      <c r="K101" s="148"/>
      <c r="L101" s="152"/>
    </row>
    <row r="102" spans="1:31" s="10" customFormat="1" ht="19.899999999999999" hidden="1" customHeight="1">
      <c r="B102" s="147"/>
      <c r="C102" s="148"/>
      <c r="D102" s="149" t="s">
        <v>102</v>
      </c>
      <c r="E102" s="150"/>
      <c r="F102" s="150"/>
      <c r="G102" s="150"/>
      <c r="H102" s="150"/>
      <c r="I102" s="150"/>
      <c r="J102" s="151">
        <f>J156</f>
        <v>0</v>
      </c>
      <c r="K102" s="148"/>
      <c r="L102" s="152"/>
    </row>
    <row r="103" spans="1:31" s="9" customFormat="1" ht="24.95" hidden="1" customHeight="1">
      <c r="B103" s="141"/>
      <c r="C103" s="142"/>
      <c r="D103" s="143" t="s">
        <v>103</v>
      </c>
      <c r="E103" s="144"/>
      <c r="F103" s="144"/>
      <c r="G103" s="144"/>
      <c r="H103" s="144"/>
      <c r="I103" s="144"/>
      <c r="J103" s="145">
        <f>J169</f>
        <v>0</v>
      </c>
      <c r="K103" s="142"/>
      <c r="L103" s="146"/>
    </row>
    <row r="104" spans="1:31" s="10" customFormat="1" ht="19.899999999999999" hidden="1" customHeight="1">
      <c r="B104" s="147"/>
      <c r="C104" s="148"/>
      <c r="D104" s="149" t="s">
        <v>104</v>
      </c>
      <c r="E104" s="150"/>
      <c r="F104" s="150"/>
      <c r="G104" s="150"/>
      <c r="H104" s="150"/>
      <c r="I104" s="150"/>
      <c r="J104" s="151">
        <f>J170</f>
        <v>0</v>
      </c>
      <c r="K104" s="148"/>
      <c r="L104" s="152"/>
    </row>
    <row r="105" spans="1:31" s="2" customFormat="1" ht="21.75" hidden="1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hidden="1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2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105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6.25" customHeight="1">
      <c r="A114" s="32"/>
      <c r="B114" s="33"/>
      <c r="C114" s="34"/>
      <c r="D114" s="34"/>
      <c r="E114" s="260" t="str">
        <f>E7</f>
        <v>Oprava havarijního stavu povrchu části komunikace III/1741 v Horažďovicích</v>
      </c>
      <c r="F114" s="261"/>
      <c r="G114" s="261"/>
      <c r="H114" s="261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90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4"/>
      <c r="D116" s="34"/>
      <c r="E116" s="231" t="str">
        <f>E9</f>
        <v>SO 101 - Komunikace</v>
      </c>
      <c r="F116" s="262"/>
      <c r="G116" s="262"/>
      <c r="H116" s="262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4"/>
      <c r="E118" s="34"/>
      <c r="F118" s="25" t="str">
        <f>F12</f>
        <v>Horažďovice, Šumavská ulice</v>
      </c>
      <c r="G118" s="34"/>
      <c r="H118" s="34"/>
      <c r="I118" s="27" t="s">
        <v>22</v>
      </c>
      <c r="J118" s="64" t="str">
        <f>IF(J12="","",J12)</f>
        <v>12.8.2022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4"/>
      <c r="E120" s="34"/>
      <c r="F120" s="25" t="str">
        <f>E15</f>
        <v>Správa a údržba silnic Plzeňského kraje, p.o.</v>
      </c>
      <c r="G120" s="34"/>
      <c r="H120" s="34"/>
      <c r="I120" s="27" t="s">
        <v>32</v>
      </c>
      <c r="J120" s="30" t="str">
        <f>E21</f>
        <v xml:space="preserve"> 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30</v>
      </c>
      <c r="D121" s="34"/>
      <c r="E121" s="34"/>
      <c r="F121" s="25" t="str">
        <f>IF(E18="","",E18)</f>
        <v>Vyplň údaj</v>
      </c>
      <c r="G121" s="34"/>
      <c r="H121" s="34"/>
      <c r="I121" s="27" t="s">
        <v>35</v>
      </c>
      <c r="J121" s="30" t="str">
        <f>E24</f>
        <v>Karel Kraus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53"/>
      <c r="B123" s="154"/>
      <c r="C123" s="155" t="s">
        <v>106</v>
      </c>
      <c r="D123" s="156" t="s">
        <v>63</v>
      </c>
      <c r="E123" s="156" t="s">
        <v>59</v>
      </c>
      <c r="F123" s="156" t="s">
        <v>60</v>
      </c>
      <c r="G123" s="156" t="s">
        <v>107</v>
      </c>
      <c r="H123" s="156" t="s">
        <v>108</v>
      </c>
      <c r="I123" s="156" t="s">
        <v>109</v>
      </c>
      <c r="J123" s="157" t="s">
        <v>94</v>
      </c>
      <c r="K123" s="158" t="s">
        <v>110</v>
      </c>
      <c r="L123" s="159"/>
      <c r="M123" s="73" t="s">
        <v>1</v>
      </c>
      <c r="N123" s="74" t="s">
        <v>42</v>
      </c>
      <c r="O123" s="74" t="s">
        <v>111</v>
      </c>
      <c r="P123" s="74" t="s">
        <v>112</v>
      </c>
      <c r="Q123" s="74" t="s">
        <v>113</v>
      </c>
      <c r="R123" s="74" t="s">
        <v>114</v>
      </c>
      <c r="S123" s="74" t="s">
        <v>115</v>
      </c>
      <c r="T123" s="75" t="s">
        <v>116</v>
      </c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</row>
    <row r="124" spans="1:65" s="2" customFormat="1" ht="22.9" customHeight="1">
      <c r="A124" s="32"/>
      <c r="B124" s="33"/>
      <c r="C124" s="80" t="s">
        <v>117</v>
      </c>
      <c r="D124" s="34"/>
      <c r="E124" s="34"/>
      <c r="F124" s="34"/>
      <c r="G124" s="34"/>
      <c r="H124" s="34"/>
      <c r="I124" s="34"/>
      <c r="J124" s="160">
        <f>BK124</f>
        <v>0</v>
      </c>
      <c r="K124" s="34"/>
      <c r="L124" s="37"/>
      <c r="M124" s="76"/>
      <c r="N124" s="161"/>
      <c r="O124" s="77"/>
      <c r="P124" s="162">
        <f>P125+P169</f>
        <v>0</v>
      </c>
      <c r="Q124" s="77"/>
      <c r="R124" s="162">
        <f>R125+R169</f>
        <v>324.31710000000004</v>
      </c>
      <c r="S124" s="77"/>
      <c r="T124" s="163">
        <f>T125+T169</f>
        <v>189.06900000000002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77</v>
      </c>
      <c r="AU124" s="15" t="s">
        <v>96</v>
      </c>
      <c r="BK124" s="164">
        <f>BK125+BK169</f>
        <v>0</v>
      </c>
    </row>
    <row r="125" spans="1:65" s="12" customFormat="1" ht="25.9" customHeight="1">
      <c r="B125" s="165"/>
      <c r="C125" s="166"/>
      <c r="D125" s="167" t="s">
        <v>77</v>
      </c>
      <c r="E125" s="168" t="s">
        <v>118</v>
      </c>
      <c r="F125" s="168" t="s">
        <v>119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P126+P132+P142+P145+P156</f>
        <v>0</v>
      </c>
      <c r="Q125" s="173"/>
      <c r="R125" s="174">
        <f>R126+R132+R142+R145+R156</f>
        <v>324.31710000000004</v>
      </c>
      <c r="S125" s="173"/>
      <c r="T125" s="175">
        <f>T126+T132+T142+T145+T156</f>
        <v>189.06900000000002</v>
      </c>
      <c r="AR125" s="176" t="s">
        <v>86</v>
      </c>
      <c r="AT125" s="177" t="s">
        <v>77</v>
      </c>
      <c r="AU125" s="177" t="s">
        <v>78</v>
      </c>
      <c r="AY125" s="176" t="s">
        <v>120</v>
      </c>
      <c r="BK125" s="178">
        <f>BK126+BK132+BK142+BK145+BK156</f>
        <v>0</v>
      </c>
    </row>
    <row r="126" spans="1:65" s="12" customFormat="1" ht="22.9" customHeight="1">
      <c r="B126" s="165"/>
      <c r="C126" s="166"/>
      <c r="D126" s="167" t="s">
        <v>77</v>
      </c>
      <c r="E126" s="179" t="s">
        <v>86</v>
      </c>
      <c r="F126" s="179" t="s">
        <v>121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SUM(P127:P131)</f>
        <v>0</v>
      </c>
      <c r="Q126" s="173"/>
      <c r="R126" s="174">
        <f>SUM(R127:R131)</f>
        <v>0.12951000000000001</v>
      </c>
      <c r="S126" s="173"/>
      <c r="T126" s="175">
        <f>SUM(T127:T131)</f>
        <v>169.60100000000003</v>
      </c>
      <c r="AR126" s="176" t="s">
        <v>86</v>
      </c>
      <c r="AT126" s="177" t="s">
        <v>77</v>
      </c>
      <c r="AU126" s="177" t="s">
        <v>86</v>
      </c>
      <c r="AY126" s="176" t="s">
        <v>120</v>
      </c>
      <c r="BK126" s="178">
        <f>SUM(BK127:BK131)</f>
        <v>0</v>
      </c>
    </row>
    <row r="127" spans="1:65" s="2" customFormat="1" ht="16.5" customHeight="1">
      <c r="A127" s="32"/>
      <c r="B127" s="33"/>
      <c r="C127" s="181" t="s">
        <v>86</v>
      </c>
      <c r="D127" s="181" t="s">
        <v>122</v>
      </c>
      <c r="E127" s="182" t="s">
        <v>123</v>
      </c>
      <c r="F127" s="183" t="s">
        <v>124</v>
      </c>
      <c r="G127" s="184" t="s">
        <v>125</v>
      </c>
      <c r="H127" s="185">
        <v>42</v>
      </c>
      <c r="I127" s="186"/>
      <c r="J127" s="187">
        <f>ROUND(I127*H127,2)</f>
        <v>0</v>
      </c>
      <c r="K127" s="188"/>
      <c r="L127" s="37"/>
      <c r="M127" s="189" t="s">
        <v>1</v>
      </c>
      <c r="N127" s="190" t="s">
        <v>43</v>
      </c>
      <c r="O127" s="69"/>
      <c r="P127" s="191">
        <f>O127*H127</f>
        <v>0</v>
      </c>
      <c r="Q127" s="191">
        <v>0</v>
      </c>
      <c r="R127" s="191">
        <f>Q127*H127</f>
        <v>0</v>
      </c>
      <c r="S127" s="191">
        <v>9.8000000000000004E-2</v>
      </c>
      <c r="T127" s="192">
        <f>S127*H127</f>
        <v>4.1160000000000005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126</v>
      </c>
      <c r="AT127" s="193" t="s">
        <v>122</v>
      </c>
      <c r="AU127" s="193" t="s">
        <v>88</v>
      </c>
      <c r="AY127" s="15" t="s">
        <v>120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5" t="s">
        <v>86</v>
      </c>
      <c r="BK127" s="194">
        <f>ROUND(I127*H127,2)</f>
        <v>0</v>
      </c>
      <c r="BL127" s="15" t="s">
        <v>126</v>
      </c>
      <c r="BM127" s="193" t="s">
        <v>127</v>
      </c>
    </row>
    <row r="128" spans="1:65" s="13" customFormat="1" ht="22.5">
      <c r="B128" s="195"/>
      <c r="C128" s="196"/>
      <c r="D128" s="197" t="s">
        <v>128</v>
      </c>
      <c r="E128" s="198" t="s">
        <v>1</v>
      </c>
      <c r="F128" s="199" t="s">
        <v>129</v>
      </c>
      <c r="G128" s="196"/>
      <c r="H128" s="200">
        <v>42</v>
      </c>
      <c r="I128" s="201"/>
      <c r="J128" s="196"/>
      <c r="K128" s="196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128</v>
      </c>
      <c r="AU128" s="206" t="s">
        <v>88</v>
      </c>
      <c r="AV128" s="13" t="s">
        <v>88</v>
      </c>
      <c r="AW128" s="13" t="s">
        <v>34</v>
      </c>
      <c r="AX128" s="13" t="s">
        <v>78</v>
      </c>
      <c r="AY128" s="206" t="s">
        <v>120</v>
      </c>
    </row>
    <row r="129" spans="1:65" s="2" customFormat="1" ht="33" customHeight="1">
      <c r="A129" s="32"/>
      <c r="B129" s="33"/>
      <c r="C129" s="181" t="s">
        <v>88</v>
      </c>
      <c r="D129" s="181" t="s">
        <v>122</v>
      </c>
      <c r="E129" s="182" t="s">
        <v>130</v>
      </c>
      <c r="F129" s="183" t="s">
        <v>131</v>
      </c>
      <c r="G129" s="184" t="s">
        <v>125</v>
      </c>
      <c r="H129" s="185">
        <v>1439</v>
      </c>
      <c r="I129" s="186"/>
      <c r="J129" s="187">
        <f>ROUND(I129*H129,2)</f>
        <v>0</v>
      </c>
      <c r="K129" s="188"/>
      <c r="L129" s="37"/>
      <c r="M129" s="189" t="s">
        <v>1</v>
      </c>
      <c r="N129" s="190" t="s">
        <v>43</v>
      </c>
      <c r="O129" s="69"/>
      <c r="P129" s="191">
        <f>O129*H129</f>
        <v>0</v>
      </c>
      <c r="Q129" s="191">
        <v>9.0000000000000006E-5</v>
      </c>
      <c r="R129" s="191">
        <f>Q129*H129</f>
        <v>0.12951000000000001</v>
      </c>
      <c r="S129" s="191">
        <v>0.115</v>
      </c>
      <c r="T129" s="192">
        <f>S129*H129</f>
        <v>165.48500000000001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126</v>
      </c>
      <c r="AT129" s="193" t="s">
        <v>122</v>
      </c>
      <c r="AU129" s="193" t="s">
        <v>88</v>
      </c>
      <c r="AY129" s="15" t="s">
        <v>120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5" t="s">
        <v>86</v>
      </c>
      <c r="BK129" s="194">
        <f>ROUND(I129*H129,2)</f>
        <v>0</v>
      </c>
      <c r="BL129" s="15" t="s">
        <v>126</v>
      </c>
      <c r="BM129" s="193" t="s">
        <v>132</v>
      </c>
    </row>
    <row r="130" spans="1:65" s="13" customFormat="1" ht="11.25">
      <c r="B130" s="195"/>
      <c r="C130" s="196"/>
      <c r="D130" s="197" t="s">
        <v>128</v>
      </c>
      <c r="E130" s="198" t="s">
        <v>1</v>
      </c>
      <c r="F130" s="199" t="s">
        <v>133</v>
      </c>
      <c r="G130" s="196"/>
      <c r="H130" s="200">
        <v>1481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128</v>
      </c>
      <c r="AU130" s="206" t="s">
        <v>88</v>
      </c>
      <c r="AV130" s="13" t="s">
        <v>88</v>
      </c>
      <c r="AW130" s="13" t="s">
        <v>34</v>
      </c>
      <c r="AX130" s="13" t="s">
        <v>78</v>
      </c>
      <c r="AY130" s="206" t="s">
        <v>120</v>
      </c>
    </row>
    <row r="131" spans="1:65" s="13" customFormat="1" ht="22.5">
      <c r="B131" s="195"/>
      <c r="C131" s="196"/>
      <c r="D131" s="197" t="s">
        <v>128</v>
      </c>
      <c r="E131" s="198" t="s">
        <v>1</v>
      </c>
      <c r="F131" s="199" t="s">
        <v>134</v>
      </c>
      <c r="G131" s="196"/>
      <c r="H131" s="200">
        <v>-42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128</v>
      </c>
      <c r="AU131" s="206" t="s">
        <v>88</v>
      </c>
      <c r="AV131" s="13" t="s">
        <v>88</v>
      </c>
      <c r="AW131" s="13" t="s">
        <v>34</v>
      </c>
      <c r="AX131" s="13" t="s">
        <v>78</v>
      </c>
      <c r="AY131" s="206" t="s">
        <v>120</v>
      </c>
    </row>
    <row r="132" spans="1:65" s="12" customFormat="1" ht="22.9" customHeight="1">
      <c r="B132" s="165"/>
      <c r="C132" s="166"/>
      <c r="D132" s="167" t="s">
        <v>77</v>
      </c>
      <c r="E132" s="179" t="s">
        <v>135</v>
      </c>
      <c r="F132" s="179" t="s">
        <v>136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SUM(P133:P141)</f>
        <v>0</v>
      </c>
      <c r="Q132" s="173"/>
      <c r="R132" s="174">
        <f>SUM(R133:R141)</f>
        <v>323.21789000000001</v>
      </c>
      <c r="S132" s="173"/>
      <c r="T132" s="175">
        <f>SUM(T133:T141)</f>
        <v>0</v>
      </c>
      <c r="AR132" s="176" t="s">
        <v>86</v>
      </c>
      <c r="AT132" s="177" t="s">
        <v>77</v>
      </c>
      <c r="AU132" s="177" t="s">
        <v>86</v>
      </c>
      <c r="AY132" s="176" t="s">
        <v>120</v>
      </c>
      <c r="BK132" s="178">
        <f>SUM(BK133:BK141)</f>
        <v>0</v>
      </c>
    </row>
    <row r="133" spans="1:65" s="2" customFormat="1" ht="16.5" customHeight="1">
      <c r="A133" s="32"/>
      <c r="B133" s="33"/>
      <c r="C133" s="181" t="s">
        <v>137</v>
      </c>
      <c r="D133" s="181" t="s">
        <v>122</v>
      </c>
      <c r="E133" s="182" t="s">
        <v>138</v>
      </c>
      <c r="F133" s="183" t="s">
        <v>139</v>
      </c>
      <c r="G133" s="184" t="s">
        <v>125</v>
      </c>
      <c r="H133" s="185">
        <v>131</v>
      </c>
      <c r="I133" s="186"/>
      <c r="J133" s="187">
        <f>ROUND(I133*H133,2)</f>
        <v>0</v>
      </c>
      <c r="K133" s="188"/>
      <c r="L133" s="37"/>
      <c r="M133" s="189" t="s">
        <v>1</v>
      </c>
      <c r="N133" s="190" t="s">
        <v>43</v>
      </c>
      <c r="O133" s="69"/>
      <c r="P133" s="191">
        <f>O133*H133</f>
        <v>0</v>
      </c>
      <c r="Q133" s="191">
        <v>0.108</v>
      </c>
      <c r="R133" s="191">
        <f>Q133*H133</f>
        <v>14.148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126</v>
      </c>
      <c r="AT133" s="193" t="s">
        <v>122</v>
      </c>
      <c r="AU133" s="193" t="s">
        <v>88</v>
      </c>
      <c r="AY133" s="15" t="s">
        <v>120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5" t="s">
        <v>86</v>
      </c>
      <c r="BK133" s="194">
        <f>ROUND(I133*H133,2)</f>
        <v>0</v>
      </c>
      <c r="BL133" s="15" t="s">
        <v>126</v>
      </c>
      <c r="BM133" s="193" t="s">
        <v>140</v>
      </c>
    </row>
    <row r="134" spans="1:65" s="13" customFormat="1" ht="11.25">
      <c r="B134" s="195"/>
      <c r="C134" s="196"/>
      <c r="D134" s="197" t="s">
        <v>128</v>
      </c>
      <c r="E134" s="198" t="s">
        <v>1</v>
      </c>
      <c r="F134" s="199" t="s">
        <v>141</v>
      </c>
      <c r="G134" s="196"/>
      <c r="H134" s="200">
        <v>131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128</v>
      </c>
      <c r="AU134" s="206" t="s">
        <v>88</v>
      </c>
      <c r="AV134" s="13" t="s">
        <v>88</v>
      </c>
      <c r="AW134" s="13" t="s">
        <v>34</v>
      </c>
      <c r="AX134" s="13" t="s">
        <v>86</v>
      </c>
      <c r="AY134" s="206" t="s">
        <v>120</v>
      </c>
    </row>
    <row r="135" spans="1:65" s="2" customFormat="1" ht="24.2" customHeight="1">
      <c r="A135" s="32"/>
      <c r="B135" s="33"/>
      <c r="C135" s="181" t="s">
        <v>126</v>
      </c>
      <c r="D135" s="181" t="s">
        <v>122</v>
      </c>
      <c r="E135" s="182" t="s">
        <v>142</v>
      </c>
      <c r="F135" s="183" t="s">
        <v>143</v>
      </c>
      <c r="G135" s="184" t="s">
        <v>125</v>
      </c>
      <c r="H135" s="185">
        <v>1481</v>
      </c>
      <c r="I135" s="186"/>
      <c r="J135" s="187">
        <f>ROUND(I135*H135,2)</f>
        <v>0</v>
      </c>
      <c r="K135" s="188"/>
      <c r="L135" s="37"/>
      <c r="M135" s="189" t="s">
        <v>1</v>
      </c>
      <c r="N135" s="190" t="s">
        <v>43</v>
      </c>
      <c r="O135" s="69"/>
      <c r="P135" s="191">
        <f>O135*H135</f>
        <v>0</v>
      </c>
      <c r="Q135" s="191">
        <v>0.10434</v>
      </c>
      <c r="R135" s="191">
        <f>Q135*H135</f>
        <v>154.52754000000002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126</v>
      </c>
      <c r="AT135" s="193" t="s">
        <v>122</v>
      </c>
      <c r="AU135" s="193" t="s">
        <v>88</v>
      </c>
      <c r="AY135" s="15" t="s">
        <v>120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5" t="s">
        <v>86</v>
      </c>
      <c r="BK135" s="194">
        <f>ROUND(I135*H135,2)</f>
        <v>0</v>
      </c>
      <c r="BL135" s="15" t="s">
        <v>126</v>
      </c>
      <c r="BM135" s="193" t="s">
        <v>144</v>
      </c>
    </row>
    <row r="136" spans="1:65" s="13" customFormat="1" ht="11.25">
      <c r="B136" s="195"/>
      <c r="C136" s="196"/>
      <c r="D136" s="197" t="s">
        <v>128</v>
      </c>
      <c r="E136" s="198" t="s">
        <v>1</v>
      </c>
      <c r="F136" s="199" t="s">
        <v>133</v>
      </c>
      <c r="G136" s="196"/>
      <c r="H136" s="200">
        <v>1481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128</v>
      </c>
      <c r="AU136" s="206" t="s">
        <v>88</v>
      </c>
      <c r="AV136" s="13" t="s">
        <v>88</v>
      </c>
      <c r="AW136" s="13" t="s">
        <v>34</v>
      </c>
      <c r="AX136" s="13" t="s">
        <v>78</v>
      </c>
      <c r="AY136" s="206" t="s">
        <v>120</v>
      </c>
    </row>
    <row r="137" spans="1:65" s="2" customFormat="1" ht="21.75" customHeight="1">
      <c r="A137" s="32"/>
      <c r="B137" s="33"/>
      <c r="C137" s="181" t="s">
        <v>135</v>
      </c>
      <c r="D137" s="181" t="s">
        <v>122</v>
      </c>
      <c r="E137" s="182" t="s">
        <v>145</v>
      </c>
      <c r="F137" s="183" t="s">
        <v>146</v>
      </c>
      <c r="G137" s="184" t="s">
        <v>125</v>
      </c>
      <c r="H137" s="185">
        <v>2962</v>
      </c>
      <c r="I137" s="186"/>
      <c r="J137" s="187">
        <f>ROUND(I137*H137,2)</f>
        <v>0</v>
      </c>
      <c r="K137" s="188"/>
      <c r="L137" s="37"/>
      <c r="M137" s="189" t="s">
        <v>1</v>
      </c>
      <c r="N137" s="190" t="s">
        <v>43</v>
      </c>
      <c r="O137" s="69"/>
      <c r="P137" s="191">
        <f>O137*H137</f>
        <v>0</v>
      </c>
      <c r="Q137" s="191">
        <v>3.1E-4</v>
      </c>
      <c r="R137" s="191">
        <f>Q137*H137</f>
        <v>0.91822000000000004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126</v>
      </c>
      <c r="AT137" s="193" t="s">
        <v>122</v>
      </c>
      <c r="AU137" s="193" t="s">
        <v>88</v>
      </c>
      <c r="AY137" s="15" t="s">
        <v>120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5" t="s">
        <v>86</v>
      </c>
      <c r="BK137" s="194">
        <f>ROUND(I137*H137,2)</f>
        <v>0</v>
      </c>
      <c r="BL137" s="15" t="s">
        <v>126</v>
      </c>
      <c r="BM137" s="193" t="s">
        <v>147</v>
      </c>
    </row>
    <row r="138" spans="1:65" s="13" customFormat="1" ht="11.25">
      <c r="B138" s="195"/>
      <c r="C138" s="196"/>
      <c r="D138" s="197" t="s">
        <v>128</v>
      </c>
      <c r="E138" s="198" t="s">
        <v>1</v>
      </c>
      <c r="F138" s="199" t="s">
        <v>148</v>
      </c>
      <c r="G138" s="196"/>
      <c r="H138" s="200">
        <v>1481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128</v>
      </c>
      <c r="AU138" s="206" t="s">
        <v>88</v>
      </c>
      <c r="AV138" s="13" t="s">
        <v>88</v>
      </c>
      <c r="AW138" s="13" t="s">
        <v>34</v>
      </c>
      <c r="AX138" s="13" t="s">
        <v>78</v>
      </c>
      <c r="AY138" s="206" t="s">
        <v>120</v>
      </c>
    </row>
    <row r="139" spans="1:65" s="13" customFormat="1" ht="11.25">
      <c r="B139" s="195"/>
      <c r="C139" s="196"/>
      <c r="D139" s="197" t="s">
        <v>128</v>
      </c>
      <c r="E139" s="198" t="s">
        <v>1</v>
      </c>
      <c r="F139" s="199" t="s">
        <v>149</v>
      </c>
      <c r="G139" s="196"/>
      <c r="H139" s="200">
        <v>1481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128</v>
      </c>
      <c r="AU139" s="206" t="s">
        <v>88</v>
      </c>
      <c r="AV139" s="13" t="s">
        <v>88</v>
      </c>
      <c r="AW139" s="13" t="s">
        <v>34</v>
      </c>
      <c r="AX139" s="13" t="s">
        <v>78</v>
      </c>
      <c r="AY139" s="206" t="s">
        <v>120</v>
      </c>
    </row>
    <row r="140" spans="1:65" s="2" customFormat="1" ht="33" customHeight="1">
      <c r="A140" s="32"/>
      <c r="B140" s="33"/>
      <c r="C140" s="181" t="s">
        <v>150</v>
      </c>
      <c r="D140" s="181" t="s">
        <v>122</v>
      </c>
      <c r="E140" s="182" t="s">
        <v>151</v>
      </c>
      <c r="F140" s="183" t="s">
        <v>152</v>
      </c>
      <c r="G140" s="184" t="s">
        <v>125</v>
      </c>
      <c r="H140" s="185">
        <v>1481</v>
      </c>
      <c r="I140" s="186"/>
      <c r="J140" s="187">
        <f>ROUND(I140*H140,2)</f>
        <v>0</v>
      </c>
      <c r="K140" s="188"/>
      <c r="L140" s="37"/>
      <c r="M140" s="189" t="s">
        <v>1</v>
      </c>
      <c r="N140" s="190" t="s">
        <v>43</v>
      </c>
      <c r="O140" s="69"/>
      <c r="P140" s="191">
        <f>O140*H140</f>
        <v>0</v>
      </c>
      <c r="Q140" s="191">
        <v>0.10373</v>
      </c>
      <c r="R140" s="191">
        <f>Q140*H140</f>
        <v>153.62413000000001</v>
      </c>
      <c r="S140" s="191">
        <v>0</v>
      </c>
      <c r="T140" s="19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3" t="s">
        <v>126</v>
      </c>
      <c r="AT140" s="193" t="s">
        <v>122</v>
      </c>
      <c r="AU140" s="193" t="s">
        <v>88</v>
      </c>
      <c r="AY140" s="15" t="s">
        <v>120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5" t="s">
        <v>86</v>
      </c>
      <c r="BK140" s="194">
        <f>ROUND(I140*H140,2)</f>
        <v>0</v>
      </c>
      <c r="BL140" s="15" t="s">
        <v>126</v>
      </c>
      <c r="BM140" s="193" t="s">
        <v>153</v>
      </c>
    </row>
    <row r="141" spans="1:65" s="13" customFormat="1" ht="11.25">
      <c r="B141" s="195"/>
      <c r="C141" s="196"/>
      <c r="D141" s="197" t="s">
        <v>128</v>
      </c>
      <c r="E141" s="198" t="s">
        <v>1</v>
      </c>
      <c r="F141" s="199" t="s">
        <v>133</v>
      </c>
      <c r="G141" s="196"/>
      <c r="H141" s="200">
        <v>1481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128</v>
      </c>
      <c r="AU141" s="206" t="s">
        <v>88</v>
      </c>
      <c r="AV141" s="13" t="s">
        <v>88</v>
      </c>
      <c r="AW141" s="13" t="s">
        <v>34</v>
      </c>
      <c r="AX141" s="13" t="s">
        <v>78</v>
      </c>
      <c r="AY141" s="206" t="s">
        <v>120</v>
      </c>
    </row>
    <row r="142" spans="1:65" s="12" customFormat="1" ht="22.9" customHeight="1">
      <c r="B142" s="165"/>
      <c r="C142" s="166"/>
      <c r="D142" s="167" t="s">
        <v>77</v>
      </c>
      <c r="E142" s="179" t="s">
        <v>154</v>
      </c>
      <c r="F142" s="179" t="s">
        <v>155</v>
      </c>
      <c r="G142" s="166"/>
      <c r="H142" s="166"/>
      <c r="I142" s="169"/>
      <c r="J142" s="180">
        <f>BK142</f>
        <v>0</v>
      </c>
      <c r="K142" s="166"/>
      <c r="L142" s="171"/>
      <c r="M142" s="172"/>
      <c r="N142" s="173"/>
      <c r="O142" s="173"/>
      <c r="P142" s="174">
        <f>SUM(P143:P144)</f>
        <v>0</v>
      </c>
      <c r="Q142" s="173"/>
      <c r="R142" s="174">
        <f>SUM(R143:R144)</f>
        <v>0.84160000000000001</v>
      </c>
      <c r="S142" s="173"/>
      <c r="T142" s="175">
        <f>SUM(T143:T144)</f>
        <v>0</v>
      </c>
      <c r="AR142" s="176" t="s">
        <v>86</v>
      </c>
      <c r="AT142" s="177" t="s">
        <v>77</v>
      </c>
      <c r="AU142" s="177" t="s">
        <v>86</v>
      </c>
      <c r="AY142" s="176" t="s">
        <v>120</v>
      </c>
      <c r="BK142" s="178">
        <f>SUM(BK143:BK144)</f>
        <v>0</v>
      </c>
    </row>
    <row r="143" spans="1:65" s="2" customFormat="1" ht="24.2" customHeight="1">
      <c r="A143" s="32"/>
      <c r="B143" s="33"/>
      <c r="C143" s="181" t="s">
        <v>156</v>
      </c>
      <c r="D143" s="181" t="s">
        <v>122</v>
      </c>
      <c r="E143" s="182" t="s">
        <v>157</v>
      </c>
      <c r="F143" s="183" t="s">
        <v>158</v>
      </c>
      <c r="G143" s="184" t="s">
        <v>159</v>
      </c>
      <c r="H143" s="185">
        <v>2</v>
      </c>
      <c r="I143" s="186"/>
      <c r="J143" s="187">
        <f>ROUND(I143*H143,2)</f>
        <v>0</v>
      </c>
      <c r="K143" s="188"/>
      <c r="L143" s="37"/>
      <c r="M143" s="189" t="s">
        <v>1</v>
      </c>
      <c r="N143" s="190" t="s">
        <v>43</v>
      </c>
      <c r="O143" s="69"/>
      <c r="P143" s="191">
        <f>O143*H143</f>
        <v>0</v>
      </c>
      <c r="Q143" s="191">
        <v>0.42080000000000001</v>
      </c>
      <c r="R143" s="191">
        <f>Q143*H143</f>
        <v>0.84160000000000001</v>
      </c>
      <c r="S143" s="191">
        <v>0</v>
      </c>
      <c r="T143" s="19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126</v>
      </c>
      <c r="AT143" s="193" t="s">
        <v>122</v>
      </c>
      <c r="AU143" s="193" t="s">
        <v>88</v>
      </c>
      <c r="AY143" s="15" t="s">
        <v>120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5" t="s">
        <v>86</v>
      </c>
      <c r="BK143" s="194">
        <f>ROUND(I143*H143,2)</f>
        <v>0</v>
      </c>
      <c r="BL143" s="15" t="s">
        <v>126</v>
      </c>
      <c r="BM143" s="193" t="s">
        <v>160</v>
      </c>
    </row>
    <row r="144" spans="1:65" s="13" customFormat="1" ht="11.25">
      <c r="B144" s="195"/>
      <c r="C144" s="196"/>
      <c r="D144" s="197" t="s">
        <v>128</v>
      </c>
      <c r="E144" s="198" t="s">
        <v>1</v>
      </c>
      <c r="F144" s="199" t="s">
        <v>161</v>
      </c>
      <c r="G144" s="196"/>
      <c r="H144" s="200">
        <v>2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128</v>
      </c>
      <c r="AU144" s="206" t="s">
        <v>88</v>
      </c>
      <c r="AV144" s="13" t="s">
        <v>88</v>
      </c>
      <c r="AW144" s="13" t="s">
        <v>34</v>
      </c>
      <c r="AX144" s="13" t="s">
        <v>86</v>
      </c>
      <c r="AY144" s="206" t="s">
        <v>120</v>
      </c>
    </row>
    <row r="145" spans="1:65" s="12" customFormat="1" ht="22.9" customHeight="1">
      <c r="B145" s="165"/>
      <c r="C145" s="166"/>
      <c r="D145" s="167" t="s">
        <v>77</v>
      </c>
      <c r="E145" s="179" t="s">
        <v>162</v>
      </c>
      <c r="F145" s="179" t="s">
        <v>163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SUM(P146:P155)</f>
        <v>0</v>
      </c>
      <c r="Q145" s="173"/>
      <c r="R145" s="174">
        <f>SUM(R146:R155)</f>
        <v>0.12809999999999999</v>
      </c>
      <c r="S145" s="173"/>
      <c r="T145" s="175">
        <f>SUM(T146:T155)</f>
        <v>19.468</v>
      </c>
      <c r="AR145" s="176" t="s">
        <v>86</v>
      </c>
      <c r="AT145" s="177" t="s">
        <v>77</v>
      </c>
      <c r="AU145" s="177" t="s">
        <v>86</v>
      </c>
      <c r="AY145" s="176" t="s">
        <v>120</v>
      </c>
      <c r="BK145" s="178">
        <f>SUM(BK146:BK155)</f>
        <v>0</v>
      </c>
    </row>
    <row r="146" spans="1:65" s="2" customFormat="1" ht="24.2" customHeight="1">
      <c r="A146" s="32"/>
      <c r="B146" s="33"/>
      <c r="C146" s="181" t="s">
        <v>154</v>
      </c>
      <c r="D146" s="181" t="s">
        <v>122</v>
      </c>
      <c r="E146" s="182" t="s">
        <v>164</v>
      </c>
      <c r="F146" s="183" t="s">
        <v>165</v>
      </c>
      <c r="G146" s="184" t="s">
        <v>166</v>
      </c>
      <c r="H146" s="185">
        <v>210</v>
      </c>
      <c r="I146" s="186"/>
      <c r="J146" s="187">
        <f>ROUND(I146*H146,2)</f>
        <v>0</v>
      </c>
      <c r="K146" s="188"/>
      <c r="L146" s="37"/>
      <c r="M146" s="189" t="s">
        <v>1</v>
      </c>
      <c r="N146" s="190" t="s">
        <v>43</v>
      </c>
      <c r="O146" s="69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126</v>
      </c>
      <c r="AT146" s="193" t="s">
        <v>122</v>
      </c>
      <c r="AU146" s="193" t="s">
        <v>88</v>
      </c>
      <c r="AY146" s="15" t="s">
        <v>120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5" t="s">
        <v>86</v>
      </c>
      <c r="BK146" s="194">
        <f>ROUND(I146*H146,2)</f>
        <v>0</v>
      </c>
      <c r="BL146" s="15" t="s">
        <v>126</v>
      </c>
      <c r="BM146" s="193" t="s">
        <v>167</v>
      </c>
    </row>
    <row r="147" spans="1:65" s="13" customFormat="1" ht="22.5">
      <c r="B147" s="195"/>
      <c r="C147" s="196"/>
      <c r="D147" s="197" t="s">
        <v>128</v>
      </c>
      <c r="E147" s="198" t="s">
        <v>1</v>
      </c>
      <c r="F147" s="199" t="s">
        <v>168</v>
      </c>
      <c r="G147" s="196"/>
      <c r="H147" s="200">
        <v>210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128</v>
      </c>
      <c r="AU147" s="206" t="s">
        <v>88</v>
      </c>
      <c r="AV147" s="13" t="s">
        <v>88</v>
      </c>
      <c r="AW147" s="13" t="s">
        <v>34</v>
      </c>
      <c r="AX147" s="13" t="s">
        <v>86</v>
      </c>
      <c r="AY147" s="206" t="s">
        <v>120</v>
      </c>
    </row>
    <row r="148" spans="1:65" s="2" customFormat="1" ht="33" customHeight="1">
      <c r="A148" s="32"/>
      <c r="B148" s="33"/>
      <c r="C148" s="181" t="s">
        <v>162</v>
      </c>
      <c r="D148" s="181" t="s">
        <v>122</v>
      </c>
      <c r="E148" s="182" t="s">
        <v>169</v>
      </c>
      <c r="F148" s="183" t="s">
        <v>170</v>
      </c>
      <c r="G148" s="184" t="s">
        <v>166</v>
      </c>
      <c r="H148" s="185">
        <v>210</v>
      </c>
      <c r="I148" s="186"/>
      <c r="J148" s="187">
        <f>ROUND(I148*H148,2)</f>
        <v>0</v>
      </c>
      <c r="K148" s="188"/>
      <c r="L148" s="37"/>
      <c r="M148" s="189" t="s">
        <v>1</v>
      </c>
      <c r="N148" s="190" t="s">
        <v>43</v>
      </c>
      <c r="O148" s="69"/>
      <c r="P148" s="191">
        <f>O148*H148</f>
        <v>0</v>
      </c>
      <c r="Q148" s="191">
        <v>6.0999999999999997E-4</v>
      </c>
      <c r="R148" s="191">
        <f>Q148*H148</f>
        <v>0.12809999999999999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126</v>
      </c>
      <c r="AT148" s="193" t="s">
        <v>122</v>
      </c>
      <c r="AU148" s="193" t="s">
        <v>88</v>
      </c>
      <c r="AY148" s="15" t="s">
        <v>120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5" t="s">
        <v>86</v>
      </c>
      <c r="BK148" s="194">
        <f>ROUND(I148*H148,2)</f>
        <v>0</v>
      </c>
      <c r="BL148" s="15" t="s">
        <v>126</v>
      </c>
      <c r="BM148" s="193" t="s">
        <v>171</v>
      </c>
    </row>
    <row r="149" spans="1:65" s="13" customFormat="1" ht="22.5">
      <c r="B149" s="195"/>
      <c r="C149" s="196"/>
      <c r="D149" s="197" t="s">
        <v>128</v>
      </c>
      <c r="E149" s="198" t="s">
        <v>1</v>
      </c>
      <c r="F149" s="199" t="s">
        <v>168</v>
      </c>
      <c r="G149" s="196"/>
      <c r="H149" s="200">
        <v>210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128</v>
      </c>
      <c r="AU149" s="206" t="s">
        <v>88</v>
      </c>
      <c r="AV149" s="13" t="s">
        <v>88</v>
      </c>
      <c r="AW149" s="13" t="s">
        <v>34</v>
      </c>
      <c r="AX149" s="13" t="s">
        <v>78</v>
      </c>
      <c r="AY149" s="206" t="s">
        <v>120</v>
      </c>
    </row>
    <row r="150" spans="1:65" s="2" customFormat="1" ht="24.2" customHeight="1">
      <c r="A150" s="32"/>
      <c r="B150" s="33"/>
      <c r="C150" s="181" t="s">
        <v>172</v>
      </c>
      <c r="D150" s="181" t="s">
        <v>122</v>
      </c>
      <c r="E150" s="182" t="s">
        <v>173</v>
      </c>
      <c r="F150" s="183" t="s">
        <v>174</v>
      </c>
      <c r="G150" s="184" t="s">
        <v>166</v>
      </c>
      <c r="H150" s="185">
        <v>210</v>
      </c>
      <c r="I150" s="186"/>
      <c r="J150" s="187">
        <f>ROUND(I150*H150,2)</f>
        <v>0</v>
      </c>
      <c r="K150" s="188"/>
      <c r="L150" s="37"/>
      <c r="M150" s="189" t="s">
        <v>1</v>
      </c>
      <c r="N150" s="190" t="s">
        <v>43</v>
      </c>
      <c r="O150" s="69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3" t="s">
        <v>126</v>
      </c>
      <c r="AT150" s="193" t="s">
        <v>122</v>
      </c>
      <c r="AU150" s="193" t="s">
        <v>88</v>
      </c>
      <c r="AY150" s="15" t="s">
        <v>120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5" t="s">
        <v>86</v>
      </c>
      <c r="BK150" s="194">
        <f>ROUND(I150*H150,2)</f>
        <v>0</v>
      </c>
      <c r="BL150" s="15" t="s">
        <v>126</v>
      </c>
      <c r="BM150" s="193" t="s">
        <v>175</v>
      </c>
    </row>
    <row r="151" spans="1:65" s="13" customFormat="1" ht="22.5">
      <c r="B151" s="195"/>
      <c r="C151" s="196"/>
      <c r="D151" s="197" t="s">
        <v>128</v>
      </c>
      <c r="E151" s="198" t="s">
        <v>1</v>
      </c>
      <c r="F151" s="199" t="s">
        <v>168</v>
      </c>
      <c r="G151" s="196"/>
      <c r="H151" s="200">
        <v>210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128</v>
      </c>
      <c r="AU151" s="206" t="s">
        <v>88</v>
      </c>
      <c r="AV151" s="13" t="s">
        <v>88</v>
      </c>
      <c r="AW151" s="13" t="s">
        <v>34</v>
      </c>
      <c r="AX151" s="13" t="s">
        <v>78</v>
      </c>
      <c r="AY151" s="206" t="s">
        <v>120</v>
      </c>
    </row>
    <row r="152" spans="1:65" s="2" customFormat="1" ht="24.2" customHeight="1">
      <c r="A152" s="32"/>
      <c r="B152" s="33"/>
      <c r="C152" s="181" t="s">
        <v>176</v>
      </c>
      <c r="D152" s="181" t="s">
        <v>122</v>
      </c>
      <c r="E152" s="182" t="s">
        <v>177</v>
      </c>
      <c r="F152" s="183" t="s">
        <v>178</v>
      </c>
      <c r="G152" s="184" t="s">
        <v>125</v>
      </c>
      <c r="H152" s="185">
        <v>1481</v>
      </c>
      <c r="I152" s="186"/>
      <c r="J152" s="187">
        <f>ROUND(I152*H152,2)</f>
        <v>0</v>
      </c>
      <c r="K152" s="188"/>
      <c r="L152" s="37"/>
      <c r="M152" s="189" t="s">
        <v>1</v>
      </c>
      <c r="N152" s="190" t="s">
        <v>43</v>
      </c>
      <c r="O152" s="69"/>
      <c r="P152" s="191">
        <f>O152*H152</f>
        <v>0</v>
      </c>
      <c r="Q152" s="191">
        <v>0</v>
      </c>
      <c r="R152" s="191">
        <f>Q152*H152</f>
        <v>0</v>
      </c>
      <c r="S152" s="191">
        <v>2E-3</v>
      </c>
      <c r="T152" s="192">
        <f>S152*H152</f>
        <v>2.9620000000000002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126</v>
      </c>
      <c r="AT152" s="193" t="s">
        <v>122</v>
      </c>
      <c r="AU152" s="193" t="s">
        <v>88</v>
      </c>
      <c r="AY152" s="15" t="s">
        <v>120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5" t="s">
        <v>86</v>
      </c>
      <c r="BK152" s="194">
        <f>ROUND(I152*H152,2)</f>
        <v>0</v>
      </c>
      <c r="BL152" s="15" t="s">
        <v>126</v>
      </c>
      <c r="BM152" s="193" t="s">
        <v>179</v>
      </c>
    </row>
    <row r="153" spans="1:65" s="13" customFormat="1" ht="11.25">
      <c r="B153" s="195"/>
      <c r="C153" s="196"/>
      <c r="D153" s="197" t="s">
        <v>128</v>
      </c>
      <c r="E153" s="198" t="s">
        <v>1</v>
      </c>
      <c r="F153" s="199" t="s">
        <v>133</v>
      </c>
      <c r="G153" s="196"/>
      <c r="H153" s="200">
        <v>1481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128</v>
      </c>
      <c r="AU153" s="206" t="s">
        <v>88</v>
      </c>
      <c r="AV153" s="13" t="s">
        <v>88</v>
      </c>
      <c r="AW153" s="13" t="s">
        <v>34</v>
      </c>
      <c r="AX153" s="13" t="s">
        <v>86</v>
      </c>
      <c r="AY153" s="206" t="s">
        <v>120</v>
      </c>
    </row>
    <row r="154" spans="1:65" s="2" customFormat="1" ht="16.5" customHeight="1">
      <c r="A154" s="32"/>
      <c r="B154" s="33"/>
      <c r="C154" s="181" t="s">
        <v>180</v>
      </c>
      <c r="D154" s="181" t="s">
        <v>122</v>
      </c>
      <c r="E154" s="182" t="s">
        <v>181</v>
      </c>
      <c r="F154" s="183" t="s">
        <v>182</v>
      </c>
      <c r="G154" s="184" t="s">
        <v>125</v>
      </c>
      <c r="H154" s="185">
        <v>131</v>
      </c>
      <c r="I154" s="186"/>
      <c r="J154" s="187">
        <f>ROUND(I154*H154,2)</f>
        <v>0</v>
      </c>
      <c r="K154" s="188"/>
      <c r="L154" s="37"/>
      <c r="M154" s="189" t="s">
        <v>1</v>
      </c>
      <c r="N154" s="190" t="s">
        <v>43</v>
      </c>
      <c r="O154" s="69"/>
      <c r="P154" s="191">
        <f>O154*H154</f>
        <v>0</v>
      </c>
      <c r="Q154" s="191">
        <v>0</v>
      </c>
      <c r="R154" s="191">
        <f>Q154*H154</f>
        <v>0</v>
      </c>
      <c r="S154" s="191">
        <v>0.126</v>
      </c>
      <c r="T154" s="192">
        <f>S154*H154</f>
        <v>16.506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126</v>
      </c>
      <c r="AT154" s="193" t="s">
        <v>122</v>
      </c>
      <c r="AU154" s="193" t="s">
        <v>88</v>
      </c>
      <c r="AY154" s="15" t="s">
        <v>120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5" t="s">
        <v>86</v>
      </c>
      <c r="BK154" s="194">
        <f>ROUND(I154*H154,2)</f>
        <v>0</v>
      </c>
      <c r="BL154" s="15" t="s">
        <v>126</v>
      </c>
      <c r="BM154" s="193" t="s">
        <v>183</v>
      </c>
    </row>
    <row r="155" spans="1:65" s="13" customFormat="1" ht="11.25">
      <c r="B155" s="195"/>
      <c r="C155" s="196"/>
      <c r="D155" s="197" t="s">
        <v>128</v>
      </c>
      <c r="E155" s="198" t="s">
        <v>1</v>
      </c>
      <c r="F155" s="199" t="s">
        <v>141</v>
      </c>
      <c r="G155" s="196"/>
      <c r="H155" s="200">
        <v>131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128</v>
      </c>
      <c r="AU155" s="206" t="s">
        <v>88</v>
      </c>
      <c r="AV155" s="13" t="s">
        <v>88</v>
      </c>
      <c r="AW155" s="13" t="s">
        <v>34</v>
      </c>
      <c r="AX155" s="13" t="s">
        <v>86</v>
      </c>
      <c r="AY155" s="206" t="s">
        <v>120</v>
      </c>
    </row>
    <row r="156" spans="1:65" s="12" customFormat="1" ht="22.9" customHeight="1">
      <c r="B156" s="165"/>
      <c r="C156" s="166"/>
      <c r="D156" s="167" t="s">
        <v>77</v>
      </c>
      <c r="E156" s="179" t="s">
        <v>184</v>
      </c>
      <c r="F156" s="179" t="s">
        <v>185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SUM(P157:P168)</f>
        <v>0</v>
      </c>
      <c r="Q156" s="173"/>
      <c r="R156" s="174">
        <f>SUM(R157:R168)</f>
        <v>0</v>
      </c>
      <c r="S156" s="173"/>
      <c r="T156" s="175">
        <f>SUM(T157:T168)</f>
        <v>0</v>
      </c>
      <c r="AR156" s="176" t="s">
        <v>86</v>
      </c>
      <c r="AT156" s="177" t="s">
        <v>77</v>
      </c>
      <c r="AU156" s="177" t="s">
        <v>86</v>
      </c>
      <c r="AY156" s="176" t="s">
        <v>120</v>
      </c>
      <c r="BK156" s="178">
        <f>SUM(BK157:BK168)</f>
        <v>0</v>
      </c>
    </row>
    <row r="157" spans="1:65" s="2" customFormat="1" ht="21.75" customHeight="1">
      <c r="A157" s="32"/>
      <c r="B157" s="33"/>
      <c r="C157" s="181" t="s">
        <v>186</v>
      </c>
      <c r="D157" s="181" t="s">
        <v>122</v>
      </c>
      <c r="E157" s="182" t="s">
        <v>187</v>
      </c>
      <c r="F157" s="183" t="s">
        <v>188</v>
      </c>
      <c r="G157" s="184" t="s">
        <v>189</v>
      </c>
      <c r="H157" s="185">
        <v>189.06899999999999</v>
      </c>
      <c r="I157" s="186"/>
      <c r="J157" s="187">
        <f>ROUND(I157*H157,2)</f>
        <v>0</v>
      </c>
      <c r="K157" s="188"/>
      <c r="L157" s="37"/>
      <c r="M157" s="189" t="s">
        <v>1</v>
      </c>
      <c r="N157" s="190" t="s">
        <v>43</v>
      </c>
      <c r="O157" s="69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3" t="s">
        <v>126</v>
      </c>
      <c r="AT157" s="193" t="s">
        <v>122</v>
      </c>
      <c r="AU157" s="193" t="s">
        <v>88</v>
      </c>
      <c r="AY157" s="15" t="s">
        <v>120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5" t="s">
        <v>86</v>
      </c>
      <c r="BK157" s="194">
        <f>ROUND(I157*H157,2)</f>
        <v>0</v>
      </c>
      <c r="BL157" s="15" t="s">
        <v>126</v>
      </c>
      <c r="BM157" s="193" t="s">
        <v>190</v>
      </c>
    </row>
    <row r="158" spans="1:65" s="13" customFormat="1" ht="11.25">
      <c r="B158" s="195"/>
      <c r="C158" s="196"/>
      <c r="D158" s="197" t="s">
        <v>128</v>
      </c>
      <c r="E158" s="198" t="s">
        <v>1</v>
      </c>
      <c r="F158" s="199" t="s">
        <v>191</v>
      </c>
      <c r="G158" s="196"/>
      <c r="H158" s="200">
        <v>4.1159999999999997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128</v>
      </c>
      <c r="AU158" s="206" t="s">
        <v>88</v>
      </c>
      <c r="AV158" s="13" t="s">
        <v>88</v>
      </c>
      <c r="AW158" s="13" t="s">
        <v>34</v>
      </c>
      <c r="AX158" s="13" t="s">
        <v>78</v>
      </c>
      <c r="AY158" s="206" t="s">
        <v>120</v>
      </c>
    </row>
    <row r="159" spans="1:65" s="13" customFormat="1" ht="11.25">
      <c r="B159" s="195"/>
      <c r="C159" s="196"/>
      <c r="D159" s="197" t="s">
        <v>128</v>
      </c>
      <c r="E159" s="198" t="s">
        <v>1</v>
      </c>
      <c r="F159" s="199" t="s">
        <v>192</v>
      </c>
      <c r="G159" s="196"/>
      <c r="H159" s="200">
        <v>165.48500000000001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128</v>
      </c>
      <c r="AU159" s="206" t="s">
        <v>88</v>
      </c>
      <c r="AV159" s="13" t="s">
        <v>88</v>
      </c>
      <c r="AW159" s="13" t="s">
        <v>34</v>
      </c>
      <c r="AX159" s="13" t="s">
        <v>78</v>
      </c>
      <c r="AY159" s="206" t="s">
        <v>120</v>
      </c>
    </row>
    <row r="160" spans="1:65" s="13" customFormat="1" ht="11.25">
      <c r="B160" s="195"/>
      <c r="C160" s="196"/>
      <c r="D160" s="197" t="s">
        <v>128</v>
      </c>
      <c r="E160" s="198" t="s">
        <v>1</v>
      </c>
      <c r="F160" s="199" t="s">
        <v>193</v>
      </c>
      <c r="G160" s="196"/>
      <c r="H160" s="200">
        <v>19.468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128</v>
      </c>
      <c r="AU160" s="206" t="s">
        <v>88</v>
      </c>
      <c r="AV160" s="13" t="s">
        <v>88</v>
      </c>
      <c r="AW160" s="13" t="s">
        <v>34</v>
      </c>
      <c r="AX160" s="13" t="s">
        <v>78</v>
      </c>
      <c r="AY160" s="206" t="s">
        <v>120</v>
      </c>
    </row>
    <row r="161" spans="1:65" s="2" customFormat="1" ht="24.2" customHeight="1">
      <c r="A161" s="32"/>
      <c r="B161" s="33"/>
      <c r="C161" s="181" t="s">
        <v>194</v>
      </c>
      <c r="D161" s="181" t="s">
        <v>122</v>
      </c>
      <c r="E161" s="182" t="s">
        <v>195</v>
      </c>
      <c r="F161" s="183" t="s">
        <v>196</v>
      </c>
      <c r="G161" s="184" t="s">
        <v>189</v>
      </c>
      <c r="H161" s="185">
        <v>731.89800000000002</v>
      </c>
      <c r="I161" s="186"/>
      <c r="J161" s="187">
        <f>ROUND(I161*H161,2)</f>
        <v>0</v>
      </c>
      <c r="K161" s="188"/>
      <c r="L161" s="37"/>
      <c r="M161" s="189" t="s">
        <v>1</v>
      </c>
      <c r="N161" s="190" t="s">
        <v>43</v>
      </c>
      <c r="O161" s="69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3" t="s">
        <v>126</v>
      </c>
      <c r="AT161" s="193" t="s">
        <v>122</v>
      </c>
      <c r="AU161" s="193" t="s">
        <v>88</v>
      </c>
      <c r="AY161" s="15" t="s">
        <v>120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5" t="s">
        <v>86</v>
      </c>
      <c r="BK161" s="194">
        <f>ROUND(I161*H161,2)</f>
        <v>0</v>
      </c>
      <c r="BL161" s="15" t="s">
        <v>126</v>
      </c>
      <c r="BM161" s="193" t="s">
        <v>197</v>
      </c>
    </row>
    <row r="162" spans="1:65" s="13" customFormat="1" ht="22.5">
      <c r="B162" s="195"/>
      <c r="C162" s="196"/>
      <c r="D162" s="197" t="s">
        <v>128</v>
      </c>
      <c r="E162" s="198" t="s">
        <v>1</v>
      </c>
      <c r="F162" s="199" t="s">
        <v>198</v>
      </c>
      <c r="G162" s="196"/>
      <c r="H162" s="200">
        <v>69.971999999999994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128</v>
      </c>
      <c r="AU162" s="206" t="s">
        <v>88</v>
      </c>
      <c r="AV162" s="13" t="s">
        <v>88</v>
      </c>
      <c r="AW162" s="13" t="s">
        <v>34</v>
      </c>
      <c r="AX162" s="13" t="s">
        <v>78</v>
      </c>
      <c r="AY162" s="206" t="s">
        <v>120</v>
      </c>
    </row>
    <row r="163" spans="1:65" s="13" customFormat="1" ht="22.5">
      <c r="B163" s="195"/>
      <c r="C163" s="196"/>
      <c r="D163" s="197" t="s">
        <v>128</v>
      </c>
      <c r="E163" s="198" t="s">
        <v>1</v>
      </c>
      <c r="F163" s="199" t="s">
        <v>199</v>
      </c>
      <c r="G163" s="196"/>
      <c r="H163" s="200">
        <v>330.97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128</v>
      </c>
      <c r="AU163" s="206" t="s">
        <v>88</v>
      </c>
      <c r="AV163" s="13" t="s">
        <v>88</v>
      </c>
      <c r="AW163" s="13" t="s">
        <v>34</v>
      </c>
      <c r="AX163" s="13" t="s">
        <v>78</v>
      </c>
      <c r="AY163" s="206" t="s">
        <v>120</v>
      </c>
    </row>
    <row r="164" spans="1:65" s="13" customFormat="1" ht="22.5">
      <c r="B164" s="195"/>
      <c r="C164" s="196"/>
      <c r="D164" s="197" t="s">
        <v>128</v>
      </c>
      <c r="E164" s="198" t="s">
        <v>1</v>
      </c>
      <c r="F164" s="199" t="s">
        <v>200</v>
      </c>
      <c r="G164" s="196"/>
      <c r="H164" s="200">
        <v>330.95600000000002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128</v>
      </c>
      <c r="AU164" s="206" t="s">
        <v>88</v>
      </c>
      <c r="AV164" s="13" t="s">
        <v>88</v>
      </c>
      <c r="AW164" s="13" t="s">
        <v>34</v>
      </c>
      <c r="AX164" s="13" t="s">
        <v>78</v>
      </c>
      <c r="AY164" s="206" t="s">
        <v>120</v>
      </c>
    </row>
    <row r="165" spans="1:65" s="2" customFormat="1" ht="24.2" customHeight="1">
      <c r="A165" s="32"/>
      <c r="B165" s="33"/>
      <c r="C165" s="181" t="s">
        <v>8</v>
      </c>
      <c r="D165" s="181" t="s">
        <v>122</v>
      </c>
      <c r="E165" s="182" t="s">
        <v>201</v>
      </c>
      <c r="F165" s="183" t="s">
        <v>202</v>
      </c>
      <c r="G165" s="184" t="s">
        <v>189</v>
      </c>
      <c r="H165" s="185">
        <v>4.1159999999999997</v>
      </c>
      <c r="I165" s="186"/>
      <c r="J165" s="187">
        <f>ROUND(I165*H165,2)</f>
        <v>0</v>
      </c>
      <c r="K165" s="188"/>
      <c r="L165" s="37"/>
      <c r="M165" s="189" t="s">
        <v>1</v>
      </c>
      <c r="N165" s="190" t="s">
        <v>43</v>
      </c>
      <c r="O165" s="69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3" t="s">
        <v>126</v>
      </c>
      <c r="AT165" s="193" t="s">
        <v>122</v>
      </c>
      <c r="AU165" s="193" t="s">
        <v>88</v>
      </c>
      <c r="AY165" s="15" t="s">
        <v>120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5" t="s">
        <v>86</v>
      </c>
      <c r="BK165" s="194">
        <f>ROUND(I165*H165,2)</f>
        <v>0</v>
      </c>
      <c r="BL165" s="15" t="s">
        <v>126</v>
      </c>
      <c r="BM165" s="193" t="s">
        <v>203</v>
      </c>
    </row>
    <row r="166" spans="1:65" s="13" customFormat="1" ht="11.25">
      <c r="B166" s="195"/>
      <c r="C166" s="196"/>
      <c r="D166" s="197" t="s">
        <v>128</v>
      </c>
      <c r="E166" s="198" t="s">
        <v>1</v>
      </c>
      <c r="F166" s="199" t="s">
        <v>191</v>
      </c>
      <c r="G166" s="196"/>
      <c r="H166" s="200">
        <v>4.1159999999999997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128</v>
      </c>
      <c r="AU166" s="206" t="s">
        <v>88</v>
      </c>
      <c r="AV166" s="13" t="s">
        <v>88</v>
      </c>
      <c r="AW166" s="13" t="s">
        <v>34</v>
      </c>
      <c r="AX166" s="13" t="s">
        <v>86</v>
      </c>
      <c r="AY166" s="206" t="s">
        <v>120</v>
      </c>
    </row>
    <row r="167" spans="1:65" s="2" customFormat="1" ht="24.2" customHeight="1">
      <c r="A167" s="32"/>
      <c r="B167" s="33"/>
      <c r="C167" s="181" t="s">
        <v>204</v>
      </c>
      <c r="D167" s="181" t="s">
        <v>122</v>
      </c>
      <c r="E167" s="182" t="s">
        <v>205</v>
      </c>
      <c r="F167" s="183" t="s">
        <v>206</v>
      </c>
      <c r="G167" s="184" t="s">
        <v>189</v>
      </c>
      <c r="H167" s="185">
        <v>19.468</v>
      </c>
      <c r="I167" s="186"/>
      <c r="J167" s="187">
        <f>ROUND(I167*H167,2)</f>
        <v>0</v>
      </c>
      <c r="K167" s="188"/>
      <c r="L167" s="37"/>
      <c r="M167" s="189" t="s">
        <v>1</v>
      </c>
      <c r="N167" s="190" t="s">
        <v>43</v>
      </c>
      <c r="O167" s="69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3" t="s">
        <v>126</v>
      </c>
      <c r="AT167" s="193" t="s">
        <v>122</v>
      </c>
      <c r="AU167" s="193" t="s">
        <v>88</v>
      </c>
      <c r="AY167" s="15" t="s">
        <v>120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5" t="s">
        <v>86</v>
      </c>
      <c r="BK167" s="194">
        <f>ROUND(I167*H167,2)</f>
        <v>0</v>
      </c>
      <c r="BL167" s="15" t="s">
        <v>126</v>
      </c>
      <c r="BM167" s="193" t="s">
        <v>207</v>
      </c>
    </row>
    <row r="168" spans="1:65" s="13" customFormat="1" ht="11.25">
      <c r="B168" s="195"/>
      <c r="C168" s="196"/>
      <c r="D168" s="197" t="s">
        <v>128</v>
      </c>
      <c r="E168" s="198" t="s">
        <v>1</v>
      </c>
      <c r="F168" s="199" t="s">
        <v>193</v>
      </c>
      <c r="G168" s="196"/>
      <c r="H168" s="200">
        <v>19.468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128</v>
      </c>
      <c r="AU168" s="206" t="s">
        <v>88</v>
      </c>
      <c r="AV168" s="13" t="s">
        <v>88</v>
      </c>
      <c r="AW168" s="13" t="s">
        <v>34</v>
      </c>
      <c r="AX168" s="13" t="s">
        <v>86</v>
      </c>
      <c r="AY168" s="206" t="s">
        <v>120</v>
      </c>
    </row>
    <row r="169" spans="1:65" s="12" customFormat="1" ht="25.9" customHeight="1">
      <c r="B169" s="165"/>
      <c r="C169" s="166"/>
      <c r="D169" s="167" t="s">
        <v>77</v>
      </c>
      <c r="E169" s="168" t="s">
        <v>208</v>
      </c>
      <c r="F169" s="168" t="s">
        <v>209</v>
      </c>
      <c r="G169" s="166"/>
      <c r="H169" s="166"/>
      <c r="I169" s="169"/>
      <c r="J169" s="170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0</v>
      </c>
      <c r="S169" s="173"/>
      <c r="T169" s="175">
        <f>T170</f>
        <v>0</v>
      </c>
      <c r="AR169" s="176" t="s">
        <v>135</v>
      </c>
      <c r="AT169" s="177" t="s">
        <v>77</v>
      </c>
      <c r="AU169" s="177" t="s">
        <v>78</v>
      </c>
      <c r="AY169" s="176" t="s">
        <v>120</v>
      </c>
      <c r="BK169" s="178">
        <f>BK170</f>
        <v>0</v>
      </c>
    </row>
    <row r="170" spans="1:65" s="12" customFormat="1" ht="22.9" customHeight="1">
      <c r="B170" s="165"/>
      <c r="C170" s="166"/>
      <c r="D170" s="167" t="s">
        <v>77</v>
      </c>
      <c r="E170" s="179" t="s">
        <v>210</v>
      </c>
      <c r="F170" s="179" t="s">
        <v>211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P171</f>
        <v>0</v>
      </c>
      <c r="Q170" s="173"/>
      <c r="R170" s="174">
        <f>R171</f>
        <v>0</v>
      </c>
      <c r="S170" s="173"/>
      <c r="T170" s="175">
        <f>T171</f>
        <v>0</v>
      </c>
      <c r="AR170" s="176" t="s">
        <v>135</v>
      </c>
      <c r="AT170" s="177" t="s">
        <v>77</v>
      </c>
      <c r="AU170" s="177" t="s">
        <v>86</v>
      </c>
      <c r="AY170" s="176" t="s">
        <v>120</v>
      </c>
      <c r="BK170" s="178">
        <f>BK171</f>
        <v>0</v>
      </c>
    </row>
    <row r="171" spans="1:65" s="2" customFormat="1" ht="49.15" customHeight="1">
      <c r="A171" s="32"/>
      <c r="B171" s="33"/>
      <c r="C171" s="181" t="s">
        <v>212</v>
      </c>
      <c r="D171" s="181" t="s">
        <v>122</v>
      </c>
      <c r="E171" s="182" t="s">
        <v>213</v>
      </c>
      <c r="F171" s="183" t="s">
        <v>214</v>
      </c>
      <c r="G171" s="184" t="s">
        <v>215</v>
      </c>
      <c r="H171" s="185">
        <v>1</v>
      </c>
      <c r="I171" s="186"/>
      <c r="J171" s="187">
        <f>ROUND(I171*H171,2)</f>
        <v>0</v>
      </c>
      <c r="K171" s="188"/>
      <c r="L171" s="37"/>
      <c r="M171" s="207" t="s">
        <v>1</v>
      </c>
      <c r="N171" s="208" t="s">
        <v>43</v>
      </c>
      <c r="O171" s="209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3" t="s">
        <v>216</v>
      </c>
      <c r="AT171" s="193" t="s">
        <v>122</v>
      </c>
      <c r="AU171" s="193" t="s">
        <v>88</v>
      </c>
      <c r="AY171" s="15" t="s">
        <v>120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5" t="s">
        <v>86</v>
      </c>
      <c r="BK171" s="194">
        <f>ROUND(I171*H171,2)</f>
        <v>0</v>
      </c>
      <c r="BL171" s="15" t="s">
        <v>216</v>
      </c>
      <c r="BM171" s="193" t="s">
        <v>217</v>
      </c>
    </row>
    <row r="172" spans="1:65" s="2" customFormat="1" ht="6.95" customHeight="1">
      <c r="A172" s="32"/>
      <c r="B172" s="52"/>
      <c r="C172" s="53"/>
      <c r="D172" s="53"/>
      <c r="E172" s="53"/>
      <c r="F172" s="53"/>
      <c r="G172" s="53"/>
      <c r="H172" s="53"/>
      <c r="I172" s="53"/>
      <c r="J172" s="53"/>
      <c r="K172" s="53"/>
      <c r="L172" s="37"/>
      <c r="M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</sheetData>
  <sheetProtection algorithmName="SHA-512" hashValue="G0r2uoVhAtLFo0JqoboWxBI7cEYPVeQFuI/JR4ojUvGdtQqw0JhcmS+n330mO04k1g0GJ4DgPLPU0npDClpw7w==" saltValue="Zki9x7QqtYkJ/NxFdGc6VdSGCRgeaPt3l0OLHs6JRMqVz9BtHxisMSca6PsmL8hLGsaoiDZ8FHlq6pI9+Sy+Kg==" spinCount="100000" sheet="1" objects="1" scenarios="1" formatColumns="0" formatRows="0" autoFilter="0"/>
  <autoFilter ref="C123:K17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BENEŠ, Jan (SHTYN)</dc:creator>
  <cp:lastModifiedBy>Kraus Karel</cp:lastModifiedBy>
  <cp:lastPrinted>2022-08-23T05:46:32Z</cp:lastPrinted>
  <dcterms:created xsi:type="dcterms:W3CDTF">2022-08-19T11:31:26Z</dcterms:created>
  <dcterms:modified xsi:type="dcterms:W3CDTF">2022-08-23T05:46:56Z</dcterms:modified>
</cp:coreProperties>
</file>